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62" i="2"/>
  <c r="M70" i="2"/>
  <c r="M51" i="2"/>
  <c r="M63" i="2"/>
  <c r="M50" i="2"/>
  <c r="M54" i="2"/>
  <c r="M58" i="2"/>
  <c r="M66" i="2"/>
  <c r="M55" i="2"/>
  <c r="M59" i="2"/>
  <c r="M71" i="2"/>
  <c r="M72" i="2"/>
  <c r="M52" i="2"/>
  <c r="M56" i="2"/>
  <c r="M60" i="2"/>
  <c r="M64" i="2"/>
  <c r="M68" i="2"/>
  <c r="M48" i="2"/>
  <c r="M67" i="2"/>
  <c r="J49" i="2"/>
  <c r="J53" i="2"/>
  <c r="J57" i="2"/>
  <c r="J61" i="2"/>
  <c r="J65" i="2"/>
  <c r="J69" i="2"/>
  <c r="J48" i="2"/>
  <c r="J70" i="2"/>
  <c r="J59" i="2"/>
  <c r="J67" i="2"/>
  <c r="J50" i="2"/>
  <c r="J54" i="2"/>
  <c r="J58" i="2"/>
  <c r="J62" i="2"/>
  <c r="J66" i="2"/>
  <c r="J51" i="2"/>
  <c r="J71" i="2"/>
  <c r="J52" i="2"/>
  <c r="J56" i="2"/>
  <c r="J60" i="2"/>
  <c r="J64" i="2"/>
  <c r="J68" i="2"/>
  <c r="J72" i="2"/>
  <c r="J55" i="2"/>
  <c r="J63" i="2"/>
  <c r="F52" i="2"/>
  <c r="F56" i="2"/>
  <c r="F60" i="2"/>
  <c r="F64" i="2"/>
  <c r="F68" i="2"/>
  <c r="F72" i="2"/>
  <c r="F48" i="2"/>
  <c r="F54" i="2"/>
  <c r="F66" i="2"/>
  <c r="F49" i="2"/>
  <c r="F53" i="2"/>
  <c r="F57" i="2"/>
  <c r="F61" i="2"/>
  <c r="F65" i="2"/>
  <c r="F69" i="2"/>
  <c r="F50" i="2"/>
  <c r="F62" i="2"/>
  <c r="F51" i="2"/>
  <c r="F55" i="2"/>
  <c r="F59" i="2"/>
  <c r="F63" i="2"/>
  <c r="F67" i="2"/>
  <c r="F71" i="2"/>
  <c r="F58" i="2"/>
  <c r="F70" i="2"/>
  <c r="I73" i="2"/>
  <c r="E87" i="6"/>
  <c r="M58" i="6"/>
  <c r="M62" i="6"/>
  <c r="M66" i="6"/>
  <c r="M70" i="6"/>
  <c r="M74" i="6"/>
  <c r="M78" i="6"/>
  <c r="M82" i="6"/>
  <c r="M86" i="6"/>
  <c r="M79" i="6"/>
  <c r="M55" i="6"/>
  <c r="M59" i="6"/>
  <c r="M63" i="6"/>
  <c r="M67" i="6"/>
  <c r="M71" i="6"/>
  <c r="M75" i="6"/>
  <c r="M83" i="6"/>
  <c r="M56" i="6"/>
  <c r="M60" i="6"/>
  <c r="M64" i="6"/>
  <c r="M68" i="6"/>
  <c r="M72" i="6"/>
  <c r="M76" i="6"/>
  <c r="M80" i="6"/>
  <c r="M84" i="6"/>
  <c r="M57" i="6"/>
  <c r="M61" i="6"/>
  <c r="M65" i="6"/>
  <c r="M69" i="6"/>
  <c r="M73" i="6"/>
  <c r="M77" i="6"/>
  <c r="M81" i="6"/>
  <c r="M85" i="6"/>
  <c r="I87" i="6"/>
  <c r="J58" i="6"/>
  <c r="J62" i="6"/>
  <c r="J66" i="6"/>
  <c r="J70" i="6"/>
  <c r="J74" i="6"/>
  <c r="J78" i="6"/>
  <c r="J82" i="6"/>
  <c r="J86" i="6"/>
  <c r="J79" i="6"/>
  <c r="J55" i="6"/>
  <c r="J59" i="6"/>
  <c r="J63" i="6"/>
  <c r="J67" i="6"/>
  <c r="J71" i="6"/>
  <c r="J75" i="6"/>
  <c r="J83" i="6"/>
  <c r="J84" i="6"/>
  <c r="J56" i="6"/>
  <c r="J60" i="6"/>
  <c r="J64" i="6"/>
  <c r="J68" i="6"/>
  <c r="J72" i="6"/>
  <c r="J76" i="6"/>
  <c r="J80" i="6"/>
  <c r="J57" i="6"/>
  <c r="J61" i="6"/>
  <c r="J65" i="6"/>
  <c r="J69" i="6"/>
  <c r="J73" i="6"/>
  <c r="J77" i="6"/>
  <c r="J81" i="6"/>
  <c r="J85" i="6"/>
  <c r="F58" i="6"/>
  <c r="F62" i="6"/>
  <c r="F66" i="6"/>
  <c r="F70" i="6"/>
  <c r="F74" i="6"/>
  <c r="F78" i="6"/>
  <c r="F82" i="6"/>
  <c r="F55" i="6"/>
  <c r="F57" i="6"/>
  <c r="F77" i="6"/>
  <c r="F86" i="6"/>
  <c r="F59" i="6"/>
  <c r="F63" i="6"/>
  <c r="F67" i="6"/>
  <c r="F71" i="6"/>
  <c r="F75" i="6"/>
  <c r="F79" i="6"/>
  <c r="F83" i="6"/>
  <c r="F61" i="6"/>
  <c r="F69" i="6"/>
  <c r="F81" i="6"/>
  <c r="F56" i="6"/>
  <c r="F60" i="6"/>
  <c r="F64" i="6"/>
  <c r="F68" i="6"/>
  <c r="F72" i="6"/>
  <c r="F76" i="6"/>
  <c r="F80" i="6"/>
  <c r="F84" i="6"/>
  <c r="F65" i="6"/>
  <c r="F73" i="6"/>
  <c r="F85" i="6"/>
  <c r="M59" i="7"/>
  <c r="M63" i="7"/>
  <c r="M67" i="7"/>
  <c r="M71" i="7"/>
  <c r="M75" i="7"/>
  <c r="M79" i="7"/>
  <c r="M83" i="7"/>
  <c r="M87" i="7"/>
  <c r="M57" i="7"/>
  <c r="M65" i="7"/>
  <c r="M77" i="7"/>
  <c r="M89" i="7"/>
  <c r="M60" i="7"/>
  <c r="M64" i="7"/>
  <c r="M68" i="7"/>
  <c r="M72" i="7"/>
  <c r="M76" i="7"/>
  <c r="M80" i="7"/>
  <c r="M84" i="7"/>
  <c r="M88" i="7"/>
  <c r="M61" i="7"/>
  <c r="M69" i="7"/>
  <c r="M81" i="7"/>
  <c r="M58" i="7"/>
  <c r="M62" i="7"/>
  <c r="M66" i="7"/>
  <c r="M70" i="7"/>
  <c r="M74" i="7"/>
  <c r="M78" i="7"/>
  <c r="M82" i="7"/>
  <c r="M86" i="7"/>
  <c r="M56" i="7"/>
  <c r="M73" i="7"/>
  <c r="M85" i="7"/>
  <c r="J60" i="7"/>
  <c r="J64" i="7"/>
  <c r="J68" i="7"/>
  <c r="J72" i="7"/>
  <c r="J76" i="7"/>
  <c r="J80" i="7"/>
  <c r="J84" i="7"/>
  <c r="J88" i="7"/>
  <c r="J62" i="7"/>
  <c r="J70" i="7"/>
  <c r="J78" i="7"/>
  <c r="J56" i="7"/>
  <c r="J57" i="7"/>
  <c r="J61" i="7"/>
  <c r="J65" i="7"/>
  <c r="J69" i="7"/>
  <c r="J73" i="7"/>
  <c r="J77" i="7"/>
  <c r="J81" i="7"/>
  <c r="J85" i="7"/>
  <c r="J86" i="7"/>
  <c r="J59" i="7"/>
  <c r="J63" i="7"/>
  <c r="J67" i="7"/>
  <c r="J71" i="7"/>
  <c r="J75" i="7"/>
  <c r="J79" i="7"/>
  <c r="J83" i="7"/>
  <c r="J87" i="7"/>
  <c r="J89" i="7"/>
  <c r="J58" i="7"/>
  <c r="J66" i="7"/>
  <c r="J74" i="7"/>
  <c r="J82" i="7"/>
  <c r="F57" i="7"/>
  <c r="F61" i="7"/>
  <c r="F65" i="7"/>
  <c r="F69" i="7"/>
  <c r="F73" i="7"/>
  <c r="F77" i="7"/>
  <c r="F81" i="7"/>
  <c r="F85" i="7"/>
  <c r="F89" i="7"/>
  <c r="F62" i="7"/>
  <c r="F70" i="7"/>
  <c r="F82" i="7"/>
  <c r="F59" i="7"/>
  <c r="F63" i="7"/>
  <c r="F67" i="7"/>
  <c r="F71" i="7"/>
  <c r="F75" i="7"/>
  <c r="F79" i="7"/>
  <c r="F83" i="7"/>
  <c r="F87" i="7"/>
  <c r="F58" i="7"/>
  <c r="F74" i="7"/>
  <c r="F86" i="7"/>
  <c r="F60" i="7"/>
  <c r="F64" i="7"/>
  <c r="F68" i="7"/>
  <c r="F72" i="7"/>
  <c r="F76" i="7"/>
  <c r="F80" i="7"/>
  <c r="F84" i="7"/>
  <c r="F88" i="7"/>
  <c r="F66" i="7"/>
  <c r="F78" i="7"/>
  <c r="F56" i="7"/>
  <c r="E90" i="7"/>
  <c r="I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E49" i="15" s="1"/>
  <c r="D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I97" i="2" s="1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E79" i="2" s="1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E91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I119" i="6" s="1"/>
  <c r="H118" i="6"/>
  <c r="I118" i="6" s="1"/>
  <c r="H117" i="6"/>
  <c r="H116" i="6"/>
  <c r="H115" i="6"/>
  <c r="H114" i="6"/>
  <c r="H113" i="6"/>
  <c r="H112" i="6"/>
  <c r="H111" i="6"/>
  <c r="I111" i="6" s="1"/>
  <c r="H110" i="6"/>
  <c r="H109" i="6"/>
  <c r="H108" i="6"/>
  <c r="H107" i="6"/>
  <c r="H106" i="6"/>
  <c r="H105" i="6"/>
  <c r="H104" i="6"/>
  <c r="H103" i="6"/>
  <c r="I103" i="6" s="1"/>
  <c r="H102" i="6"/>
  <c r="I102" i="6" s="1"/>
  <c r="H101" i="6"/>
  <c r="H100" i="6"/>
  <c r="H99" i="6"/>
  <c r="H98" i="6"/>
  <c r="H97" i="6"/>
  <c r="H96" i="6"/>
  <c r="H95" i="6"/>
  <c r="I95" i="6" s="1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E123" i="6" s="1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C107" i="6"/>
  <c r="E107" i="6" s="1"/>
  <c r="C106" i="6"/>
  <c r="E106" i="6" s="1"/>
  <c r="C105" i="6"/>
  <c r="C104" i="6"/>
  <c r="C103" i="6"/>
  <c r="C102" i="6"/>
  <c r="E102" i="6" s="1"/>
  <c r="C101" i="6"/>
  <c r="C100" i="6"/>
  <c r="E100" i="6" s="1"/>
  <c r="C99" i="6"/>
  <c r="C98" i="6"/>
  <c r="E98" i="6" s="1"/>
  <c r="C97" i="6"/>
  <c r="C96" i="6"/>
  <c r="C95" i="6"/>
  <c r="C94" i="6"/>
  <c r="E94" i="6" s="1"/>
  <c r="C93" i="6"/>
  <c r="I124" i="6"/>
  <c r="I123" i="6"/>
  <c r="I122" i="6"/>
  <c r="I114" i="6"/>
  <c r="I110" i="6"/>
  <c r="I106" i="6"/>
  <c r="I104" i="6"/>
  <c r="I100" i="6"/>
  <c r="I99" i="6"/>
  <c r="I96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E107" i="7" s="1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96" i="7"/>
  <c r="I109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E63" i="14" s="1"/>
  <c r="C64" i="14"/>
  <c r="E64" i="14" s="1"/>
  <c r="C65" i="14"/>
  <c r="E65" i="14" s="1"/>
  <c r="C66" i="14"/>
  <c r="E66" i="14" s="1"/>
  <c r="C55" i="14"/>
  <c r="N48" i="14"/>
  <c r="P48" i="14" s="1"/>
  <c r="M48" i="14"/>
  <c r="I48" i="14"/>
  <c r="K48" i="14" s="1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F48" i="14" s="1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I49" i="15"/>
  <c r="E45" i="15"/>
  <c r="M31" i="10"/>
  <c r="M26" i="10"/>
  <c r="J26" i="10"/>
  <c r="J31" i="10"/>
  <c r="F31" i="10"/>
  <c r="F26" i="10"/>
  <c r="E40" i="10"/>
  <c r="I38" i="10"/>
  <c r="M26" i="5"/>
  <c r="M31" i="5"/>
  <c r="J31" i="5"/>
  <c r="J26" i="5"/>
  <c r="F31" i="5"/>
  <c r="F26" i="5"/>
  <c r="I36" i="5"/>
  <c r="I34" i="4"/>
  <c r="M30" i="4"/>
  <c r="M27" i="4"/>
  <c r="M33" i="4"/>
  <c r="M31" i="4"/>
  <c r="M32" i="4"/>
  <c r="M28" i="4"/>
  <c r="M29" i="4"/>
  <c r="J31" i="4"/>
  <c r="J32" i="4"/>
  <c r="J33" i="4"/>
  <c r="J27" i="4"/>
  <c r="J28" i="4"/>
  <c r="J29" i="4"/>
  <c r="J30" i="4"/>
  <c r="F28" i="4"/>
  <c r="F32" i="4"/>
  <c r="F29" i="4"/>
  <c r="F33" i="4"/>
  <c r="F30" i="4"/>
  <c r="F27" i="4"/>
  <c r="F31" i="4"/>
  <c r="E43" i="4"/>
  <c r="E42" i="4"/>
  <c r="I41" i="4"/>
  <c r="E98" i="2"/>
  <c r="M73" i="2"/>
  <c r="J73" i="2"/>
  <c r="F73" i="2"/>
  <c r="E103" i="2"/>
  <c r="I102" i="2"/>
  <c r="I98" i="2"/>
  <c r="E95" i="2"/>
  <c r="I94" i="2"/>
  <c r="I93" i="2"/>
  <c r="I90" i="2"/>
  <c r="E83" i="2"/>
  <c r="I82" i="2"/>
  <c r="E102" i="2"/>
  <c r="E99" i="2"/>
  <c r="E94" i="2"/>
  <c r="E90" i="2"/>
  <c r="E87" i="2"/>
  <c r="E86" i="2"/>
  <c r="E82" i="2"/>
  <c r="I79" i="2"/>
  <c r="I81" i="2"/>
  <c r="M87" i="6"/>
  <c r="J87" i="6"/>
  <c r="F87" i="6"/>
  <c r="I120" i="6"/>
  <c r="I116" i="6"/>
  <c r="I115" i="6"/>
  <c r="I112" i="6"/>
  <c r="E111" i="6"/>
  <c r="I108" i="6"/>
  <c r="I107" i="6"/>
  <c r="E103" i="6"/>
  <c r="E99" i="6"/>
  <c r="I98" i="6"/>
  <c r="E95" i="6"/>
  <c r="E108" i="6"/>
  <c r="E104" i="6"/>
  <c r="F90" i="7"/>
  <c r="M90" i="7"/>
  <c r="J90" i="7"/>
  <c r="I127" i="7"/>
  <c r="E128" i="7"/>
  <c r="E127" i="7"/>
  <c r="I123" i="7"/>
  <c r="I119" i="7"/>
  <c r="I115" i="7"/>
  <c r="E115" i="7"/>
  <c r="I107" i="7"/>
  <c r="I103" i="7"/>
  <c r="I99" i="7"/>
  <c r="E99" i="7"/>
  <c r="I125" i="7"/>
  <c r="I121" i="7"/>
  <c r="I117" i="7"/>
  <c r="E117" i="7"/>
  <c r="I113" i="7"/>
  <c r="E109" i="7"/>
  <c r="I105" i="7"/>
  <c r="E105" i="7"/>
  <c r="I101" i="7"/>
  <c r="E101" i="7"/>
  <c r="I97" i="7"/>
  <c r="J60" i="14"/>
  <c r="F67" i="14"/>
  <c r="E62" i="14"/>
  <c r="E61" i="14"/>
  <c r="E60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M34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P67" i="14"/>
  <c r="O55" i="14"/>
  <c r="O63" i="14"/>
  <c r="O57" i="14"/>
  <c r="O61" i="14"/>
  <c r="O65" i="14"/>
  <c r="K67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J67" i="14" s="1"/>
  <c r="D67" i="14"/>
  <c r="J48" i="14"/>
  <c r="O48" i="14"/>
  <c r="E48" i="14"/>
  <c r="M41" i="12"/>
  <c r="M38" i="15" l="1"/>
  <c r="E67" i="1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O67" i="14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O29" i="12" s="1"/>
  <c r="I29" i="12"/>
  <c r="J29" i="12" s="1"/>
  <c r="D29" i="12"/>
  <c r="E29" i="12" s="1"/>
  <c r="M26" i="15" l="1"/>
  <c r="P29" i="14"/>
  <c r="O29" i="14"/>
  <c r="K29" i="14"/>
  <c r="J29" i="14"/>
  <c r="F29" i="14"/>
  <c r="E29" i="14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<sst xmlns="http://schemas.openxmlformats.org/spreadsheetml/2006/main" count="828" uniqueCount="324">
  <si>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</si>
  <si>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</si>
  <si>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</si>
  <si>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</si>
  <si>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</si>
  <si>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</si>
  <si>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</si>
  <si>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</si>
  <si>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</si>
  <si>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</si>
  <si>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</si>
  <si>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</si>
  <si>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</si>
  <si>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</si>
  <si>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</si>
  <si>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</si>
  <si>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</si>
  <si>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</si>
  <si>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</si>
  <si>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</si>
  <si>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</si>
  <si>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</si>
  <si>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</si>
  <si>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</si>
  <si>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</si>
  <si>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</si>
  <si>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</si>
  <si>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</si>
  <si>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</si>
  <si>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</si>
  <si>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</si>
  <si>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</si>
  <si>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</si>
  <si>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</si>
  <si>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</si>
  <si>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</si>
  <si>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</si>
  <si>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</si>
  <si>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</si>
  <si>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</si>
  <si>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</si>
  <si>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</si>
  <si>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</si>
  <si>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</si>
  <si>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</si>
  <si>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</si>
  <si>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</si>
  <si>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</si>
  <si>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</si>
  <si>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</si>
  <si>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</si>
  <si>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</si>
  <si>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</si>
  <si>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</si>
  <si>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</si>
  <si>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</si>
  <si>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</si>
  <si>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</si>
  <si>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</si>
  <si>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</si>
  <si>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</si>
  <si>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</si>
  <si>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</si>
  <si>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</si>
  <si>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</si>
  <si>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</si>
  <si>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</si>
  <si>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</si>
  <si>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</si>
  <si>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</si>
  <si>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</si>
  <si>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</si>
  <si>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</si>
  <si>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</si>
  <si>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</si>
  <si>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</si>
  <si>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</si>
  <si>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</si>
  <si>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</si>
  <si>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</si>
  <si>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</si>
  <si>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</si>
  <si>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</si>
  <si>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</si>
  <si>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</si>
  <si>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</si>
  <si>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</si>
  <si>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</si>
  <si>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</si>
  <si>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</si>
  <si>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</si>
  <si>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</si>
  <si>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</si>
  <si>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</si>
  <si>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</si>
  <si>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</si>
  <si>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</si>
  <si>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</si>
  <si>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</si>
  <si>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</si>
  <si>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</si>
  <si>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</si>
  <si>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</si>
  <si>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</si>
  <si>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</si>
  <si>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</si>
  <si>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</si>
  <si>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</si>
  <si>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</si>
  <si>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</si>
  <si>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</si>
  <si>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</si>
  <si>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</si>
  <si>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</si>
  <si>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</si>
  <si>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</si>
  <si>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</si>
  <si>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</si>
  <si>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</si>
  <si>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</si>
  <si>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</si>
  <si>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</si>
  <si>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</si>
  <si>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</si>
  <si>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</si>
  <si>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</si>
  <si>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</si>
  <si>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</si>
  <si>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</si>
  <si>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</si>
  <si>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</si>
  <si>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</si>
  <si>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</si>
  <si>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</si>
  <si>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</si>
  <si>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</si>
  <si>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</si>
  <si>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</si>
  <si>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</si>
  <si>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</si>
  <si>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</si>
  <si>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</si>
  <si>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</si>
  <si>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</si>
  <si>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</si>
  <si>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</si>
  <si>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</si>
  <si>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</si>
  <si>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</si>
  <si>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</si>
  <si>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</si>
  <si>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</si>
  <si>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</si>
  <si>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</si>
  <si>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</si>
  <si>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</si>
  <si>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</si>
  <si>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</si>
  <si>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</si>
  <si>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</si>
  <si>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</si>
  <si>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</si>
  <si>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</si>
  <si>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</si>
  <si>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</si>
  <si>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</si>
  <si>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</si>
  <si>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</si>
  <si>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</si>
  <si>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</si>
  <si>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</si>
  <si>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</si>
  <si>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</si>
  <si>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</si>
  <si>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</si>
  <si>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</si>
  <si>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</si>
  <si>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</si>
  <si>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</si>
  <si>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</si>
  <si>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</si>
  <si>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</si>
  <si>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</si>
  <si>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</si>
  <si>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</si>
  <si>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</si>
  <si>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</si>
  <si>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</si>
  <si>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</si>
  <si>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</si>
  <si>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</si>
  <si>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</si>
  <si>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</si>
  <si>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</si>
  <si>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</si>
  <si>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</si>
  <si>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</si>
  <si>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</si>
  <si>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</si>
  <si>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</si>
  <si>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</si>
  <si>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</si>
  <si>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</si>
  <si>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</si>
  <si>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</si>
  <si>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</si>
  <si>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</si>
  <si>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</si>
  <si>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</si>
  <si>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</si>
  <si>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</si>
  <si>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</si>
  <si>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</si>
  <si>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</si>
  <si>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</si>
  <si>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</si>
  <si>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</si>
  <si>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</si>
  <si>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</si>
  <si>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</si>
  <si>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</si>
  <si>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</si>
  <si>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</si>
  <si>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</si>
  <si>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</si>
  <si>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</si>
  <si>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</si>
  <si>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</si>
  <si>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</si>
  <si>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</si>
  <si>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</si>
  <si>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</si>
  <si>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</si>
  <si>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</si>
  <si>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</si>
  <si>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</si>
  <si>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</si>
  <si>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</si>
  <si>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</si>
  <si>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</si>
  <si>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</si>
  <si>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</si>
  <si>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</si>
  <si>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</si>
  <si>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</si>
  <si>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</si>
  <si>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</si>
  <si>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</si>
  <si>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</si>
  <si>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</si>
  <si>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</si>
  <si>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</si>
  <si>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</si>
  <si>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</si>
  <si>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</si>
  <si>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</si>
  <si>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</si>
  <si>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</si>
  <si>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</si>
  <si>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</si>
  <si>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</si>
  <si>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</si>
  <si>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</si>
  <si>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</si>
  <si>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</si>
  <si>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</si>
  <si>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</si>
  <si>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</si>
  <si>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</si>
  <si>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</si>
  <si>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</si>
  <si>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</si>
  <si>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</si>
  <si>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</si>
  <si>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</si>
  <si>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</si>
  <si>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</si>
  <si>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</si>
  <si>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</si>
  <si>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</si>
  <si>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</si>
  <si>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</si>
  <si>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</si>
  <si>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</si>
  <si>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</si>
  <si>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</si>
  <si>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</si>
  <si>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</si>
  <si>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</si>
  <si>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</si>
  <si>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</si>
  <si>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</si>
  <si>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</si>
  <si>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</si>
  <si>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</si>
  <si>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</si>
  <si>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</si>
  <si>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</si>
  <si>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</si>
  <si>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</si>
  <si>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</si>
  <si>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</si>
  <si>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</si>
  <si>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</si>
  <si>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</si>
  <si>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</si>
  <si>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</si>
  <si>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</si>
  <si>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*Esta información corresponde a 93 Prestadores que actualmente hacen uso del Sistema de Información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</si>
  <si>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</si>
  <si>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</si>
  <si>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</si>
  <si>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</si>
  <si>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</si>
  <si>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</si>
  <si>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</si>
  <si>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Agosto de 2017</t>
  </si>
  <si>
    <t>Septiembre de 2017</t>
  </si>
  <si>
    <t>Acumulado 2013-2017</t>
  </si>
  <si>
    <t>Agosto</t>
  </si>
  <si>
    <t>Año corrido a Agosto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</si>
  <si>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Agosto</t>
    </r>
  </si>
  <si>
    <t>Acumulado a Agosto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</si>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</sst>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1" fontId="20" fillId="2" borderId="10" xfId="4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129405</c:v>
                </c:pt>
                <c:pt idx="1">
                  <c:v>91758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57591</c:v>
                </c:pt>
                <c:pt idx="1">
                  <c:v>44092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71814</c:v>
                </c:pt>
                <c:pt idx="1">
                  <c:v>47666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topLeftCell="A7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313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308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316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6" t="s">
        <v>298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19" ht="15.75">
      <c r="A12" s="12"/>
      <c r="B12" s="8"/>
      <c r="C12" s="106" t="s">
        <v>314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19" ht="18.75">
      <c r="A13" s="12"/>
      <c r="B13" s="92" t="s">
        <v>310</v>
      </c>
      <c r="N13" s="15"/>
    </row>
    <row r="14" spans="1:19" ht="31.5">
      <c r="A14" s="12"/>
      <c r="B14" s="30" t="s">
        <v>297</v>
      </c>
      <c r="C14" s="105" t="s">
        <v>319</v>
      </c>
      <c r="D14" s="105"/>
      <c r="E14" s="101" t="s">
        <v>254</v>
      </c>
      <c r="F14" s="101" t="s">
        <v>307</v>
      </c>
      <c r="G14" s="103" t="s">
        <v>321</v>
      </c>
      <c r="H14" s="104"/>
      <c r="I14" s="101" t="s">
        <v>254</v>
      </c>
      <c r="J14" s="101" t="s">
        <v>307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64"/>
      <c r="L15" s="39" t="s">
        <v>309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562</v>
      </c>
      <c r="D17" s="35">
        <v>373</v>
      </c>
      <c r="E17" s="36">
        <f t="shared" ref="E17:E26" si="0">IF(ISBLANK(D17),"",(IFERROR(((D17/C17-1)*100),"")))</f>
        <v>-33.629893238434164</v>
      </c>
      <c r="F17" s="36">
        <f>+(D17*100)/$D$26</f>
        <v>0.4065040650406504</v>
      </c>
      <c r="G17" s="35">
        <v>2771</v>
      </c>
      <c r="H17" s="35">
        <v>3333</v>
      </c>
      <c r="I17" s="36">
        <f t="shared" ref="I17:I26" si="1">IF(ISBLANK(H17),"",(IFERROR(((H17/G17-1)*100),"")))</f>
        <v>20.281486827859972</v>
      </c>
      <c r="J17" s="36">
        <f>+(H17*100)/$H$26</f>
        <v>0.43525898105258759</v>
      </c>
      <c r="K17" s="79"/>
      <c r="L17" s="35">
        <v>13998</v>
      </c>
      <c r="M17" s="36">
        <f>+(L17*100)/$L$26</f>
        <v>0.41181380179335231</v>
      </c>
      <c r="N17" s="15"/>
    </row>
    <row r="18" spans="1:14" ht="15.75">
      <c r="A18" s="12"/>
      <c r="B18" s="34" t="s">
        <v>289</v>
      </c>
      <c r="C18" s="35">
        <v>1429</v>
      </c>
      <c r="D18" s="35">
        <v>952</v>
      </c>
      <c r="E18" s="36">
        <f t="shared" si="0"/>
        <v>-33.379986004198734</v>
      </c>
      <c r="F18" s="36">
        <f t="shared" ref="F18:F24" si="2">+(D18*100)/$D$26</f>
        <v>1.0375117155997298</v>
      </c>
      <c r="G18" s="35">
        <v>8161</v>
      </c>
      <c r="H18" s="35">
        <v>8541</v>
      </c>
      <c r="I18" s="36">
        <f t="shared" si="1"/>
        <v>4.6562921210635988</v>
      </c>
      <c r="J18" s="36">
        <f t="shared" ref="J18:J24" si="3">+(H18*100)/$H$26</f>
        <v>1.1153756247135165</v>
      </c>
      <c r="K18" s="79"/>
      <c r="L18" s="35">
        <v>42513</v>
      </c>
      <c r="M18" s="36">
        <f t="shared" ref="M18:M24" si="4">+(L18*100)/$L$26</f>
        <v>1.2507101125618507</v>
      </c>
      <c r="N18" s="15"/>
    </row>
    <row r="19" spans="1:14" ht="15.75">
      <c r="A19" s="12"/>
      <c r="B19" s="34" t="s">
        <v>290</v>
      </c>
      <c r="C19" s="35">
        <v>1982</v>
      </c>
      <c r="D19" s="35">
        <v>1415</v>
      </c>
      <c r="E19" s="36">
        <f t="shared" si="0"/>
        <v>-28.607467204843594</v>
      </c>
      <c r="F19" s="36">
        <f t="shared" si="2"/>
        <v>1.5420998714008587</v>
      </c>
      <c r="G19" s="35">
        <v>12776</v>
      </c>
      <c r="H19" s="35">
        <v>16500</v>
      </c>
      <c r="I19" s="36">
        <f t="shared" si="1"/>
        <v>29.148403256105194</v>
      </c>
      <c r="J19" s="36">
        <f t="shared" si="3"/>
        <v>2.154747430953404</v>
      </c>
      <c r="K19" s="79"/>
      <c r="L19" s="35">
        <v>66961</v>
      </c>
      <c r="M19" s="36">
        <f t="shared" si="4"/>
        <v>1.9699574211947897</v>
      </c>
      <c r="N19" s="15"/>
    </row>
    <row r="20" spans="1:14" ht="15.75">
      <c r="A20" s="12"/>
      <c r="B20" s="34" t="s">
        <v>291</v>
      </c>
      <c r="C20" s="35">
        <v>2378</v>
      </c>
      <c r="D20" s="35">
        <v>1866</v>
      </c>
      <c r="E20" s="36">
        <f t="shared" si="0"/>
        <v>-21.530698065601349</v>
      </c>
      <c r="F20" s="36">
        <f t="shared" si="2"/>
        <v>2.0336101484339242</v>
      </c>
      <c r="G20" s="35">
        <v>12656</v>
      </c>
      <c r="H20" s="35">
        <v>15580</v>
      </c>
      <c r="I20" s="36">
        <f t="shared" si="1"/>
        <v>23.10366624525917</v>
      </c>
      <c r="J20" s="36">
        <f t="shared" si="3"/>
        <v>2.0346039378335776</v>
      </c>
      <c r="K20" s="79"/>
      <c r="L20" s="35">
        <v>67049</v>
      </c>
      <c r="M20" s="36">
        <f t="shared" si="4"/>
        <v>1.9725463349365966</v>
      </c>
      <c r="N20" s="15"/>
    </row>
    <row r="21" spans="1:14" ht="15.75">
      <c r="A21" s="12"/>
      <c r="B21" s="34" t="s">
        <v>292</v>
      </c>
      <c r="C21" s="35">
        <v>5654</v>
      </c>
      <c r="D21" s="35">
        <v>3249</v>
      </c>
      <c r="E21" s="36">
        <f t="shared" si="0"/>
        <v>-42.536257516802266</v>
      </c>
      <c r="F21" s="36">
        <f t="shared" si="2"/>
        <v>3.5408356764532791</v>
      </c>
      <c r="G21" s="35">
        <v>30887</v>
      </c>
      <c r="H21" s="35">
        <v>34070</v>
      </c>
      <c r="I21" s="36">
        <f t="shared" si="1"/>
        <v>10.305306439602413</v>
      </c>
      <c r="J21" s="36">
        <f t="shared" si="3"/>
        <v>4.4492269680353012</v>
      </c>
      <c r="K21" s="79"/>
      <c r="L21" s="35">
        <v>163779</v>
      </c>
      <c r="M21" s="36">
        <f t="shared" si="4"/>
        <v>4.8182920877206348</v>
      </c>
      <c r="N21" s="15"/>
    </row>
    <row r="22" spans="1:14" ht="15" customHeight="1">
      <c r="A22" s="12"/>
      <c r="B22" s="34" t="s">
        <v>293</v>
      </c>
      <c r="C22" s="35">
        <v>13932</v>
      </c>
      <c r="D22" s="35">
        <v>8657</v>
      </c>
      <c r="E22" s="36">
        <f t="shared" si="0"/>
        <v>-37.862474877978755</v>
      </c>
      <c r="F22" s="36">
        <f t="shared" si="2"/>
        <v>9.434599707927374</v>
      </c>
      <c r="G22" s="35">
        <v>76601</v>
      </c>
      <c r="H22" s="35">
        <v>75322</v>
      </c>
      <c r="I22" s="36">
        <f t="shared" si="1"/>
        <v>-1.6696909962010897</v>
      </c>
      <c r="J22" s="36">
        <f t="shared" si="3"/>
        <v>9.8363567269255938</v>
      </c>
      <c r="K22" s="79"/>
      <c r="L22" s="35">
        <v>392237</v>
      </c>
      <c r="M22" s="36">
        <f t="shared" si="4"/>
        <v>11.539406356195109</v>
      </c>
      <c r="N22" s="15"/>
    </row>
    <row r="23" spans="1:14" ht="15.75">
      <c r="A23" s="12"/>
      <c r="B23" s="34" t="s">
        <v>294</v>
      </c>
      <c r="C23" s="35">
        <v>10815</v>
      </c>
      <c r="D23" s="35">
        <v>7018</v>
      </c>
      <c r="E23" s="36">
        <f t="shared" si="0"/>
        <v>-35.108645399907537</v>
      </c>
      <c r="F23" s="36">
        <f t="shared" si="2"/>
        <v>7.6483794328559904</v>
      </c>
      <c r="G23" s="35">
        <v>56646</v>
      </c>
      <c r="H23" s="35">
        <v>61967</v>
      </c>
      <c r="I23" s="36">
        <f t="shared" si="1"/>
        <v>9.3934258376584303</v>
      </c>
      <c r="J23" s="36">
        <f t="shared" si="3"/>
        <v>8.0923172153872471</v>
      </c>
      <c r="K23" s="79"/>
      <c r="L23" s="35">
        <v>292313</v>
      </c>
      <c r="M23" s="36">
        <f t="shared" si="4"/>
        <v>8.5996948023732109</v>
      </c>
      <c r="N23" s="15"/>
    </row>
    <row r="24" spans="1:14" ht="15.75">
      <c r="A24" s="12"/>
      <c r="B24" s="34" t="s">
        <v>295</v>
      </c>
      <c r="C24" s="35">
        <v>503</v>
      </c>
      <c r="D24" s="35">
        <v>367</v>
      </c>
      <c r="E24" s="36">
        <f t="shared" si="0"/>
        <v>-27.037773359840955</v>
      </c>
      <c r="F24" s="36">
        <f t="shared" si="2"/>
        <v>0.39996512565661851</v>
      </c>
      <c r="G24" s="35">
        <v>2687</v>
      </c>
      <c r="H24" s="35">
        <v>3190</v>
      </c>
      <c r="I24" s="36">
        <f t="shared" si="1"/>
        <v>18.719761816151848</v>
      </c>
      <c r="J24" s="36">
        <f t="shared" si="3"/>
        <v>0.41658450331765812</v>
      </c>
      <c r="K24" s="79"/>
      <c r="L24" s="35">
        <v>14456</v>
      </c>
      <c r="M24" s="36">
        <f t="shared" si="4"/>
        <v>0.42528792104048441</v>
      </c>
      <c r="N24" s="15"/>
    </row>
    <row r="25" spans="1:14" ht="15.75">
      <c r="A25" s="12"/>
      <c r="B25" s="34" t="s">
        <v>296</v>
      </c>
      <c r="C25" s="35">
        <v>92150</v>
      </c>
      <c r="D25" s="35">
        <v>67861</v>
      </c>
      <c r="E25" s="36">
        <f t="shared" si="0"/>
        <v>-26.358111774281067</v>
      </c>
      <c r="F25" s="36">
        <f>+(D25*100)/$D$26</f>
        <v>73.956494256631572</v>
      </c>
      <c r="G25" s="35">
        <v>501036</v>
      </c>
      <c r="H25" s="35">
        <v>547248</v>
      </c>
      <c r="I25" s="36">
        <f t="shared" si="1"/>
        <v>9.2232893444782462</v>
      </c>
      <c r="J25" s="36">
        <f>+(H25*100)/$H$26</f>
        <v>71.46552861178111</v>
      </c>
      <c r="K25" s="79"/>
      <c r="L25" s="35">
        <v>2345803</v>
      </c>
      <c r="M25" s="36">
        <f>+(L25*100)/$L$26</f>
        <v>69.012291162183971</v>
      </c>
      <c r="N25" s="15"/>
    </row>
    <row r="26" spans="1:14" ht="15.75">
      <c r="A26" s="12"/>
      <c r="B26" s="40" t="s">
        <v>70</v>
      </c>
      <c r="C26" s="37">
        <f>SUM(C17:C25)</f>
        <v>129405</v>
      </c>
      <c r="D26" s="37">
        <f>SUM(D17:D25)</f>
        <v>91758</v>
      </c>
      <c r="E26" s="38">
        <f t="shared" si="0"/>
        <v>-29.092384374637771</v>
      </c>
      <c r="F26" s="38">
        <f>SUM(F17:F25)</f>
        <v>100</v>
      </c>
      <c r="G26" s="37">
        <f t="shared" ref="G26:H26" si="5">SUM(G17:G25)</f>
        <v>704221</v>
      </c>
      <c r="H26" s="37">
        <f t="shared" si="5"/>
        <v>765751</v>
      </c>
      <c r="I26" s="38">
        <f t="shared" si="1"/>
        <v>8.7373139966004931</v>
      </c>
      <c r="J26" s="38">
        <f>SUM(J17:J25)</f>
        <v>100</v>
      </c>
      <c r="K26" s="4"/>
      <c r="L26" s="37">
        <f t="shared" ref="L26:M26" si="6">SUM(L17:L25)</f>
        <v>3399109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311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229</v>
      </c>
      <c r="D29" s="35">
        <v>156</v>
      </c>
      <c r="E29" s="36">
        <f t="shared" ref="E29:E37" si="7">IF(ISBLANK(D29),"",(IFERROR(((D29/C29-1)*100),"")))</f>
        <v>-31.877729257641917</v>
      </c>
      <c r="F29" s="36">
        <f>+(D29*100)/$D$38</f>
        <v>0.32727730457768639</v>
      </c>
      <c r="G29" s="35">
        <v>1230</v>
      </c>
      <c r="H29" s="35">
        <v>1421</v>
      </c>
      <c r="I29" s="36">
        <f t="shared" ref="I29:I37" si="8">IF(ISBLANK(H29),"",(IFERROR(((H29/G29-1)*100),"")))</f>
        <v>15.528455284552845</v>
      </c>
      <c r="J29" s="36">
        <f>+(H29*100)/$H$38</f>
        <v>0.34551091119080907</v>
      </c>
      <c r="K29" s="79"/>
      <c r="L29" s="35">
        <v>6264</v>
      </c>
      <c r="M29" s="36">
        <f>+(L29*100)/$L$38</f>
        <v>0.33179688352467446</v>
      </c>
      <c r="N29" s="15"/>
    </row>
    <row r="30" spans="1:14" ht="15.75">
      <c r="A30" s="12"/>
      <c r="B30" s="34" t="s">
        <v>289</v>
      </c>
      <c r="C30" s="35">
        <v>679</v>
      </c>
      <c r="D30" s="35">
        <v>439</v>
      </c>
      <c r="E30" s="36">
        <f t="shared" si="7"/>
        <v>-35.3460972017673</v>
      </c>
      <c r="F30" s="36">
        <f t="shared" ref="F30:F36" si="9">+(D30*100)/$D$38</f>
        <v>0.92099190198464309</v>
      </c>
      <c r="G30" s="35">
        <v>4115</v>
      </c>
      <c r="H30" s="35">
        <v>4257</v>
      </c>
      <c r="I30" s="36">
        <f t="shared" si="8"/>
        <v>3.4507897934386467</v>
      </c>
      <c r="J30" s="36">
        <f t="shared" ref="J30:J36" si="10">+(H30*100)/$H$38</f>
        <v>1.0350738556926631</v>
      </c>
      <c r="K30" s="79"/>
      <c r="L30" s="35">
        <v>21654</v>
      </c>
      <c r="M30" s="36">
        <f t="shared" ref="M30:M36" si="11">+(L30*100)/$L$38</f>
        <v>1.1469875025292626</v>
      </c>
      <c r="N30" s="15"/>
    </row>
    <row r="31" spans="1:14" ht="15.75">
      <c r="A31" s="12"/>
      <c r="B31" s="34" t="s">
        <v>290</v>
      </c>
      <c r="C31" s="35">
        <v>1520</v>
      </c>
      <c r="D31" s="35">
        <v>1031</v>
      </c>
      <c r="E31" s="36">
        <f t="shared" si="7"/>
        <v>-32.171052631578945</v>
      </c>
      <c r="F31" s="36">
        <f t="shared" si="9"/>
        <v>2.1629673142281711</v>
      </c>
      <c r="G31" s="35">
        <v>9929</v>
      </c>
      <c r="H31" s="35">
        <v>12862</v>
      </c>
      <c r="I31" s="36">
        <f t="shared" si="8"/>
        <v>29.539732097895044</v>
      </c>
      <c r="J31" s="36">
        <f t="shared" si="10"/>
        <v>3.1273478815877453</v>
      </c>
      <c r="K31" s="79"/>
      <c r="L31" s="35">
        <v>51231</v>
      </c>
      <c r="M31" s="36">
        <f t="shared" si="11"/>
        <v>2.7136472126201467</v>
      </c>
      <c r="N31" s="15"/>
    </row>
    <row r="32" spans="1:14" ht="15.75">
      <c r="A32" s="12"/>
      <c r="B32" s="34" t="s">
        <v>291</v>
      </c>
      <c r="C32" s="35">
        <v>1891</v>
      </c>
      <c r="D32" s="35">
        <v>1442</v>
      </c>
      <c r="E32" s="36">
        <f t="shared" si="7"/>
        <v>-23.74405076679006</v>
      </c>
      <c r="F32" s="36">
        <f t="shared" si="9"/>
        <v>3.0252171359039988</v>
      </c>
      <c r="G32" s="35">
        <v>10210</v>
      </c>
      <c r="H32" s="35">
        <v>12313</v>
      </c>
      <c r="I32" s="36">
        <f t="shared" si="8"/>
        <v>20.59745347698334</v>
      </c>
      <c r="J32" s="36">
        <f t="shared" si="10"/>
        <v>2.9938605555893258</v>
      </c>
      <c r="K32" s="79"/>
      <c r="L32" s="35">
        <v>52914</v>
      </c>
      <c r="M32" s="36">
        <f t="shared" si="11"/>
        <v>2.802793789084391</v>
      </c>
      <c r="N32" s="15"/>
    </row>
    <row r="33" spans="1:14" ht="15.75">
      <c r="A33" s="12"/>
      <c r="B33" s="34" t="s">
        <v>292</v>
      </c>
      <c r="C33" s="35">
        <v>3710</v>
      </c>
      <c r="D33" s="35">
        <v>2073</v>
      </c>
      <c r="E33" s="36">
        <f t="shared" si="7"/>
        <v>-44.123989218328838</v>
      </c>
      <c r="F33" s="36">
        <f t="shared" si="9"/>
        <v>4.3490118742919481</v>
      </c>
      <c r="G33" s="35">
        <v>20761</v>
      </c>
      <c r="H33" s="35">
        <v>22680</v>
      </c>
      <c r="I33" s="36">
        <f t="shared" si="8"/>
        <v>9.2432927122970909</v>
      </c>
      <c r="J33" s="36">
        <f t="shared" si="10"/>
        <v>5.5145583855084794</v>
      </c>
      <c r="K33" s="79"/>
      <c r="L33" s="35">
        <v>108637</v>
      </c>
      <c r="M33" s="36">
        <f t="shared" si="11"/>
        <v>5.7543770810137387</v>
      </c>
      <c r="N33" s="15"/>
    </row>
    <row r="34" spans="1:14" ht="15.75">
      <c r="A34" s="12"/>
      <c r="B34" s="34" t="s">
        <v>293</v>
      </c>
      <c r="C34" s="35">
        <v>9181</v>
      </c>
      <c r="D34" s="35">
        <v>5699</v>
      </c>
      <c r="E34" s="36">
        <f t="shared" si="7"/>
        <v>-37.926151835312062</v>
      </c>
      <c r="F34" s="36">
        <f t="shared" si="9"/>
        <v>11.956111274283556</v>
      </c>
      <c r="G34" s="35">
        <v>51619</v>
      </c>
      <c r="H34" s="35">
        <v>50481</v>
      </c>
      <c r="I34" s="36">
        <f t="shared" si="8"/>
        <v>-2.2046145799027528</v>
      </c>
      <c r="J34" s="36">
        <f t="shared" si="10"/>
        <v>12.274269041395661</v>
      </c>
      <c r="K34" s="79"/>
      <c r="L34" s="35">
        <v>260348</v>
      </c>
      <c r="M34" s="36">
        <f t="shared" si="11"/>
        <v>13.790334455919853</v>
      </c>
      <c r="N34" s="15"/>
    </row>
    <row r="35" spans="1:14" ht="15.75">
      <c r="A35" s="12"/>
      <c r="B35" s="34" t="s">
        <v>294</v>
      </c>
      <c r="C35" s="35">
        <v>3642</v>
      </c>
      <c r="D35" s="35">
        <v>2247</v>
      </c>
      <c r="E35" s="36">
        <f t="shared" si="7"/>
        <v>-38.303130148270185</v>
      </c>
      <c r="F35" s="36">
        <f t="shared" si="9"/>
        <v>4.7140519447824447</v>
      </c>
      <c r="G35" s="35">
        <v>19770</v>
      </c>
      <c r="H35" s="35">
        <v>20945</v>
      </c>
      <c r="I35" s="36">
        <f t="shared" si="8"/>
        <v>5.9433485078401516</v>
      </c>
      <c r="J35" s="36">
        <f t="shared" si="10"/>
        <v>5.0926995319433468</v>
      </c>
      <c r="K35" s="79"/>
      <c r="L35" s="35">
        <v>100896</v>
      </c>
      <c r="M35" s="36">
        <f t="shared" si="11"/>
        <v>5.3443452043591249</v>
      </c>
      <c r="N35" s="15"/>
    </row>
    <row r="36" spans="1:14" ht="15.75">
      <c r="A36" s="12"/>
      <c r="B36" s="34" t="s">
        <v>295</v>
      </c>
      <c r="C36" s="35">
        <v>272</v>
      </c>
      <c r="D36" s="35">
        <v>184</v>
      </c>
      <c r="E36" s="36">
        <f t="shared" si="7"/>
        <v>-32.352941176470587</v>
      </c>
      <c r="F36" s="36">
        <f t="shared" si="9"/>
        <v>0.38601938488650189</v>
      </c>
      <c r="G36" s="35">
        <v>1506</v>
      </c>
      <c r="H36" s="35">
        <v>1712</v>
      </c>
      <c r="I36" s="36">
        <f t="shared" si="8"/>
        <v>13.678618857901736</v>
      </c>
      <c r="J36" s="36">
        <f t="shared" si="10"/>
        <v>0.41626648835937025</v>
      </c>
      <c r="K36" s="79"/>
      <c r="L36" s="35">
        <v>7953</v>
      </c>
      <c r="M36" s="36">
        <f t="shared" si="11"/>
        <v>0.42126127309574329</v>
      </c>
      <c r="N36" s="15"/>
    </row>
    <row r="37" spans="1:14" ht="15.75">
      <c r="A37" s="12"/>
      <c r="B37" s="34" t="s">
        <v>296</v>
      </c>
      <c r="C37" s="35">
        <v>50690</v>
      </c>
      <c r="D37" s="35">
        <v>34395</v>
      </c>
      <c r="E37" s="36">
        <f t="shared" si="7"/>
        <v>-32.146379956598935</v>
      </c>
      <c r="F37" s="36">
        <f>+(D37*100)/$D$38</f>
        <v>72.15835186506105</v>
      </c>
      <c r="G37" s="35">
        <v>282729</v>
      </c>
      <c r="H37" s="35">
        <v>284604</v>
      </c>
      <c r="I37" s="36">
        <f t="shared" si="8"/>
        <v>0.66317922816547803</v>
      </c>
      <c r="J37" s="36">
        <f>+(H37*100)/$H$38</f>
        <v>69.200413348732596</v>
      </c>
      <c r="K37" s="79"/>
      <c r="L37" s="35">
        <v>1278005</v>
      </c>
      <c r="M37" s="36">
        <f>+(L37*100)/$L$38</f>
        <v>67.694456597853062</v>
      </c>
      <c r="N37" s="15"/>
    </row>
    <row r="38" spans="1:14" ht="15.75">
      <c r="A38" s="12"/>
      <c r="B38" s="40" t="s">
        <v>70</v>
      </c>
      <c r="C38" s="37">
        <f>SUM(C29:C37)</f>
        <v>71814</v>
      </c>
      <c r="D38" s="37">
        <f>SUM(D29:D37)</f>
        <v>47666</v>
      </c>
      <c r="E38" s="38">
        <f t="shared" ref="E38" si="12">IF(ISBLANK(D38),"",(IFERROR(((D38/C38-1)*100),"")))</f>
        <v>-33.625755423733537</v>
      </c>
      <c r="F38" s="38">
        <f>SUM(F29:F37)</f>
        <v>100</v>
      </c>
      <c r="G38" s="37">
        <f t="shared" ref="G38:H38" si="13">SUM(G29:G37)</f>
        <v>401869</v>
      </c>
      <c r="H38" s="37">
        <f t="shared" si="13"/>
        <v>411275</v>
      </c>
      <c r="I38" s="38">
        <f t="shared" ref="I38" si="14">IF(ISBLANK(H38),"",(IFERROR(((H38/G38-1)*100),"")))</f>
        <v>2.3405637160368142</v>
      </c>
      <c r="J38" s="38">
        <f>SUM(J29:J37)</f>
        <v>100</v>
      </c>
      <c r="K38" s="4"/>
      <c r="L38" s="37">
        <f t="shared" ref="L38:M38" si="15">SUM(L29:L37)</f>
        <v>1887902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333</v>
      </c>
      <c r="D41" s="35">
        <f t="shared" si="16"/>
        <v>217</v>
      </c>
      <c r="E41" s="36">
        <f t="shared" ref="E41:E50" si="17">IF(ISBLANK(D41),"",(IFERROR(((D41/C41-1)*100),"")))</f>
        <v>-34.834834834834837</v>
      </c>
      <c r="F41" s="36">
        <f>+(D41*100)/$D$50</f>
        <v>0.49215277147781911</v>
      </c>
      <c r="G41" s="35">
        <f t="shared" ref="G41:H49" si="18">G17-G29</f>
        <v>1541</v>
      </c>
      <c r="H41" s="35">
        <f t="shared" si="18"/>
        <v>1912</v>
      </c>
      <c r="I41" s="36">
        <f t="shared" ref="I41:I50" si="19">IF(ISBLANK(H41),"",(IFERROR(((H41/G41-1)*100),"")))</f>
        <v>24.075275794938356</v>
      </c>
      <c r="J41" s="36">
        <f>+(H41*100)/$H$50</f>
        <v>0.53938771595256096</v>
      </c>
      <c r="K41" s="79"/>
      <c r="L41" s="35">
        <f t="shared" ref="L41:L49" si="20">L17-L29</f>
        <v>7734</v>
      </c>
      <c r="M41" s="36">
        <f>+(L41*100)/$L$50</f>
        <v>0.51177634830966245</v>
      </c>
      <c r="N41" s="15"/>
    </row>
    <row r="42" spans="1:14" ht="15.75">
      <c r="A42" s="12"/>
      <c r="B42" s="34" t="s">
        <v>289</v>
      </c>
      <c r="C42" s="35">
        <f t="shared" si="16"/>
        <v>750</v>
      </c>
      <c r="D42" s="35">
        <f t="shared" si="16"/>
        <v>513</v>
      </c>
      <c r="E42" s="36">
        <f t="shared" si="17"/>
        <v>-31.599999999999994</v>
      </c>
      <c r="F42" s="36">
        <f t="shared" ref="F42:F48" si="21">+(D42*100)/$D$50</f>
        <v>1.1634763675950286</v>
      </c>
      <c r="G42" s="35">
        <f t="shared" si="18"/>
        <v>4046</v>
      </c>
      <c r="H42" s="35">
        <f t="shared" si="18"/>
        <v>4284</v>
      </c>
      <c r="I42" s="36">
        <f t="shared" si="19"/>
        <v>5.8823529411764719</v>
      </c>
      <c r="J42" s="36">
        <f t="shared" ref="J42:J48" si="22">+(H42*100)/$H$50</f>
        <v>1.208544443065257</v>
      </c>
      <c r="K42" s="79"/>
      <c r="L42" s="35">
        <f t="shared" si="20"/>
        <v>20859</v>
      </c>
      <c r="M42" s="36">
        <f t="shared" ref="M42:M48" si="23">+(L42*100)/$L$50</f>
        <v>1.3802874126443301</v>
      </c>
      <c r="N42" s="15"/>
    </row>
    <row r="43" spans="1:14" ht="15.75">
      <c r="A43" s="12"/>
      <c r="B43" s="34" t="s">
        <v>290</v>
      </c>
      <c r="C43" s="35">
        <f t="shared" si="16"/>
        <v>462</v>
      </c>
      <c r="D43" s="35">
        <f t="shared" si="16"/>
        <v>384</v>
      </c>
      <c r="E43" s="36">
        <f t="shared" si="17"/>
        <v>-16.883116883116877</v>
      </c>
      <c r="F43" s="36">
        <f t="shared" si="21"/>
        <v>0.87090628685475824</v>
      </c>
      <c r="G43" s="35">
        <f t="shared" si="18"/>
        <v>2847</v>
      </c>
      <c r="H43" s="35">
        <f t="shared" si="18"/>
        <v>3638</v>
      </c>
      <c r="I43" s="36">
        <f t="shared" si="19"/>
        <v>27.783631893220928</v>
      </c>
      <c r="J43" s="36">
        <f t="shared" si="22"/>
        <v>1.0263036143490674</v>
      </c>
      <c r="K43" s="79"/>
      <c r="L43" s="35">
        <f t="shared" si="20"/>
        <v>15730</v>
      </c>
      <c r="M43" s="36">
        <f t="shared" si="23"/>
        <v>1.040889831770234</v>
      </c>
      <c r="N43" s="15"/>
    </row>
    <row r="44" spans="1:14" ht="15.75">
      <c r="A44" s="12"/>
      <c r="B44" s="34" t="s">
        <v>291</v>
      </c>
      <c r="C44" s="35">
        <f t="shared" si="16"/>
        <v>487</v>
      </c>
      <c r="D44" s="35">
        <f t="shared" si="16"/>
        <v>424</v>
      </c>
      <c r="E44" s="36">
        <f t="shared" si="17"/>
        <v>-12.936344969199176</v>
      </c>
      <c r="F44" s="36">
        <f t="shared" si="21"/>
        <v>0.9616256917354622</v>
      </c>
      <c r="G44" s="35">
        <f t="shared" si="18"/>
        <v>2446</v>
      </c>
      <c r="H44" s="35">
        <f t="shared" si="18"/>
        <v>3267</v>
      </c>
      <c r="I44" s="36">
        <f t="shared" si="19"/>
        <v>33.565004088307447</v>
      </c>
      <c r="J44" s="36">
        <f t="shared" si="22"/>
        <v>0.92164208578295848</v>
      </c>
      <c r="K44" s="79"/>
      <c r="L44" s="35">
        <f t="shared" si="20"/>
        <v>14135</v>
      </c>
      <c r="M44" s="36">
        <f t="shared" si="23"/>
        <v>0.93534505861870676</v>
      </c>
      <c r="N44" s="15"/>
    </row>
    <row r="45" spans="1:14" ht="15.75">
      <c r="A45" s="12"/>
      <c r="B45" s="34" t="s">
        <v>292</v>
      </c>
      <c r="C45" s="35">
        <f t="shared" si="16"/>
        <v>1944</v>
      </c>
      <c r="D45" s="35">
        <f t="shared" si="16"/>
        <v>1176</v>
      </c>
      <c r="E45" s="36">
        <f t="shared" si="17"/>
        <v>-39.506172839506171</v>
      </c>
      <c r="F45" s="36">
        <f t="shared" si="21"/>
        <v>2.6671505034926972</v>
      </c>
      <c r="G45" s="35">
        <f t="shared" si="18"/>
        <v>10126</v>
      </c>
      <c r="H45" s="35">
        <f t="shared" si="18"/>
        <v>11390</v>
      </c>
      <c r="I45" s="36">
        <f t="shared" si="19"/>
        <v>12.48271775627099</v>
      </c>
      <c r="J45" s="36">
        <f t="shared" si="22"/>
        <v>3.2131935589433418</v>
      </c>
      <c r="K45" s="79"/>
      <c r="L45" s="35">
        <f t="shared" si="20"/>
        <v>55142</v>
      </c>
      <c r="M45" s="36">
        <f t="shared" si="23"/>
        <v>3.6488713988222661</v>
      </c>
      <c r="N45" s="15"/>
    </row>
    <row r="46" spans="1:14" ht="15.75">
      <c r="A46" s="12"/>
      <c r="B46" s="34" t="s">
        <v>293</v>
      </c>
      <c r="C46" s="35">
        <f t="shared" si="16"/>
        <v>4751</v>
      </c>
      <c r="D46" s="35">
        <f t="shared" si="16"/>
        <v>2958</v>
      </c>
      <c r="E46" s="36">
        <f t="shared" si="17"/>
        <v>-37.739423279309612</v>
      </c>
      <c r="F46" s="36">
        <f t="shared" si="21"/>
        <v>6.7086999909280598</v>
      </c>
      <c r="G46" s="35">
        <f t="shared" si="18"/>
        <v>24982</v>
      </c>
      <c r="H46" s="35">
        <f t="shared" si="18"/>
        <v>24841</v>
      </c>
      <c r="I46" s="36">
        <f t="shared" si="19"/>
        <v>-0.56440637258826643</v>
      </c>
      <c r="J46" s="36">
        <f t="shared" si="22"/>
        <v>7.0078087091932879</v>
      </c>
      <c r="K46" s="79"/>
      <c r="L46" s="35">
        <f t="shared" si="20"/>
        <v>131889</v>
      </c>
      <c r="M46" s="36">
        <f t="shared" si="23"/>
        <v>8.7273947248788559</v>
      </c>
      <c r="N46" s="15"/>
    </row>
    <row r="47" spans="1:14" ht="15.75">
      <c r="A47" s="12"/>
      <c r="B47" s="34" t="s">
        <v>294</v>
      </c>
      <c r="C47" s="35">
        <f t="shared" si="16"/>
        <v>7173</v>
      </c>
      <c r="D47" s="35">
        <f t="shared" si="16"/>
        <v>4771</v>
      </c>
      <c r="E47" s="36">
        <f t="shared" si="17"/>
        <v>-33.486686184302236</v>
      </c>
      <c r="F47" s="36">
        <f t="shared" si="21"/>
        <v>10.820557017145967</v>
      </c>
      <c r="G47" s="35">
        <f t="shared" si="18"/>
        <v>36876</v>
      </c>
      <c r="H47" s="35">
        <f t="shared" si="18"/>
        <v>41022</v>
      </c>
      <c r="I47" s="36">
        <f t="shared" si="19"/>
        <v>11.243084933289937</v>
      </c>
      <c r="J47" s="36">
        <f t="shared" si="22"/>
        <v>11.572574730024035</v>
      </c>
      <c r="K47" s="79"/>
      <c r="L47" s="35">
        <f t="shared" si="20"/>
        <v>191417</v>
      </c>
      <c r="M47" s="36">
        <f t="shared" si="23"/>
        <v>12.666497706799928</v>
      </c>
      <c r="N47" s="15"/>
    </row>
    <row r="48" spans="1:14" ht="15.75">
      <c r="A48" s="12"/>
      <c r="B48" s="34" t="s">
        <v>295</v>
      </c>
      <c r="C48" s="35">
        <f t="shared" si="16"/>
        <v>231</v>
      </c>
      <c r="D48" s="35">
        <f t="shared" si="16"/>
        <v>183</v>
      </c>
      <c r="E48" s="36">
        <f t="shared" si="17"/>
        <v>-20.779220779220775</v>
      </c>
      <c r="F48" s="36">
        <f t="shared" si="21"/>
        <v>0.41504127732922075</v>
      </c>
      <c r="G48" s="35">
        <f t="shared" si="18"/>
        <v>1181</v>
      </c>
      <c r="H48" s="35">
        <f t="shared" si="18"/>
        <v>1478</v>
      </c>
      <c r="I48" s="36">
        <f t="shared" si="19"/>
        <v>25.148179508890767</v>
      </c>
      <c r="J48" s="36">
        <f t="shared" si="22"/>
        <v>0.41695347498843366</v>
      </c>
      <c r="K48" s="79"/>
      <c r="L48" s="35">
        <f t="shared" si="20"/>
        <v>6503</v>
      </c>
      <c r="M48" s="36">
        <f t="shared" si="23"/>
        <v>0.43031828200901662</v>
      </c>
      <c r="N48" s="15"/>
    </row>
    <row r="49" spans="1:14" ht="15.75">
      <c r="A49" s="12"/>
      <c r="B49" s="34" t="s">
        <v>296</v>
      </c>
      <c r="C49" s="35">
        <f t="shared" si="16"/>
        <v>41460</v>
      </c>
      <c r="D49" s="35">
        <f t="shared" si="16"/>
        <v>33466</v>
      </c>
      <c r="E49" s="36">
        <f t="shared" si="17"/>
        <v>-19.281234925229139</v>
      </c>
      <c r="F49" s="36">
        <f>+(D49*100)/$D$50</f>
        <v>75.90039009344099</v>
      </c>
      <c r="G49" s="35">
        <f t="shared" si="18"/>
        <v>218307</v>
      </c>
      <c r="H49" s="35">
        <f t="shared" si="18"/>
        <v>262644</v>
      </c>
      <c r="I49" s="36">
        <f t="shared" si="19"/>
        <v>20.309472440187438</v>
      </c>
      <c r="J49" s="36">
        <f>+(H49*100)/$H$50</f>
        <v>74.093591667701062</v>
      </c>
      <c r="K49" s="79"/>
      <c r="L49" s="35">
        <f t="shared" si="20"/>
        <v>1067798</v>
      </c>
      <c r="M49" s="36">
        <f>+(L49*100)/$L$50</f>
        <v>70.658619236147004</v>
      </c>
      <c r="N49" s="15"/>
    </row>
    <row r="50" spans="1:14" ht="15.75">
      <c r="A50" s="12"/>
      <c r="B50" s="40" t="s">
        <v>70</v>
      </c>
      <c r="C50" s="37">
        <f>SUM(C41:C49)</f>
        <v>57591</v>
      </c>
      <c r="D50" s="37">
        <f>SUM(D41:D49)</f>
        <v>44092</v>
      </c>
      <c r="E50" s="38">
        <f t="shared" si="17"/>
        <v>-23.439426299248144</v>
      </c>
      <c r="F50" s="38">
        <f>SUM(F41:F49)</f>
        <v>100</v>
      </c>
      <c r="G50" s="37">
        <f t="shared" ref="G50:H50" si="24">SUM(G41:G49)</f>
        <v>302352</v>
      </c>
      <c r="H50" s="37">
        <f t="shared" si="24"/>
        <v>354476</v>
      </c>
      <c r="I50" s="38">
        <f t="shared" si="19"/>
        <v>17.23950891675927</v>
      </c>
      <c r="J50" s="38">
        <f>SUM(J41:J49)</f>
        <v>100</v>
      </c>
      <c r="K50" s="4"/>
      <c r="L50" s="37">
        <f t="shared" ref="L50:M50" si="25">SUM(L41:L49)</f>
        <v>1511207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270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254</v>
      </c>
      <c r="F14" s="101" t="s">
        <v>318</v>
      </c>
      <c r="G14" s="67"/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0"/>
      <c r="F15" s="101"/>
      <c r="G15" s="67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9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9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9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35">
        <v>99090</v>
      </c>
      <c r="E22" s="36">
        <f t="shared" si="3"/>
        <v>4.0358650232030779</v>
      </c>
      <c r="F22" s="35">
        <v>3220985</v>
      </c>
      <c r="G22" s="67"/>
      <c r="H22" s="35">
        <v>42745</v>
      </c>
      <c r="I22" s="35">
        <v>46968</v>
      </c>
      <c r="J22" s="36">
        <f t="shared" si="4"/>
        <v>9.8795180722891516</v>
      </c>
      <c r="K22" s="35">
        <v>1426657</v>
      </c>
      <c r="L22" s="32"/>
      <c r="M22" s="35">
        <v>52501</v>
      </c>
      <c r="N22" s="35">
        <v>52122</v>
      </c>
      <c r="O22" s="36">
        <f t="shared" si="5"/>
        <v>-0.72189101159978453</v>
      </c>
      <c r="P22" s="35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35">
        <v>86366</v>
      </c>
      <c r="E23" s="36">
        <f t="shared" si="3"/>
        <v>4.8843874477800364</v>
      </c>
      <c r="F23" s="35">
        <v>3307351</v>
      </c>
      <c r="G23" s="67"/>
      <c r="H23" s="35">
        <v>37030</v>
      </c>
      <c r="I23" s="35">
        <v>40458</v>
      </c>
      <c r="J23" s="36">
        <f t="shared" si="4"/>
        <v>9.2573588981906596</v>
      </c>
      <c r="K23" s="35">
        <v>1467115</v>
      </c>
      <c r="L23" s="32"/>
      <c r="M23" s="35">
        <v>45314</v>
      </c>
      <c r="N23" s="35">
        <v>45908</v>
      </c>
      <c r="O23" s="36">
        <f t="shared" si="5"/>
        <v>1.31085315796442</v>
      </c>
      <c r="P23" s="35">
        <v>1840236</v>
      </c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109">
        <v>91758</v>
      </c>
      <c r="E24" s="110">
        <f t="shared" si="3"/>
        <v>-29.092384374637771</v>
      </c>
      <c r="F24" s="109">
        <v>3399109</v>
      </c>
      <c r="G24" s="67"/>
      <c r="H24" s="35">
        <v>57591</v>
      </c>
      <c r="I24" s="109">
        <v>44092</v>
      </c>
      <c r="J24" s="110">
        <f t="shared" si="4"/>
        <v>-23.439426299248144</v>
      </c>
      <c r="K24" s="109">
        <v>1511207</v>
      </c>
      <c r="L24" s="32"/>
      <c r="M24" s="35">
        <v>71814</v>
      </c>
      <c r="N24" s="109">
        <v>47666</v>
      </c>
      <c r="O24" s="110">
        <f t="shared" si="5"/>
        <v>-33.625755423733537</v>
      </c>
      <c r="P24" s="109">
        <v>1887902</v>
      </c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35"/>
      <c r="E25" s="36" t="str">
        <f t="shared" si="3"/>
        <v/>
      </c>
      <c r="F25" s="35"/>
      <c r="G25" s="67"/>
      <c r="H25" s="35">
        <v>41540</v>
      </c>
      <c r="I25" s="35"/>
      <c r="J25" s="36" t="str">
        <f t="shared" si="4"/>
        <v/>
      </c>
      <c r="K25" s="35"/>
      <c r="L25" s="32"/>
      <c r="M25" s="35">
        <v>47858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35"/>
      <c r="E26" s="36" t="str">
        <f t="shared" si="3"/>
        <v/>
      </c>
      <c r="F26" s="35"/>
      <c r="G26" s="67"/>
      <c r="H26" s="35">
        <v>35155</v>
      </c>
      <c r="I26" s="35"/>
      <c r="J26" s="36" t="str">
        <f t="shared" si="4"/>
        <v/>
      </c>
      <c r="K26" s="35"/>
      <c r="L26" s="32"/>
      <c r="M26" s="35">
        <v>40195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35"/>
      <c r="E27" s="36" t="str">
        <f t="shared" si="3"/>
        <v/>
      </c>
      <c r="F27" s="35"/>
      <c r="G27" s="67"/>
      <c r="H27" s="35">
        <v>35149</v>
      </c>
      <c r="I27" s="35"/>
      <c r="J27" s="36" t="str">
        <f t="shared" si="4"/>
        <v/>
      </c>
      <c r="K27" s="35"/>
      <c r="L27" s="32"/>
      <c r="M27" s="35">
        <v>39616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35"/>
      <c r="E28" s="36" t="str">
        <f t="shared" si="3"/>
        <v/>
      </c>
      <c r="F28" s="35"/>
      <c r="G28" s="67"/>
      <c r="H28" s="35">
        <v>25435</v>
      </c>
      <c r="I28" s="35"/>
      <c r="J28" s="36" t="str">
        <f t="shared" si="4"/>
        <v/>
      </c>
      <c r="K28" s="35"/>
      <c r="L28" s="32"/>
      <c r="M28" s="35">
        <v>28607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765751</v>
      </c>
      <c r="E29" s="75">
        <f t="shared" si="3"/>
        <v>-23.254217379451902</v>
      </c>
      <c r="F29" s="76"/>
      <c r="G29" s="80"/>
      <c r="H29" s="76">
        <f>SUM(H17:H28)</f>
        <v>439631</v>
      </c>
      <c r="I29" s="76">
        <f>SUM(I17:I28)</f>
        <v>354476</v>
      </c>
      <c r="J29" s="75">
        <f t="shared" si="4"/>
        <v>-19.369653186422255</v>
      </c>
      <c r="K29" s="76"/>
      <c r="L29" s="80"/>
      <c r="M29" s="76">
        <f>SUM(M17:M28)</f>
        <v>558145</v>
      </c>
      <c r="N29" s="76">
        <f>SUM(N17:N28)</f>
        <v>411275</v>
      </c>
      <c r="O29" s="75">
        <f t="shared" si="5"/>
        <v>-26.313950675899633</v>
      </c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SUM(C17:C24)</f>
        <v>704221</v>
      </c>
      <c r="D32" s="76">
        <f>SUM(D17:D24)</f>
        <v>765751</v>
      </c>
      <c r="E32" s="75">
        <f>(D32/C32-1)*100</f>
        <v>8.7373139966004931</v>
      </c>
      <c r="G32" s="21"/>
      <c r="H32" s="76">
        <f>SUM(H17:H24)</f>
        <v>302352</v>
      </c>
      <c r="I32" s="76">
        <f>SUM(I17:I24)</f>
        <v>354476</v>
      </c>
      <c r="J32" s="75">
        <f>(I32/H32-1)*100</f>
        <v>17.23950891675927</v>
      </c>
      <c r="K32" s="21"/>
      <c r="L32" s="21"/>
      <c r="M32" s="76">
        <f>SUM(M17:M24)</f>
        <v>401869</v>
      </c>
      <c r="N32" s="76">
        <f>SUM(N17:N24)</f>
        <v>411275</v>
      </c>
      <c r="O32" s="75">
        <f>(N32/M32-1)*100</f>
        <v>2.3405637160368142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8.7373139966004931</v>
      </c>
      <c r="E33" s="21"/>
      <c r="F33" s="77"/>
      <c r="G33" s="21"/>
      <c r="H33" s="77"/>
      <c r="I33" s="75">
        <f>(I32/H32-1)*100</f>
        <v>17.23950891675927</v>
      </c>
      <c r="J33" s="21"/>
      <c r="K33" s="21"/>
      <c r="L33" s="21"/>
      <c r="M33" s="77"/>
      <c r="N33" s="75">
        <f>(N32/M32-1)*100</f>
        <v>2.3405637160368142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C24</f>
        <v>129405</v>
      </c>
      <c r="E40" s="82">
        <f>D24</f>
        <v>91758</v>
      </c>
      <c r="F40" s="21"/>
      <c r="G40" s="21"/>
      <c r="H40" s="21" t="s">
        <v>303</v>
      </c>
      <c r="I40" s="82">
        <f>H24</f>
        <v>57591</v>
      </c>
      <c r="J40" s="82">
        <f>I24</f>
        <v>44092</v>
      </c>
      <c r="K40" s="21"/>
      <c r="L40" s="21"/>
      <c r="M40" s="21" t="s">
        <v>303</v>
      </c>
      <c r="N40" s="82">
        <f>M24</f>
        <v>71814</v>
      </c>
      <c r="O40" s="82">
        <f>N24</f>
        <v>47666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B24</f>
        <v xml:space="preserve">  Agosto</v>
      </c>
      <c r="E41" s="21"/>
      <c r="F41" s="21"/>
      <c r="G41" s="21"/>
      <c r="H41" s="21" t="s">
        <v>304</v>
      </c>
      <c r="I41" s="21" t="str">
        <f>B24</f>
        <v xml:space="preserve">  Agosto</v>
      </c>
      <c r="J41" s="21"/>
      <c r="K41" s="21"/>
      <c r="L41" s="21"/>
      <c r="M41" s="21" t="str">
        <f>B21</f>
        <v xml:space="preserve">  Mayo</v>
      </c>
      <c r="N41" s="21" t="str">
        <f>B24</f>
        <v xml:space="preserve">  Agosto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310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269</v>
      </c>
      <c r="D14" s="102"/>
      <c r="E14" s="100" t="s">
        <v>254</v>
      </c>
      <c r="F14" s="101" t="s">
        <v>318</v>
      </c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0"/>
      <c r="F15" s="101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9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9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9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35">
        <v>56877</v>
      </c>
      <c r="E22" s="36">
        <f t="shared" si="3"/>
        <v>13.212842612313146</v>
      </c>
      <c r="F22" s="35">
        <v>1573770</v>
      </c>
      <c r="G22" s="67"/>
      <c r="H22" s="35">
        <v>33501</v>
      </c>
      <c r="I22" s="35">
        <v>29938</v>
      </c>
      <c r="J22" s="36">
        <f t="shared" si="4"/>
        <v>-10.635503417808422</v>
      </c>
      <c r="K22" s="35">
        <v>1223152</v>
      </c>
      <c r="L22" s="32"/>
      <c r="M22" s="35">
        <v>11005</v>
      </c>
      <c r="N22" s="35">
        <v>10941</v>
      </c>
      <c r="O22" s="36">
        <f t="shared" si="5"/>
        <v>-0.58155383916401737</v>
      </c>
      <c r="P22" s="35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35">
        <v>46151</v>
      </c>
      <c r="E23" s="36">
        <f t="shared" si="3"/>
        <v>6.8334915160073173</v>
      </c>
      <c r="F23" s="35">
        <v>1619921</v>
      </c>
      <c r="G23" s="67"/>
      <c r="H23" s="35">
        <v>28932</v>
      </c>
      <c r="I23" s="35">
        <v>29143</v>
      </c>
      <c r="J23" s="36">
        <f t="shared" si="4"/>
        <v>0.72929628093461041</v>
      </c>
      <c r="K23" s="35">
        <v>1252295</v>
      </c>
      <c r="L23" s="32"/>
      <c r="M23" s="35">
        <v>9818</v>
      </c>
      <c r="N23" s="35">
        <v>10158</v>
      </c>
      <c r="O23" s="36">
        <f t="shared" si="5"/>
        <v>3.4630270930943174</v>
      </c>
      <c r="P23" s="35">
        <v>413131</v>
      </c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109">
        <v>47222</v>
      </c>
      <c r="E24" s="110">
        <f t="shared" si="3"/>
        <v>-32.182504918786172</v>
      </c>
      <c r="F24" s="109">
        <v>1667143</v>
      </c>
      <c r="G24" s="67"/>
      <c r="H24" s="35">
        <v>45406</v>
      </c>
      <c r="I24" s="109">
        <v>31598</v>
      </c>
      <c r="J24" s="110">
        <f t="shared" si="4"/>
        <v>-30.410077963264769</v>
      </c>
      <c r="K24" s="109">
        <v>1283893</v>
      </c>
      <c r="L24" s="32"/>
      <c r="M24" s="35">
        <v>13537</v>
      </c>
      <c r="N24" s="109">
        <v>11379</v>
      </c>
      <c r="O24" s="110">
        <f t="shared" si="5"/>
        <v>-15.941493683977248</v>
      </c>
      <c r="P24" s="109">
        <v>424510</v>
      </c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35"/>
      <c r="E25" s="36" t="str">
        <f t="shared" si="3"/>
        <v/>
      </c>
      <c r="F25" s="35"/>
      <c r="G25" s="67"/>
      <c r="H25" s="35">
        <v>31734</v>
      </c>
      <c r="I25" s="35"/>
      <c r="J25" s="36" t="str">
        <f t="shared" si="4"/>
        <v/>
      </c>
      <c r="K25" s="35"/>
      <c r="L25" s="32"/>
      <c r="M25" s="35">
        <v>10615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35"/>
      <c r="E26" s="36" t="str">
        <f t="shared" si="3"/>
        <v/>
      </c>
      <c r="F26" s="35"/>
      <c r="G26" s="67"/>
      <c r="H26" s="35">
        <v>26314</v>
      </c>
      <c r="I26" s="35"/>
      <c r="J26" s="36" t="str">
        <f t="shared" si="4"/>
        <v/>
      </c>
      <c r="K26" s="35"/>
      <c r="L26" s="32"/>
      <c r="M26" s="35">
        <v>9486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35"/>
      <c r="E27" s="36" t="str">
        <f t="shared" si="3"/>
        <v/>
      </c>
      <c r="F27" s="35"/>
      <c r="G27" s="67"/>
      <c r="H27" s="35">
        <v>25126</v>
      </c>
      <c r="I27" s="35"/>
      <c r="J27" s="36" t="str">
        <f t="shared" si="4"/>
        <v/>
      </c>
      <c r="K27" s="35"/>
      <c r="L27" s="32"/>
      <c r="M27" s="35">
        <v>9330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35"/>
      <c r="E28" s="36" t="str">
        <f t="shared" si="3"/>
        <v/>
      </c>
      <c r="F28" s="35"/>
      <c r="G28" s="67"/>
      <c r="H28" s="35">
        <v>18191</v>
      </c>
      <c r="I28" s="35"/>
      <c r="J28" s="36" t="str">
        <f t="shared" si="4"/>
        <v/>
      </c>
      <c r="K28" s="35"/>
      <c r="L28" s="32"/>
      <c r="M28" s="35">
        <v>7013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409430</v>
      </c>
      <c r="E29" s="75">
        <f t="shared" si="3"/>
        <v>-21.891335037582504</v>
      </c>
      <c r="F29" s="76">
        <f t="shared" ref="F29" si="6">IF(ISBLANK(D29),"",(IFERROR(((D29+F28)),"")))</f>
        <v>409430</v>
      </c>
      <c r="G29" s="80"/>
      <c r="H29" s="76">
        <f>SUM(H17:H28)</f>
        <v>349121</v>
      </c>
      <c r="I29" s="76">
        <f>SUM(I17:I28)</f>
        <v>256694</v>
      </c>
      <c r="J29" s="75">
        <f t="shared" si="4"/>
        <v>-26.474202353911679</v>
      </c>
      <c r="K29" s="76">
        <f t="shared" ref="K29" si="7">IF(ISBLANK(I29),"",(IFERROR(((I29+K28)),"")))</f>
        <v>256694</v>
      </c>
      <c r="L29" s="80"/>
      <c r="M29" s="76">
        <f>SUM(M17:M28)</f>
        <v>115653</v>
      </c>
      <c r="N29" s="76">
        <f>SUM(N17:N28)</f>
        <v>89721</v>
      </c>
      <c r="O29" s="75">
        <f t="shared" si="5"/>
        <v>-22.422245856138623</v>
      </c>
      <c r="P29" s="76">
        <f t="shared" ref="P29" si="8">IF(ISBLANK(N29),"",(IFERROR(((N29+P28)),"")))</f>
        <v>89721</v>
      </c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311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269</v>
      </c>
      <c r="D33" s="102"/>
      <c r="E33" s="100" t="s">
        <v>254</v>
      </c>
      <c r="F33" s="101" t="s">
        <v>318</v>
      </c>
      <c r="G33" s="67"/>
      <c r="H33" s="102" t="s">
        <v>269</v>
      </c>
      <c r="I33" s="102"/>
      <c r="J33" s="100" t="s">
        <v>254</v>
      </c>
      <c r="K33" s="101" t="s">
        <v>318</v>
      </c>
      <c r="L33" s="90"/>
      <c r="M33" s="102" t="s">
        <v>269</v>
      </c>
      <c r="N33" s="102"/>
      <c r="O33" s="100" t="s">
        <v>254</v>
      </c>
      <c r="P33" s="101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0"/>
      <c r="F34" s="101"/>
      <c r="G34" s="67"/>
      <c r="H34" s="31">
        <v>2016</v>
      </c>
      <c r="I34" s="31">
        <v>2017</v>
      </c>
      <c r="J34" s="100"/>
      <c r="K34" s="101"/>
      <c r="L34" s="90"/>
      <c r="M34" s="31">
        <v>2016</v>
      </c>
      <c r="N34" s="31">
        <v>2017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9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10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11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9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10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11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9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10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11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8" si="12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8" si="13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8" si="14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35">
        <v>30600</v>
      </c>
      <c r="E41" s="36">
        <f t="shared" si="12"/>
        <v>7.3759562074531493</v>
      </c>
      <c r="F41" s="35">
        <v>908169</v>
      </c>
      <c r="G41" s="67"/>
      <c r="H41" s="35">
        <v>18565</v>
      </c>
      <c r="I41" s="35">
        <v>15773</v>
      </c>
      <c r="J41" s="36">
        <f t="shared" si="13"/>
        <v>-15.039051979531381</v>
      </c>
      <c r="K41" s="35">
        <v>686183</v>
      </c>
      <c r="L41" s="90"/>
      <c r="M41" s="35">
        <v>5152</v>
      </c>
      <c r="N41" s="35">
        <v>4949</v>
      </c>
      <c r="O41" s="36">
        <f t="shared" si="14"/>
        <v>-3.9402173913043459</v>
      </c>
      <c r="P41" s="35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35">
        <v>24926</v>
      </c>
      <c r="E42" s="36">
        <f t="shared" si="12"/>
        <v>1.7387755102040714</v>
      </c>
      <c r="F42" s="35">
        <v>933095</v>
      </c>
      <c r="G42" s="67"/>
      <c r="H42" s="35">
        <v>16115</v>
      </c>
      <c r="I42" s="35">
        <v>15757</v>
      </c>
      <c r="J42" s="36">
        <f t="shared" si="13"/>
        <v>-2.2215327334781265</v>
      </c>
      <c r="K42" s="35">
        <v>701940</v>
      </c>
      <c r="L42" s="90"/>
      <c r="M42" s="35">
        <v>4497</v>
      </c>
      <c r="N42" s="35">
        <v>4728</v>
      </c>
      <c r="O42" s="36">
        <f t="shared" si="14"/>
        <v>5.1367578385590473</v>
      </c>
      <c r="P42" s="35">
        <v>192895</v>
      </c>
      <c r="Q42" s="23"/>
    </row>
    <row r="43" spans="1:17" s="2" customFormat="1" ht="15.75">
      <c r="A43" s="22"/>
      <c r="B43" s="34" t="s">
        <v>278</v>
      </c>
      <c r="C43" s="35">
        <v>39485</v>
      </c>
      <c r="D43" s="109">
        <v>24926</v>
      </c>
      <c r="E43" s="110">
        <f t="shared" si="12"/>
        <v>-36.872229960744583</v>
      </c>
      <c r="F43" s="109">
        <v>958021</v>
      </c>
      <c r="G43" s="67"/>
      <c r="H43" s="35">
        <v>25696</v>
      </c>
      <c r="I43" s="109">
        <v>16619</v>
      </c>
      <c r="J43" s="110">
        <f t="shared" si="13"/>
        <v>-35.324564134495638</v>
      </c>
      <c r="K43" s="109">
        <v>718559</v>
      </c>
      <c r="L43" s="90"/>
      <c r="M43" s="35">
        <v>6145</v>
      </c>
      <c r="N43" s="109">
        <v>5210</v>
      </c>
      <c r="O43" s="110">
        <f t="shared" si="14"/>
        <v>-15.21562245728234</v>
      </c>
      <c r="P43" s="109">
        <v>198105</v>
      </c>
      <c r="Q43" s="23"/>
    </row>
    <row r="44" spans="1:17" s="2" customFormat="1" ht="15.75">
      <c r="A44" s="22"/>
      <c r="B44" s="34" t="s">
        <v>279</v>
      </c>
      <c r="C44" s="35">
        <v>25381</v>
      </c>
      <c r="D44" s="35"/>
      <c r="E44" s="36" t="str">
        <f t="shared" si="12"/>
        <v/>
      </c>
      <c r="F44" s="35"/>
      <c r="G44" s="67"/>
      <c r="H44" s="35">
        <v>17170</v>
      </c>
      <c r="I44" s="35"/>
      <c r="J44" s="36" t="str">
        <f t="shared" si="13"/>
        <v/>
      </c>
      <c r="K44" s="35"/>
      <c r="L44" s="90"/>
      <c r="M44" s="35">
        <v>4832</v>
      </c>
      <c r="N44" s="35"/>
      <c r="O44" s="36" t="str">
        <f t="shared" si="14"/>
        <v/>
      </c>
      <c r="P44" s="35"/>
      <c r="Q44" s="23"/>
    </row>
    <row r="45" spans="1:17" s="2" customFormat="1" ht="15.75">
      <c r="A45" s="22"/>
      <c r="B45" s="34" t="s">
        <v>280</v>
      </c>
      <c r="C45" s="35">
        <v>20980</v>
      </c>
      <c r="D45" s="35"/>
      <c r="E45" s="36" t="str">
        <f t="shared" si="12"/>
        <v/>
      </c>
      <c r="F45" s="35"/>
      <c r="G45" s="67"/>
      <c r="H45" s="35">
        <v>14095</v>
      </c>
      <c r="I45" s="35"/>
      <c r="J45" s="36" t="str">
        <f t="shared" si="13"/>
        <v/>
      </c>
      <c r="K45" s="35"/>
      <c r="L45" s="90"/>
      <c r="M45" s="35">
        <v>4365</v>
      </c>
      <c r="N45" s="35"/>
      <c r="O45" s="36" t="str">
        <f t="shared" si="14"/>
        <v/>
      </c>
      <c r="P45" s="35"/>
      <c r="Q45" s="23"/>
    </row>
    <row r="46" spans="1:17" s="2" customFormat="1" ht="15.75">
      <c r="A46" s="22"/>
      <c r="B46" s="34" t="s">
        <v>281</v>
      </c>
      <c r="C46" s="35">
        <v>21172</v>
      </c>
      <c r="D46" s="35"/>
      <c r="E46" s="36" t="str">
        <f t="shared" si="12"/>
        <v/>
      </c>
      <c r="F46" s="35"/>
      <c r="G46" s="67"/>
      <c r="H46" s="35">
        <v>13173</v>
      </c>
      <c r="I46" s="35"/>
      <c r="J46" s="36" t="str">
        <f t="shared" si="13"/>
        <v/>
      </c>
      <c r="K46" s="35"/>
      <c r="L46" s="90"/>
      <c r="M46" s="35">
        <v>4296</v>
      </c>
      <c r="N46" s="35"/>
      <c r="O46" s="36" t="str">
        <f t="shared" si="14"/>
        <v/>
      </c>
      <c r="P46" s="35"/>
      <c r="Q46" s="23"/>
    </row>
    <row r="47" spans="1:17" s="2" customFormat="1" ht="15.75">
      <c r="A47" s="22"/>
      <c r="B47" s="34" t="s">
        <v>282</v>
      </c>
      <c r="C47" s="35">
        <v>14899</v>
      </c>
      <c r="D47" s="35"/>
      <c r="E47" s="36" t="str">
        <f t="shared" si="12"/>
        <v/>
      </c>
      <c r="F47" s="35"/>
      <c r="G47" s="67"/>
      <c r="H47" s="35">
        <v>9813</v>
      </c>
      <c r="I47" s="35"/>
      <c r="J47" s="36" t="str">
        <f t="shared" si="13"/>
        <v/>
      </c>
      <c r="K47" s="35"/>
      <c r="L47" s="90"/>
      <c r="M47" s="35">
        <v>3254</v>
      </c>
      <c r="N47" s="35"/>
      <c r="O47" s="36" t="str">
        <f t="shared" si="14"/>
        <v/>
      </c>
      <c r="P47" s="35"/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225064</v>
      </c>
      <c r="E48" s="75">
        <f t="shared" si="12"/>
        <v>-25.22293840122267</v>
      </c>
      <c r="F48" s="76">
        <f t="shared" ref="F48" si="15">IF(ISBLANK(D48),"",(IFERROR(((D48+F47)),"")))</f>
        <v>225064</v>
      </c>
      <c r="G48" s="80"/>
      <c r="H48" s="76">
        <f>SUM(H36:H47)</f>
        <v>197284</v>
      </c>
      <c r="I48" s="76">
        <f>SUM(I36:I47)</f>
        <v>139239</v>
      </c>
      <c r="J48" s="75">
        <f t="shared" si="13"/>
        <v>-29.42205145881065</v>
      </c>
      <c r="K48" s="76">
        <f t="shared" ref="K48" si="16">IF(ISBLANK(I48),"",(IFERROR(((I48+K47)),"")))</f>
        <v>139239</v>
      </c>
      <c r="L48" s="80"/>
      <c r="M48" s="76">
        <f>SUM(M36:M47)</f>
        <v>54841</v>
      </c>
      <c r="N48" s="76">
        <f>SUM(N36:N47)</f>
        <v>41218</v>
      </c>
      <c r="O48" s="75">
        <f t="shared" si="14"/>
        <v>-24.840903703433558</v>
      </c>
      <c r="P48" s="76">
        <f t="shared" ref="P48" si="17">IF(ISBLANK(N48),"",(IFERROR(((N48+P47)),"")))</f>
        <v>41218</v>
      </c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269</v>
      </c>
      <c r="D52" s="102"/>
      <c r="E52" s="100" t="s">
        <v>254</v>
      </c>
      <c r="F52" s="101" t="s">
        <v>318</v>
      </c>
      <c r="G52" s="67"/>
      <c r="H52" s="102" t="s">
        <v>269</v>
      </c>
      <c r="I52" s="102"/>
      <c r="J52" s="100" t="s">
        <v>254</v>
      </c>
      <c r="K52" s="101" t="s">
        <v>318</v>
      </c>
      <c r="L52" s="96"/>
      <c r="M52" s="102" t="s">
        <v>269</v>
      </c>
      <c r="N52" s="102"/>
      <c r="O52" s="100" t="s">
        <v>254</v>
      </c>
      <c r="P52" s="101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0"/>
      <c r="F53" s="101"/>
      <c r="G53" s="67"/>
      <c r="H53" s="31">
        <v>2016</v>
      </c>
      <c r="I53" s="31">
        <v>2017</v>
      </c>
      <c r="J53" s="100"/>
      <c r="K53" s="101"/>
      <c r="L53" s="96"/>
      <c r="M53" s="31">
        <v>2016</v>
      </c>
      <c r="N53" s="31">
        <v>2017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8">IF(D17-D36=0,"",D17-D36)</f>
        <v>24125</v>
      </c>
      <c r="E55" s="36">
        <f t="shared" ref="E55:E66" si="19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20">IF(I17-I36=0,"",I17-I36)</f>
        <v>15924</v>
      </c>
      <c r="J55" s="36">
        <f t="shared" ref="J55:J67" si="21">IF(ISBLANK(I55),"",(IFERROR(((I55/H55-1)*100),"")))</f>
        <v>61.82926829268294</v>
      </c>
      <c r="K55" s="35">
        <f t="shared" ref="K55:K66" si="22">IF(K17-K36=0,"",K17-K36)</f>
        <v>463803</v>
      </c>
      <c r="L55" s="90"/>
      <c r="M55" s="35">
        <f>M17-M36</f>
        <v>3608</v>
      </c>
      <c r="N55" s="35">
        <f t="shared" ref="N55:N66" si="23">IF(N17-N36=0,"",N17-N36)</f>
        <v>6198</v>
      </c>
      <c r="O55" s="36">
        <f t="shared" ref="O55:O67" si="24">IF(ISBLANK(N55),"",(IFERROR(((N55/M55-1)*100),"")))</f>
        <v>71.784922394678489</v>
      </c>
      <c r="P55" s="35">
        <f t="shared" ref="P55:P66" si="25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6">C18-C37</f>
        <v>16551</v>
      </c>
      <c r="D56" s="35">
        <f t="shared" si="18"/>
        <v>24357</v>
      </c>
      <c r="E56" s="36">
        <f t="shared" si="19"/>
        <v>47.163313394961023</v>
      </c>
      <c r="F56" s="35">
        <f t="shared" ref="F56:F66" si="27">IF(F18-F37=0,"",F18-F37)</f>
        <v>573238</v>
      </c>
      <c r="G56" s="67"/>
      <c r="H56" s="35">
        <f t="shared" ref="H56" si="28">H18-H37</f>
        <v>10688</v>
      </c>
      <c r="I56" s="35">
        <f t="shared" si="20"/>
        <v>16013</v>
      </c>
      <c r="J56" s="36">
        <f t="shared" si="21"/>
        <v>49.822230538922163</v>
      </c>
      <c r="K56" s="35">
        <f t="shared" si="22"/>
        <v>479816</v>
      </c>
      <c r="L56" s="90"/>
      <c r="M56" s="35">
        <f t="shared" ref="M56" si="29">M18-M37</f>
        <v>4157</v>
      </c>
      <c r="N56" s="35">
        <f t="shared" si="23"/>
        <v>6614</v>
      </c>
      <c r="O56" s="36">
        <f t="shared" si="24"/>
        <v>59.10512388741882</v>
      </c>
      <c r="P56" s="35">
        <f t="shared" si="25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30">C19-C38</f>
        <v>16430</v>
      </c>
      <c r="D57" s="35">
        <f t="shared" si="18"/>
        <v>23463</v>
      </c>
      <c r="E57" s="36">
        <f t="shared" si="19"/>
        <v>42.805842970176514</v>
      </c>
      <c r="F57" s="35">
        <f t="shared" si="27"/>
        <v>596701</v>
      </c>
      <c r="G57" s="67"/>
      <c r="H57" s="35">
        <f t="shared" ref="H57" si="31">H19-H38</f>
        <v>10362</v>
      </c>
      <c r="I57" s="35">
        <f t="shared" si="20"/>
        <v>15590</v>
      </c>
      <c r="J57" s="36">
        <f t="shared" si="21"/>
        <v>50.45358038988612</v>
      </c>
      <c r="K57" s="35">
        <f t="shared" si="22"/>
        <v>495406</v>
      </c>
      <c r="L57" s="90"/>
      <c r="M57" s="35">
        <f t="shared" ref="M57" si="32">M19-M38</f>
        <v>3788</v>
      </c>
      <c r="N57" s="35">
        <f t="shared" si="23"/>
        <v>6587</v>
      </c>
      <c r="O57" s="36">
        <f t="shared" si="24"/>
        <v>73.89123548046463</v>
      </c>
      <c r="P57" s="35">
        <f t="shared" si="25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33">C20-C39</f>
        <v>18453</v>
      </c>
      <c r="D58" s="35">
        <f t="shared" si="18"/>
        <v>18633</v>
      </c>
      <c r="E58" s="36">
        <f t="shared" si="19"/>
        <v>0.97545114615509299</v>
      </c>
      <c r="F58" s="35">
        <f t="shared" si="27"/>
        <v>615334</v>
      </c>
      <c r="G58" s="67"/>
      <c r="H58" s="35">
        <f t="shared" ref="H58" si="34">H20-H39</f>
        <v>13107</v>
      </c>
      <c r="I58" s="35">
        <f t="shared" si="20"/>
        <v>11852</v>
      </c>
      <c r="J58" s="36">
        <f t="shared" si="21"/>
        <v>-9.5750362401770044</v>
      </c>
      <c r="K58" s="35">
        <f t="shared" si="22"/>
        <v>507258</v>
      </c>
      <c r="L58" s="90"/>
      <c r="M58" s="35">
        <f t="shared" ref="M58" si="35">M20-M39</f>
        <v>5255</v>
      </c>
      <c r="N58" s="35">
        <f t="shared" si="23"/>
        <v>5077</v>
      </c>
      <c r="O58" s="36">
        <f t="shared" si="24"/>
        <v>-3.3872502378686997</v>
      </c>
      <c r="P58" s="35">
        <f t="shared" si="25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6">C21-C40</f>
        <v>17966</v>
      </c>
      <c r="D59" s="35">
        <f t="shared" si="18"/>
        <v>23990</v>
      </c>
      <c r="E59" s="36">
        <f t="shared" si="19"/>
        <v>33.530001113213849</v>
      </c>
      <c r="F59" s="35">
        <f t="shared" si="27"/>
        <v>639324</v>
      </c>
      <c r="G59" s="67"/>
      <c r="H59" s="35">
        <f t="shared" ref="H59" si="37">H21-H40</f>
        <v>13263</v>
      </c>
      <c r="I59" s="35">
        <f t="shared" si="20"/>
        <v>15546</v>
      </c>
      <c r="J59" s="36">
        <f t="shared" si="21"/>
        <v>17.213300158335223</v>
      </c>
      <c r="K59" s="35">
        <f t="shared" si="22"/>
        <v>522804</v>
      </c>
      <c r="L59" s="90"/>
      <c r="M59" s="35">
        <f t="shared" ref="M59" si="38">M21-M40</f>
        <v>5741</v>
      </c>
      <c r="N59" s="35">
        <f t="shared" si="23"/>
        <v>6436</v>
      </c>
      <c r="O59" s="36">
        <f t="shared" si="24"/>
        <v>12.105904894617669</v>
      </c>
      <c r="P59" s="35">
        <f t="shared" si="25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9">C22-C41</f>
        <v>21741</v>
      </c>
      <c r="D60" s="35">
        <f t="shared" si="18"/>
        <v>26277</v>
      </c>
      <c r="E60" s="36">
        <f t="shared" si="19"/>
        <v>20.863805712708718</v>
      </c>
      <c r="F60" s="35">
        <f t="shared" si="27"/>
        <v>665601</v>
      </c>
      <c r="G60" s="67"/>
      <c r="H60" s="35">
        <f t="shared" ref="H60" si="40">H22-H41</f>
        <v>14936</v>
      </c>
      <c r="I60" s="35">
        <f t="shared" si="20"/>
        <v>14165</v>
      </c>
      <c r="J60" s="36">
        <f t="shared" si="21"/>
        <v>-5.1620246384574191</v>
      </c>
      <c r="K60" s="35">
        <f t="shared" si="22"/>
        <v>536969</v>
      </c>
      <c r="L60" s="90"/>
      <c r="M60" s="35">
        <f t="shared" ref="M60" si="41">M22-M41</f>
        <v>5853</v>
      </c>
      <c r="N60" s="35">
        <f t="shared" si="23"/>
        <v>5992</v>
      </c>
      <c r="O60" s="36">
        <f t="shared" si="24"/>
        <v>2.3748505040150247</v>
      </c>
      <c r="P60" s="35">
        <f t="shared" si="25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42">C23-C42</f>
        <v>18699</v>
      </c>
      <c r="D61" s="35">
        <f t="shared" si="18"/>
        <v>21225</v>
      </c>
      <c r="E61" s="36">
        <f t="shared" si="19"/>
        <v>13.508743783090015</v>
      </c>
      <c r="F61" s="35">
        <f t="shared" si="27"/>
        <v>686826</v>
      </c>
      <c r="G61" s="67"/>
      <c r="H61" s="35">
        <f t="shared" ref="H61" si="43">H23-H42</f>
        <v>12817</v>
      </c>
      <c r="I61" s="35">
        <f t="shared" si="20"/>
        <v>13386</v>
      </c>
      <c r="J61" s="36">
        <f t="shared" si="21"/>
        <v>4.4394164000936209</v>
      </c>
      <c r="K61" s="35">
        <f t="shared" si="22"/>
        <v>550355</v>
      </c>
      <c r="L61" s="90"/>
      <c r="M61" s="35">
        <f t="shared" ref="M61" si="44">M23-M42</f>
        <v>5321</v>
      </c>
      <c r="N61" s="35">
        <f t="shared" si="23"/>
        <v>5430</v>
      </c>
      <c r="O61" s="36">
        <f t="shared" si="24"/>
        <v>2.0484871264799809</v>
      </c>
      <c r="P61" s="35">
        <f t="shared" si="25"/>
        <v>220236</v>
      </c>
      <c r="Q61" s="23"/>
    </row>
    <row r="62" spans="1:17" s="2" customFormat="1" ht="15.75">
      <c r="A62" s="22"/>
      <c r="B62" s="34" t="s">
        <v>278</v>
      </c>
      <c r="C62" s="35">
        <f t="shared" ref="C62" si="45">C24-C43</f>
        <v>30146</v>
      </c>
      <c r="D62" s="109">
        <f t="shared" si="18"/>
        <v>22296</v>
      </c>
      <c r="E62" s="110">
        <f t="shared" si="19"/>
        <v>-26.03993896370994</v>
      </c>
      <c r="F62" s="109">
        <f t="shared" si="27"/>
        <v>709122</v>
      </c>
      <c r="G62" s="67"/>
      <c r="H62" s="35">
        <f t="shared" ref="H62" si="46">H24-H43</f>
        <v>19710</v>
      </c>
      <c r="I62" s="109">
        <f t="shared" si="20"/>
        <v>14979</v>
      </c>
      <c r="J62" s="110">
        <f t="shared" si="21"/>
        <v>-24.00304414003044</v>
      </c>
      <c r="K62" s="109">
        <f t="shared" si="22"/>
        <v>565334</v>
      </c>
      <c r="L62" s="90"/>
      <c r="M62" s="35">
        <f t="shared" ref="M62" si="47">M24-M43</f>
        <v>7392</v>
      </c>
      <c r="N62" s="109">
        <f t="shared" si="23"/>
        <v>6169</v>
      </c>
      <c r="O62" s="110">
        <f t="shared" si="24"/>
        <v>-16.544913419913421</v>
      </c>
      <c r="P62" s="109">
        <f t="shared" si="25"/>
        <v>226405</v>
      </c>
      <c r="Q62" s="23"/>
    </row>
    <row r="63" spans="1:17" s="2" customFormat="1" ht="15.75">
      <c r="A63" s="22"/>
      <c r="B63" s="34" t="s">
        <v>279</v>
      </c>
      <c r="C63" s="35">
        <f t="shared" ref="C63" si="48">C25-C44</f>
        <v>20781</v>
      </c>
      <c r="D63" s="35" t="str">
        <f t="shared" si="18"/>
        <v/>
      </c>
      <c r="E63" s="36" t="str">
        <f t="shared" si="19"/>
        <v/>
      </c>
      <c r="F63" s="35" t="str">
        <f t="shared" si="27"/>
        <v/>
      </c>
      <c r="G63" s="67"/>
      <c r="H63" s="35">
        <f t="shared" ref="H63" si="49">H25-H44</f>
        <v>14564</v>
      </c>
      <c r="I63" s="35" t="str">
        <f t="shared" si="20"/>
        <v/>
      </c>
      <c r="J63" s="36" t="str">
        <f t="shared" si="21"/>
        <v/>
      </c>
      <c r="K63" s="35" t="str">
        <f t="shared" si="22"/>
        <v/>
      </c>
      <c r="L63" s="90"/>
      <c r="M63" s="35">
        <f t="shared" ref="M63" si="50">M25-M44</f>
        <v>5783</v>
      </c>
      <c r="N63" s="35" t="str">
        <f t="shared" si="23"/>
        <v/>
      </c>
      <c r="O63" s="36" t="str">
        <f t="shared" si="24"/>
        <v/>
      </c>
      <c r="P63" s="35" t="str">
        <f t="shared" si="25"/>
        <v/>
      </c>
      <c r="Q63" s="23"/>
    </row>
    <row r="64" spans="1:17" s="2" customFormat="1" ht="15.75">
      <c r="A64" s="22"/>
      <c r="B64" s="34" t="s">
        <v>280</v>
      </c>
      <c r="C64" s="35">
        <f t="shared" ref="C64" si="51">C26-C45</f>
        <v>17336</v>
      </c>
      <c r="D64" s="35" t="str">
        <f t="shared" si="18"/>
        <v/>
      </c>
      <c r="E64" s="36" t="str">
        <f t="shared" si="19"/>
        <v/>
      </c>
      <c r="F64" s="35" t="str">
        <f t="shared" si="27"/>
        <v/>
      </c>
      <c r="G64" s="67"/>
      <c r="H64" s="35">
        <f t="shared" ref="H64" si="52">H26-H45</f>
        <v>12219</v>
      </c>
      <c r="I64" s="35" t="str">
        <f t="shared" si="20"/>
        <v/>
      </c>
      <c r="J64" s="36" t="str">
        <f t="shared" si="21"/>
        <v/>
      </c>
      <c r="K64" s="35" t="str">
        <f t="shared" si="22"/>
        <v/>
      </c>
      <c r="L64" s="90"/>
      <c r="M64" s="35">
        <f t="shared" ref="M64" si="53">M26-M45</f>
        <v>5121</v>
      </c>
      <c r="N64" s="35" t="str">
        <f t="shared" si="23"/>
        <v/>
      </c>
      <c r="O64" s="36" t="str">
        <f t="shared" si="24"/>
        <v/>
      </c>
      <c r="P64" s="35" t="str">
        <f t="shared" si="25"/>
        <v/>
      </c>
      <c r="Q64" s="23"/>
    </row>
    <row r="65" spans="1:17" s="2" customFormat="1" ht="15.75">
      <c r="A65" s="22"/>
      <c r="B65" s="34" t="s">
        <v>281</v>
      </c>
      <c r="C65" s="35">
        <f t="shared" ref="C65" si="54">C27-C46</f>
        <v>17488</v>
      </c>
      <c r="D65" s="35" t="str">
        <f t="shared" si="18"/>
        <v/>
      </c>
      <c r="E65" s="36" t="str">
        <f t="shared" si="19"/>
        <v/>
      </c>
      <c r="F65" s="35" t="str">
        <f t="shared" si="27"/>
        <v/>
      </c>
      <c r="G65" s="67"/>
      <c r="H65" s="35">
        <f t="shared" ref="H65" si="55">H27-H46</f>
        <v>11953</v>
      </c>
      <c r="I65" s="35" t="str">
        <f t="shared" si="20"/>
        <v/>
      </c>
      <c r="J65" s="36" t="str">
        <f t="shared" si="21"/>
        <v/>
      </c>
      <c r="K65" s="35" t="str">
        <f t="shared" si="22"/>
        <v/>
      </c>
      <c r="L65" s="90"/>
      <c r="M65" s="35">
        <f t="shared" ref="M65" si="56">M27-M46</f>
        <v>5034</v>
      </c>
      <c r="N65" s="35" t="str">
        <f t="shared" si="23"/>
        <v/>
      </c>
      <c r="O65" s="36" t="str">
        <f t="shared" si="24"/>
        <v/>
      </c>
      <c r="P65" s="35" t="str">
        <f t="shared" si="25"/>
        <v/>
      </c>
      <c r="Q65" s="23"/>
    </row>
    <row r="66" spans="1:17" s="2" customFormat="1" ht="15.75">
      <c r="A66" s="22"/>
      <c r="B66" s="34" t="s">
        <v>282</v>
      </c>
      <c r="C66" s="35">
        <f t="shared" ref="C66" si="57">C28-C47</f>
        <v>12846</v>
      </c>
      <c r="D66" s="35" t="str">
        <f t="shared" si="18"/>
        <v/>
      </c>
      <c r="E66" s="36" t="str">
        <f t="shared" si="19"/>
        <v/>
      </c>
      <c r="F66" s="35" t="str">
        <f t="shared" si="27"/>
        <v/>
      </c>
      <c r="G66" s="67"/>
      <c r="H66" s="35">
        <f t="shared" ref="H66" si="58">H28-H47</f>
        <v>8378</v>
      </c>
      <c r="I66" s="35" t="str">
        <f t="shared" si="20"/>
        <v/>
      </c>
      <c r="J66" s="36" t="str">
        <f t="shared" si="21"/>
        <v/>
      </c>
      <c r="K66" s="35" t="str">
        <f t="shared" si="22"/>
        <v/>
      </c>
      <c r="L66" s="90"/>
      <c r="M66" s="35">
        <f t="shared" ref="M66" si="59">M28-M47</f>
        <v>3759</v>
      </c>
      <c r="N66" s="35" t="str">
        <f t="shared" si="23"/>
        <v/>
      </c>
      <c r="O66" s="36" t="str">
        <f t="shared" si="24"/>
        <v/>
      </c>
      <c r="P66" s="35" t="str">
        <f t="shared" si="25"/>
        <v/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184366</v>
      </c>
      <c r="E67" s="76">
        <f t="shared" ref="E67" si="60">IF(ISBLANK(D67),"",(IFERROR(((D67/C67-1)*100),"")))</f>
        <v>-17.398745519713266</v>
      </c>
      <c r="F67" s="76">
        <f>SUM(F55:F66)</f>
        <v>5035027</v>
      </c>
      <c r="G67" s="80"/>
      <c r="H67" s="76">
        <f>SUM(H55:H66)</f>
        <v>151837</v>
      </c>
      <c r="I67" s="76">
        <f>SUM(I55:I66)</f>
        <v>117455</v>
      </c>
      <c r="J67" s="76">
        <f t="shared" si="21"/>
        <v>-22.644019573621708</v>
      </c>
      <c r="K67" s="76">
        <f>SUM(K55:K66)</f>
        <v>4121745</v>
      </c>
      <c r="L67" s="80"/>
      <c r="M67" s="76">
        <f>SUM(M55:M66)</f>
        <v>60812</v>
      </c>
      <c r="N67" s="76">
        <f>SUM(N55:N66)</f>
        <v>48503</v>
      </c>
      <c r="O67" s="76">
        <f t="shared" si="24"/>
        <v>-20.241070841281328</v>
      </c>
      <c r="P67" s="76">
        <f>SUM(P55:P66)</f>
        <v>1644754</v>
      </c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6" t="s">
        <v>104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5"/>
    </row>
    <row r="11" spans="1:16" ht="15.75">
      <c r="A11" s="12"/>
      <c r="B11" s="8"/>
      <c r="C11" s="106" t="s">
        <v>314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16" ht="18.75">
      <c r="A12" s="12"/>
      <c r="B12" s="92" t="s">
        <v>310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5" t="s">
        <v>319</v>
      </c>
      <c r="D13" s="105"/>
      <c r="E13" s="101" t="s">
        <v>254</v>
      </c>
      <c r="F13" s="101" t="s">
        <v>306</v>
      </c>
      <c r="G13" s="103" t="s">
        <v>321</v>
      </c>
      <c r="H13" s="104"/>
      <c r="I13" s="101" t="s">
        <v>254</v>
      </c>
      <c r="J13" s="101" t="s">
        <v>307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1"/>
      <c r="F14" s="101"/>
      <c r="G14" s="31">
        <v>2016</v>
      </c>
      <c r="H14" s="31">
        <v>2017</v>
      </c>
      <c r="I14" s="101"/>
      <c r="J14" s="101"/>
      <c r="K14" s="32"/>
      <c r="L14" s="39" t="s">
        <v>309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102</v>
      </c>
      <c r="D16" s="35">
        <v>107</v>
      </c>
      <c r="E16" s="36">
        <f t="shared" ref="E16:E50" si="0">IF(ISBLANK(D16),"",(IFERROR(((D16/C16-1)*100),"")))</f>
        <v>4.9019607843137303</v>
      </c>
      <c r="F16" s="36">
        <f>+(D16*100)/$D$50</f>
        <v>0.1166110856819024</v>
      </c>
      <c r="G16" s="35">
        <v>571</v>
      </c>
      <c r="H16" s="35">
        <v>622</v>
      </c>
      <c r="I16" s="36">
        <f t="shared" ref="I16:I50" si="1">IF(ISBLANK(H16),"",(IFERROR(((H16/G16-1)*100),"")))</f>
        <v>8.9316987740805551</v>
      </c>
      <c r="J16" s="36">
        <f>+(H16*100)/$H$50</f>
        <v>8.1227448609273778E-2</v>
      </c>
      <c r="K16" s="79"/>
      <c r="L16" s="35">
        <v>2179</v>
      </c>
      <c r="M16" s="36">
        <f>+(L16*100)/$L$50</f>
        <v>6.4105034584063053E-2</v>
      </c>
      <c r="N16" s="15"/>
    </row>
    <row r="17" spans="1:14" ht="15.75">
      <c r="A17" s="12"/>
      <c r="B17" s="34" t="s">
        <v>0</v>
      </c>
      <c r="C17" s="35">
        <v>17046</v>
      </c>
      <c r="D17" s="35">
        <v>16219</v>
      </c>
      <c r="E17" s="36">
        <f t="shared" si="0"/>
        <v>-4.8515780828346848</v>
      </c>
      <c r="F17" s="36">
        <f t="shared" ref="F17:F48" si="2">+(D17*100)/$D$50</f>
        <v>17.675842978268925</v>
      </c>
      <c r="G17" s="35">
        <v>88514</v>
      </c>
      <c r="H17" s="35">
        <v>126401</v>
      </c>
      <c r="I17" s="36">
        <f t="shared" si="1"/>
        <v>42.803398332467182</v>
      </c>
      <c r="J17" s="36">
        <f t="shared" ref="J17:J48" si="3">+(H17*100)/$H$50</f>
        <v>16.506801819390375</v>
      </c>
      <c r="K17" s="79"/>
      <c r="L17" s="35">
        <v>459688</v>
      </c>
      <c r="M17" s="36">
        <f t="shared" ref="M17:M47" si="4">+(L17*100)/$L$50</f>
        <v>13.523779319815869</v>
      </c>
      <c r="N17" s="15"/>
    </row>
    <row r="18" spans="1:14" ht="15.75">
      <c r="A18" s="12"/>
      <c r="B18" s="34" t="s">
        <v>23</v>
      </c>
      <c r="C18" s="35">
        <v>624</v>
      </c>
      <c r="D18" s="35">
        <v>523</v>
      </c>
      <c r="E18" s="36">
        <f t="shared" si="0"/>
        <v>-16.185897435897434</v>
      </c>
      <c r="F18" s="36">
        <f t="shared" si="2"/>
        <v>0.5699775496414482</v>
      </c>
      <c r="G18" s="35">
        <v>3556</v>
      </c>
      <c r="H18" s="35">
        <v>4762</v>
      </c>
      <c r="I18" s="36">
        <f t="shared" si="1"/>
        <v>33.91451068616422</v>
      </c>
      <c r="J18" s="36">
        <f t="shared" si="3"/>
        <v>0.62187316764849143</v>
      </c>
      <c r="K18" s="79"/>
      <c r="L18" s="35">
        <v>15417</v>
      </c>
      <c r="M18" s="36">
        <f t="shared" si="4"/>
        <v>0.45356003587999089</v>
      </c>
      <c r="N18" s="15"/>
    </row>
    <row r="19" spans="1:14" ht="15.75">
      <c r="A19" s="12"/>
      <c r="B19" s="34" t="s">
        <v>2</v>
      </c>
      <c r="C19" s="35">
        <v>12203</v>
      </c>
      <c r="D19" s="35">
        <v>4965</v>
      </c>
      <c r="E19" s="36">
        <f t="shared" si="0"/>
        <v>-59.313283618782265</v>
      </c>
      <c r="F19" s="36">
        <f t="shared" si="2"/>
        <v>5.4109723402864054</v>
      </c>
      <c r="G19" s="35">
        <v>48764</v>
      </c>
      <c r="H19" s="35">
        <v>41677</v>
      </c>
      <c r="I19" s="36">
        <f t="shared" si="1"/>
        <v>-14.533262242638012</v>
      </c>
      <c r="J19" s="36">
        <f t="shared" si="3"/>
        <v>5.4426308290815157</v>
      </c>
      <c r="K19" s="79"/>
      <c r="L19" s="35">
        <v>195973</v>
      </c>
      <c r="M19" s="36">
        <f t="shared" si="4"/>
        <v>5.7654226445812711</v>
      </c>
      <c r="N19" s="15"/>
    </row>
    <row r="20" spans="1:14" ht="15.75">
      <c r="A20" s="12"/>
      <c r="B20" s="34" t="s">
        <v>231</v>
      </c>
      <c r="C20" s="35">
        <v>26528</v>
      </c>
      <c r="D20" s="35">
        <v>18619</v>
      </c>
      <c r="E20" s="36">
        <f t="shared" si="0"/>
        <v>-29.813781664656215</v>
      </c>
      <c r="F20" s="36">
        <f t="shared" si="2"/>
        <v>20.291418731881688</v>
      </c>
      <c r="G20" s="35">
        <v>157451</v>
      </c>
      <c r="H20" s="35">
        <v>163401</v>
      </c>
      <c r="I20" s="36">
        <f t="shared" si="1"/>
        <v>3.7789534521851298</v>
      </c>
      <c r="J20" s="36">
        <f t="shared" si="3"/>
        <v>21.338659694861647</v>
      </c>
      <c r="K20" s="79"/>
      <c r="L20" s="35">
        <v>773780</v>
      </c>
      <c r="M20" s="36">
        <f t="shared" si="4"/>
        <v>22.764200853811985</v>
      </c>
      <c r="N20" s="15"/>
    </row>
    <row r="21" spans="1:14" ht="15.75">
      <c r="A21" s="12"/>
      <c r="B21" s="34" t="s">
        <v>5</v>
      </c>
      <c r="C21" s="35">
        <v>1213</v>
      </c>
      <c r="D21" s="35">
        <v>970</v>
      </c>
      <c r="E21" s="36">
        <f t="shared" si="0"/>
        <v>-20.032976092333055</v>
      </c>
      <c r="F21" s="36">
        <f t="shared" si="2"/>
        <v>1.0571285337518255</v>
      </c>
      <c r="G21" s="35">
        <v>6074</v>
      </c>
      <c r="H21" s="35">
        <v>8883</v>
      </c>
      <c r="I21" s="36">
        <f t="shared" si="1"/>
        <v>46.246295686532754</v>
      </c>
      <c r="J21" s="36">
        <f t="shared" si="3"/>
        <v>1.160037662373278</v>
      </c>
      <c r="K21" s="79"/>
      <c r="L21" s="35">
        <v>40635</v>
      </c>
      <c r="M21" s="36">
        <f t="shared" si="4"/>
        <v>1.1954603397537413</v>
      </c>
      <c r="N21" s="15"/>
    </row>
    <row r="22" spans="1:14" ht="15.75">
      <c r="A22" s="12"/>
      <c r="B22" s="34" t="s">
        <v>9</v>
      </c>
      <c r="C22" s="35">
        <v>3218</v>
      </c>
      <c r="D22" s="35">
        <v>2433</v>
      </c>
      <c r="E22" s="36">
        <f t="shared" si="0"/>
        <v>-24.394033561218144</v>
      </c>
      <c r="F22" s="36">
        <f t="shared" si="2"/>
        <v>2.6515399202249395</v>
      </c>
      <c r="G22" s="35">
        <v>15290</v>
      </c>
      <c r="H22" s="35">
        <v>17618</v>
      </c>
      <c r="I22" s="36">
        <f t="shared" si="1"/>
        <v>15.225637671680836</v>
      </c>
      <c r="J22" s="36">
        <f t="shared" si="3"/>
        <v>2.300747893244671</v>
      </c>
      <c r="K22" s="79"/>
      <c r="L22" s="35">
        <v>66454</v>
      </c>
      <c r="M22" s="36">
        <f t="shared" si="4"/>
        <v>1.9550417477050603</v>
      </c>
      <c r="N22" s="15"/>
    </row>
    <row r="23" spans="1:14" ht="15.75">
      <c r="A23" s="12"/>
      <c r="B23" s="34" t="s">
        <v>10</v>
      </c>
      <c r="C23" s="35">
        <v>1772</v>
      </c>
      <c r="D23" s="35">
        <v>1261</v>
      </c>
      <c r="E23" s="36">
        <f t="shared" si="0"/>
        <v>-28.837471783295708</v>
      </c>
      <c r="F23" s="36">
        <f t="shared" si="2"/>
        <v>1.3742670938773731</v>
      </c>
      <c r="G23" s="35">
        <v>12478</v>
      </c>
      <c r="H23" s="35">
        <v>11598</v>
      </c>
      <c r="I23" s="36">
        <f t="shared" si="1"/>
        <v>-7.0524122455521754</v>
      </c>
      <c r="J23" s="36">
        <f t="shared" si="3"/>
        <v>1.5145915578301563</v>
      </c>
      <c r="K23" s="79"/>
      <c r="L23" s="35">
        <v>60581</v>
      </c>
      <c r="M23" s="36">
        <f t="shared" si="4"/>
        <v>1.7822611749137789</v>
      </c>
      <c r="N23" s="15"/>
    </row>
    <row r="24" spans="1:14" ht="15.75">
      <c r="A24" s="12"/>
      <c r="B24" s="34" t="s">
        <v>21</v>
      </c>
      <c r="C24" s="35">
        <v>401</v>
      </c>
      <c r="D24" s="35">
        <v>288</v>
      </c>
      <c r="E24" s="36">
        <f t="shared" si="0"/>
        <v>-28.179551122194514</v>
      </c>
      <c r="F24" s="36">
        <f t="shared" si="2"/>
        <v>0.31386909043353167</v>
      </c>
      <c r="G24" s="35">
        <v>3535</v>
      </c>
      <c r="H24" s="35">
        <v>3215</v>
      </c>
      <c r="I24" s="36">
        <f t="shared" si="1"/>
        <v>-9.052333804809054</v>
      </c>
      <c r="J24" s="36">
        <f t="shared" si="3"/>
        <v>0.41984927215243595</v>
      </c>
      <c r="K24" s="79"/>
      <c r="L24" s="35">
        <v>15120</v>
      </c>
      <c r="M24" s="36">
        <f t="shared" si="4"/>
        <v>0.44482245200139214</v>
      </c>
      <c r="N24" s="15"/>
    </row>
    <row r="25" spans="1:14" ht="15.75">
      <c r="A25" s="12"/>
      <c r="B25" s="34" t="s">
        <v>12</v>
      </c>
      <c r="C25" s="35">
        <v>3296</v>
      </c>
      <c r="D25" s="35">
        <v>1249</v>
      </c>
      <c r="E25" s="36">
        <f t="shared" si="0"/>
        <v>-62.105582524271853</v>
      </c>
      <c r="F25" s="36">
        <f t="shared" si="2"/>
        <v>1.3611892151093092</v>
      </c>
      <c r="G25" s="35">
        <v>18904</v>
      </c>
      <c r="H25" s="35">
        <v>14345</v>
      </c>
      <c r="I25" s="36">
        <f t="shared" si="1"/>
        <v>-24.116589081675833</v>
      </c>
      <c r="J25" s="36">
        <f t="shared" si="3"/>
        <v>1.8733243573955503</v>
      </c>
      <c r="K25" s="79"/>
      <c r="L25" s="35">
        <v>60606</v>
      </c>
      <c r="M25" s="36">
        <f t="shared" si="4"/>
        <v>1.7829966617722468</v>
      </c>
      <c r="N25" s="15"/>
    </row>
    <row r="26" spans="1:14" ht="15.75">
      <c r="A26" s="12"/>
      <c r="B26" s="34" t="s">
        <v>16</v>
      </c>
      <c r="C26" s="35">
        <v>1634</v>
      </c>
      <c r="D26" s="35">
        <v>1448</v>
      </c>
      <c r="E26" s="36">
        <f t="shared" si="0"/>
        <v>-11.383108935128517</v>
      </c>
      <c r="F26" s="36">
        <f t="shared" si="2"/>
        <v>1.5780640380130342</v>
      </c>
      <c r="G26" s="35">
        <v>11659</v>
      </c>
      <c r="H26" s="35">
        <v>13575</v>
      </c>
      <c r="I26" s="36">
        <f t="shared" si="1"/>
        <v>16.433656402778961</v>
      </c>
      <c r="J26" s="36">
        <f t="shared" si="3"/>
        <v>1.7727694772843914</v>
      </c>
      <c r="K26" s="79"/>
      <c r="L26" s="35">
        <v>57985</v>
      </c>
      <c r="M26" s="36">
        <f t="shared" si="4"/>
        <v>1.705888219530471</v>
      </c>
      <c r="N26" s="15"/>
    </row>
    <row r="27" spans="1:14" ht="15.75">
      <c r="A27" s="12"/>
      <c r="B27" s="34" t="s">
        <v>14</v>
      </c>
      <c r="C27" s="35">
        <v>2121</v>
      </c>
      <c r="D27" s="35">
        <v>2549</v>
      </c>
      <c r="E27" s="36">
        <f t="shared" si="0"/>
        <v>20.179160773220172</v>
      </c>
      <c r="F27" s="36">
        <f t="shared" si="2"/>
        <v>2.7779594149828899</v>
      </c>
      <c r="G27" s="35">
        <v>12407</v>
      </c>
      <c r="H27" s="35">
        <v>16488</v>
      </c>
      <c r="I27" s="36">
        <f t="shared" si="1"/>
        <v>32.892721850568222</v>
      </c>
      <c r="J27" s="36">
        <f t="shared" si="3"/>
        <v>2.1531803419127105</v>
      </c>
      <c r="K27" s="79"/>
      <c r="L27" s="35">
        <v>55075</v>
      </c>
      <c r="M27" s="36">
        <f t="shared" si="4"/>
        <v>1.6202775492048063</v>
      </c>
      <c r="N27" s="15"/>
    </row>
    <row r="28" spans="1:14" ht="15.75">
      <c r="A28" s="12"/>
      <c r="B28" s="34" t="s">
        <v>24</v>
      </c>
      <c r="C28" s="35">
        <v>211</v>
      </c>
      <c r="D28" s="35">
        <v>441</v>
      </c>
      <c r="E28" s="36">
        <f t="shared" si="0"/>
        <v>109.00473933649289</v>
      </c>
      <c r="F28" s="36">
        <f t="shared" si="2"/>
        <v>0.48061204472634539</v>
      </c>
      <c r="G28" s="35">
        <v>2707</v>
      </c>
      <c r="H28" s="35">
        <v>2976</v>
      </c>
      <c r="I28" s="36">
        <f t="shared" si="1"/>
        <v>9.9371998522349578</v>
      </c>
      <c r="J28" s="36">
        <f t="shared" si="3"/>
        <v>0.38863808209195938</v>
      </c>
      <c r="K28" s="79"/>
      <c r="L28" s="35">
        <v>12313</v>
      </c>
      <c r="M28" s="36">
        <f t="shared" si="4"/>
        <v>0.36224198753261516</v>
      </c>
      <c r="N28" s="15"/>
    </row>
    <row r="29" spans="1:14" ht="15.75">
      <c r="A29" s="12"/>
      <c r="B29" s="34" t="s">
        <v>18</v>
      </c>
      <c r="C29" s="35">
        <v>1859</v>
      </c>
      <c r="D29" s="35">
        <v>2214</v>
      </c>
      <c r="E29" s="36">
        <f t="shared" si="0"/>
        <v>19.096288327057565</v>
      </c>
      <c r="F29" s="36">
        <f t="shared" si="2"/>
        <v>2.4128686327077746</v>
      </c>
      <c r="G29" s="35">
        <v>9150</v>
      </c>
      <c r="H29" s="35">
        <v>18558</v>
      </c>
      <c r="I29" s="36">
        <f t="shared" si="1"/>
        <v>102.81967213114753</v>
      </c>
      <c r="J29" s="36">
        <f t="shared" si="3"/>
        <v>2.4235032014323195</v>
      </c>
      <c r="K29" s="79"/>
      <c r="L29" s="35">
        <v>49256</v>
      </c>
      <c r="M29" s="36">
        <f t="shared" si="4"/>
        <v>1.4490856280278155</v>
      </c>
      <c r="N29" s="15"/>
    </row>
    <row r="30" spans="1:14" ht="15.75">
      <c r="A30" s="12"/>
      <c r="B30" s="34" t="s">
        <v>1</v>
      </c>
      <c r="C30" s="35">
        <v>8261</v>
      </c>
      <c r="D30" s="35">
        <v>7692</v>
      </c>
      <c r="E30" s="36">
        <f t="shared" si="0"/>
        <v>-6.8877859823265997</v>
      </c>
      <c r="F30" s="36">
        <f t="shared" si="2"/>
        <v>8.382920290328908</v>
      </c>
      <c r="G30" s="35">
        <v>62228</v>
      </c>
      <c r="H30" s="35">
        <v>68383</v>
      </c>
      <c r="I30" s="36">
        <f t="shared" si="1"/>
        <v>9.8910458314585004</v>
      </c>
      <c r="J30" s="36">
        <f t="shared" si="3"/>
        <v>8.9301874891446431</v>
      </c>
      <c r="K30" s="79"/>
      <c r="L30" s="35">
        <v>272250</v>
      </c>
      <c r="M30" s="36">
        <f t="shared" si="4"/>
        <v>8.0094518887155424</v>
      </c>
      <c r="N30" s="15"/>
    </row>
    <row r="31" spans="1:14" ht="15.75">
      <c r="A31" s="12"/>
      <c r="B31" s="34" t="s">
        <v>27</v>
      </c>
      <c r="C31" s="35">
        <v>3</v>
      </c>
      <c r="D31" s="35">
        <v>1</v>
      </c>
      <c r="E31" s="36">
        <f t="shared" si="0"/>
        <v>-66.666666666666671</v>
      </c>
      <c r="F31" s="36">
        <f t="shared" si="2"/>
        <v>1.0898232306719849E-3</v>
      </c>
      <c r="G31" s="35">
        <v>8</v>
      </c>
      <c r="H31" s="35">
        <v>4</v>
      </c>
      <c r="I31" s="36">
        <f t="shared" si="1"/>
        <v>-50</v>
      </c>
      <c r="J31" s="36">
        <f t="shared" si="3"/>
        <v>5.2236301356446159E-4</v>
      </c>
      <c r="K31" s="79"/>
      <c r="L31" s="35">
        <v>58</v>
      </c>
      <c r="M31" s="36">
        <f t="shared" si="4"/>
        <v>1.7063295116455518E-3</v>
      </c>
      <c r="N31" s="15"/>
    </row>
    <row r="32" spans="1:14" ht="15.75">
      <c r="A32" s="12"/>
      <c r="B32" s="34" t="s">
        <v>26</v>
      </c>
      <c r="C32" s="35">
        <v>9</v>
      </c>
      <c r="D32" s="35">
        <v>5</v>
      </c>
      <c r="E32" s="36">
        <f t="shared" si="0"/>
        <v>-44.444444444444443</v>
      </c>
      <c r="F32" s="36">
        <f t="shared" si="2"/>
        <v>5.449116153359925E-3</v>
      </c>
      <c r="G32" s="35">
        <v>42</v>
      </c>
      <c r="H32" s="35">
        <v>51</v>
      </c>
      <c r="I32" s="36">
        <f t="shared" si="1"/>
        <v>21.42857142857142</v>
      </c>
      <c r="J32" s="36">
        <f t="shared" si="3"/>
        <v>6.6601284229468845E-3</v>
      </c>
      <c r="K32" s="79"/>
      <c r="L32" s="35">
        <v>221</v>
      </c>
      <c r="M32" s="36">
        <f t="shared" si="4"/>
        <v>6.5017038288563266E-3</v>
      </c>
      <c r="N32" s="15"/>
    </row>
    <row r="33" spans="1:14" ht="15.75">
      <c r="A33" s="12"/>
      <c r="B33" s="34" t="s">
        <v>8</v>
      </c>
      <c r="C33" s="35">
        <v>2124</v>
      </c>
      <c r="D33" s="35">
        <v>1578</v>
      </c>
      <c r="E33" s="36">
        <f t="shared" si="0"/>
        <v>-25.70621468926554</v>
      </c>
      <c r="F33" s="36">
        <f t="shared" si="2"/>
        <v>1.7197410580003922</v>
      </c>
      <c r="G33" s="35">
        <v>12957</v>
      </c>
      <c r="H33" s="35">
        <v>12075</v>
      </c>
      <c r="I33" s="36">
        <f t="shared" si="1"/>
        <v>-6.8071312803889779</v>
      </c>
      <c r="J33" s="36">
        <f t="shared" si="3"/>
        <v>1.5768833471977184</v>
      </c>
      <c r="K33" s="79"/>
      <c r="L33" s="35">
        <v>62428</v>
      </c>
      <c r="M33" s="36">
        <f t="shared" si="4"/>
        <v>1.836598944017388</v>
      </c>
      <c r="N33" s="15"/>
    </row>
    <row r="34" spans="1:14" ht="15.75">
      <c r="A34" s="12"/>
      <c r="B34" s="34" t="s">
        <v>19</v>
      </c>
      <c r="C34" s="35">
        <v>1025</v>
      </c>
      <c r="D34" s="35">
        <v>819</v>
      </c>
      <c r="E34" s="36">
        <f t="shared" si="0"/>
        <v>-20.097560975609753</v>
      </c>
      <c r="F34" s="36">
        <f t="shared" si="2"/>
        <v>0.8925652259203557</v>
      </c>
      <c r="G34" s="35">
        <v>7095</v>
      </c>
      <c r="H34" s="35">
        <v>8555</v>
      </c>
      <c r="I34" s="36">
        <f t="shared" si="1"/>
        <v>20.577871740662435</v>
      </c>
      <c r="J34" s="36">
        <f t="shared" si="3"/>
        <v>1.1172038952609922</v>
      </c>
      <c r="K34" s="79"/>
      <c r="L34" s="35">
        <v>30989</v>
      </c>
      <c r="M34" s="36">
        <f t="shared" si="4"/>
        <v>0.91168009028248287</v>
      </c>
      <c r="N34" s="15"/>
    </row>
    <row r="35" spans="1:14" ht="15.75">
      <c r="A35" s="12"/>
      <c r="B35" s="34" t="s">
        <v>17</v>
      </c>
      <c r="C35" s="35">
        <v>1702</v>
      </c>
      <c r="D35" s="35">
        <v>960</v>
      </c>
      <c r="E35" s="36">
        <f t="shared" si="0"/>
        <v>-43.595769682726207</v>
      </c>
      <c r="F35" s="36">
        <f t="shared" si="2"/>
        <v>1.0462303014451055</v>
      </c>
      <c r="G35" s="35">
        <v>8834</v>
      </c>
      <c r="H35" s="35">
        <v>10435</v>
      </c>
      <c r="I35" s="36">
        <f t="shared" si="1"/>
        <v>18.123160516187454</v>
      </c>
      <c r="J35" s="36">
        <f t="shared" si="3"/>
        <v>1.3627145116362891</v>
      </c>
      <c r="K35" s="79"/>
      <c r="L35" s="35">
        <v>39904</v>
      </c>
      <c r="M35" s="36">
        <f t="shared" si="4"/>
        <v>1.1739547040121396</v>
      </c>
      <c r="N35" s="15"/>
    </row>
    <row r="36" spans="1:14" ht="15.75">
      <c r="A36" s="12"/>
      <c r="B36" s="34" t="s">
        <v>4</v>
      </c>
      <c r="C36" s="35">
        <v>3607</v>
      </c>
      <c r="D36" s="35">
        <v>2200</v>
      </c>
      <c r="E36" s="36">
        <f t="shared" si="0"/>
        <v>-39.007485444968118</v>
      </c>
      <c r="F36" s="36">
        <f t="shared" si="2"/>
        <v>2.397611107478367</v>
      </c>
      <c r="G36" s="35">
        <v>23895</v>
      </c>
      <c r="H36" s="35">
        <v>22931</v>
      </c>
      <c r="I36" s="36">
        <f t="shared" si="1"/>
        <v>-4.0343168026783838</v>
      </c>
      <c r="J36" s="36">
        <f t="shared" si="3"/>
        <v>2.9945765660116668</v>
      </c>
      <c r="K36" s="79"/>
      <c r="L36" s="35">
        <v>144610</v>
      </c>
      <c r="M36" s="36">
        <f t="shared" si="4"/>
        <v>4.2543501841217806</v>
      </c>
      <c r="N36" s="15"/>
    </row>
    <row r="37" spans="1:14" ht="15.75">
      <c r="A37" s="12"/>
      <c r="B37" s="34" t="s">
        <v>13</v>
      </c>
      <c r="C37" s="35">
        <v>4710</v>
      </c>
      <c r="D37" s="35">
        <v>1588</v>
      </c>
      <c r="E37" s="36">
        <f t="shared" si="0"/>
        <v>-66.284501061571135</v>
      </c>
      <c r="F37" s="36">
        <f t="shared" si="2"/>
        <v>1.7306392903071122</v>
      </c>
      <c r="G37" s="35">
        <v>14241</v>
      </c>
      <c r="H37" s="35">
        <v>13062</v>
      </c>
      <c r="I37" s="36">
        <f t="shared" si="1"/>
        <v>-8.2789129976827525</v>
      </c>
      <c r="J37" s="36">
        <f t="shared" si="3"/>
        <v>1.7057764207947492</v>
      </c>
      <c r="K37" s="79"/>
      <c r="L37" s="35">
        <v>58978</v>
      </c>
      <c r="M37" s="36">
        <f t="shared" si="4"/>
        <v>1.7351017575488166</v>
      </c>
      <c r="N37" s="15"/>
    </row>
    <row r="38" spans="1:14" ht="15.75">
      <c r="A38" s="12"/>
      <c r="B38" s="34" t="s">
        <v>11</v>
      </c>
      <c r="C38" s="35">
        <v>4704</v>
      </c>
      <c r="D38" s="35">
        <v>2465</v>
      </c>
      <c r="E38" s="36">
        <f t="shared" si="0"/>
        <v>-47.597789115646258</v>
      </c>
      <c r="F38" s="36">
        <f t="shared" si="2"/>
        <v>2.686414263606443</v>
      </c>
      <c r="G38" s="35">
        <v>19073</v>
      </c>
      <c r="H38" s="35">
        <v>20829</v>
      </c>
      <c r="I38" s="36">
        <f t="shared" si="1"/>
        <v>9.2067320295706079</v>
      </c>
      <c r="J38" s="36">
        <f t="shared" si="3"/>
        <v>2.7200748023835426</v>
      </c>
      <c r="K38" s="79"/>
      <c r="L38" s="35">
        <v>86557</v>
      </c>
      <c r="M38" s="36">
        <f t="shared" si="4"/>
        <v>2.5464614403362762</v>
      </c>
      <c r="N38" s="15"/>
    </row>
    <row r="39" spans="1:14" ht="15.75">
      <c r="A39" s="12"/>
      <c r="B39" s="34" t="s">
        <v>22</v>
      </c>
      <c r="C39" s="35">
        <v>606</v>
      </c>
      <c r="D39" s="35">
        <v>760</v>
      </c>
      <c r="E39" s="36">
        <f t="shared" si="0"/>
        <v>25.412541254125422</v>
      </c>
      <c r="F39" s="36">
        <f t="shared" si="2"/>
        <v>0.82826565531070862</v>
      </c>
      <c r="G39" s="35">
        <v>3683</v>
      </c>
      <c r="H39" s="35">
        <v>7367</v>
      </c>
      <c r="I39" s="36">
        <f t="shared" si="1"/>
        <v>100.02715177844151</v>
      </c>
      <c r="J39" s="36">
        <f t="shared" si="3"/>
        <v>0.96206208023234707</v>
      </c>
      <c r="K39" s="79"/>
      <c r="L39" s="35">
        <v>18672</v>
      </c>
      <c r="M39" s="36">
        <f t="shared" si="4"/>
        <v>0.54932042485251287</v>
      </c>
      <c r="N39" s="15"/>
    </row>
    <row r="40" spans="1:14" ht="15.75">
      <c r="A40" s="12"/>
      <c r="B40" s="34" t="s">
        <v>15</v>
      </c>
      <c r="C40" s="35">
        <v>839</v>
      </c>
      <c r="D40" s="35">
        <v>791</v>
      </c>
      <c r="E40" s="36">
        <f t="shared" si="0"/>
        <v>-5.7210965435041672</v>
      </c>
      <c r="F40" s="36">
        <f t="shared" si="2"/>
        <v>0.86205017546154017</v>
      </c>
      <c r="G40" s="35">
        <v>7983</v>
      </c>
      <c r="H40" s="35">
        <v>6905</v>
      </c>
      <c r="I40" s="36">
        <f t="shared" si="1"/>
        <v>-13.503695352624323</v>
      </c>
      <c r="J40" s="36">
        <f t="shared" si="3"/>
        <v>0.90172915216565175</v>
      </c>
      <c r="K40" s="79"/>
      <c r="L40" s="35">
        <v>35631</v>
      </c>
      <c r="M40" s="36">
        <f t="shared" si="4"/>
        <v>1.0482452901628043</v>
      </c>
      <c r="N40" s="15"/>
    </row>
    <row r="41" spans="1:14" ht="15.75">
      <c r="A41" s="12"/>
      <c r="B41" s="34" t="s">
        <v>6</v>
      </c>
      <c r="C41" s="35">
        <v>1999</v>
      </c>
      <c r="D41" s="35">
        <v>1664</v>
      </c>
      <c r="E41" s="36">
        <f t="shared" si="0"/>
        <v>-16.758379189594798</v>
      </c>
      <c r="F41" s="36">
        <f t="shared" si="2"/>
        <v>1.8134658558381831</v>
      </c>
      <c r="G41" s="35">
        <v>12886</v>
      </c>
      <c r="H41" s="35">
        <v>12965</v>
      </c>
      <c r="I41" s="36">
        <f t="shared" si="1"/>
        <v>0.61306844637591951</v>
      </c>
      <c r="J41" s="36">
        <f t="shared" si="3"/>
        <v>1.6931091177158111</v>
      </c>
      <c r="K41" s="79"/>
      <c r="L41" s="35">
        <v>62990</v>
      </c>
      <c r="M41" s="36">
        <f t="shared" si="4"/>
        <v>1.8531326885957466</v>
      </c>
      <c r="N41" s="15"/>
    </row>
    <row r="42" spans="1:14" ht="15.75">
      <c r="A42" s="12"/>
      <c r="B42" s="34" t="s">
        <v>74</v>
      </c>
      <c r="C42" s="35">
        <v>152</v>
      </c>
      <c r="D42" s="35">
        <v>153</v>
      </c>
      <c r="E42" s="36">
        <f t="shared" si="0"/>
        <v>0.65789473684210176</v>
      </c>
      <c r="F42" s="36">
        <f t="shared" si="2"/>
        <v>0.16674295429281372</v>
      </c>
      <c r="G42" s="35">
        <v>1348</v>
      </c>
      <c r="H42" s="35">
        <v>1202</v>
      </c>
      <c r="I42" s="36">
        <f t="shared" si="1"/>
        <v>-10.830860534124632</v>
      </c>
      <c r="J42" s="36">
        <f t="shared" si="3"/>
        <v>0.15697008557612069</v>
      </c>
      <c r="K42" s="79"/>
      <c r="L42" s="35">
        <v>3416</v>
      </c>
      <c r="M42" s="36">
        <f t="shared" si="4"/>
        <v>0.10049692434105525</v>
      </c>
      <c r="N42" s="15"/>
    </row>
    <row r="43" spans="1:14" ht="15.75">
      <c r="A43" s="12"/>
      <c r="B43" s="34" t="s">
        <v>3</v>
      </c>
      <c r="C43" s="35">
        <v>8549</v>
      </c>
      <c r="D43" s="35">
        <v>5061</v>
      </c>
      <c r="E43" s="36">
        <f t="shared" si="0"/>
        <v>-40.800093578196282</v>
      </c>
      <c r="F43" s="36">
        <f t="shared" si="2"/>
        <v>5.5155953704309164</v>
      </c>
      <c r="G43" s="35">
        <v>42067</v>
      </c>
      <c r="H43" s="35">
        <v>45401</v>
      </c>
      <c r="I43" s="36">
        <f t="shared" si="1"/>
        <v>7.925452254736487</v>
      </c>
      <c r="J43" s="36">
        <f t="shared" si="3"/>
        <v>5.9289507947100297</v>
      </c>
      <c r="K43" s="79"/>
      <c r="L43" s="35">
        <v>187980</v>
      </c>
      <c r="M43" s="36">
        <f t="shared" si="4"/>
        <v>5.5302727861919108</v>
      </c>
      <c r="N43" s="15"/>
    </row>
    <row r="44" spans="1:14" ht="15.75">
      <c r="A44" s="12"/>
      <c r="B44" s="34" t="s">
        <v>20</v>
      </c>
      <c r="C44" s="35">
        <v>5612</v>
      </c>
      <c r="D44" s="35">
        <v>1011</v>
      </c>
      <c r="E44" s="36">
        <f t="shared" si="0"/>
        <v>-81.985032074126877</v>
      </c>
      <c r="F44" s="36">
        <f t="shared" si="2"/>
        <v>1.1018112862093767</v>
      </c>
      <c r="G44" s="35">
        <v>11494</v>
      </c>
      <c r="H44" s="35">
        <v>5586</v>
      </c>
      <c r="I44" s="36">
        <f t="shared" si="1"/>
        <v>-51.400730816077953</v>
      </c>
      <c r="J44" s="36">
        <f t="shared" si="3"/>
        <v>0.72947994844277053</v>
      </c>
      <c r="K44" s="79"/>
      <c r="L44" s="35">
        <v>39015</v>
      </c>
      <c r="M44" s="36">
        <f t="shared" si="4"/>
        <v>1.1478007913250208</v>
      </c>
      <c r="N44" s="15"/>
    </row>
    <row r="45" spans="1:14" ht="15.75">
      <c r="A45" s="12"/>
      <c r="B45" s="34" t="s">
        <v>7</v>
      </c>
      <c r="C45" s="35">
        <v>2164</v>
      </c>
      <c r="D45" s="35">
        <v>2032</v>
      </c>
      <c r="E45" s="36">
        <f t="shared" si="0"/>
        <v>-6.0998151571164509</v>
      </c>
      <c r="F45" s="36">
        <f t="shared" si="2"/>
        <v>2.2145208047254736</v>
      </c>
      <c r="G45" s="35">
        <v>14103</v>
      </c>
      <c r="H45" s="35">
        <v>17592</v>
      </c>
      <c r="I45" s="36">
        <f t="shared" si="1"/>
        <v>24.739417145288243</v>
      </c>
      <c r="J45" s="36">
        <f t="shared" si="3"/>
        <v>2.2973525336565017</v>
      </c>
      <c r="K45" s="79"/>
      <c r="L45" s="35">
        <v>74319</v>
      </c>
      <c r="M45" s="36">
        <f t="shared" si="4"/>
        <v>2.1864259133790651</v>
      </c>
      <c r="N45" s="15"/>
    </row>
    <row r="46" spans="1:14" ht="15.75">
      <c r="A46" s="12"/>
      <c r="B46" s="34" t="s">
        <v>232</v>
      </c>
      <c r="C46" s="35">
        <v>11108</v>
      </c>
      <c r="D46" s="35">
        <v>9691</v>
      </c>
      <c r="E46" s="36">
        <f t="shared" si="0"/>
        <v>-12.756571840115228</v>
      </c>
      <c r="F46" s="36">
        <f t="shared" si="2"/>
        <v>10.561476928442207</v>
      </c>
      <c r="G46" s="35">
        <v>71193</v>
      </c>
      <c r="H46" s="35">
        <v>68267</v>
      </c>
      <c r="I46" s="36">
        <f t="shared" si="1"/>
        <v>-4.10995463037096</v>
      </c>
      <c r="J46" s="36">
        <f t="shared" si="3"/>
        <v>8.9150389617512751</v>
      </c>
      <c r="K46" s="79"/>
      <c r="L46" s="35">
        <v>415795</v>
      </c>
      <c r="M46" s="36">
        <f t="shared" si="4"/>
        <v>12.23247033266659</v>
      </c>
      <c r="N46" s="15"/>
    </row>
    <row r="47" spans="1:14" ht="15.75">
      <c r="A47" s="12"/>
      <c r="B47" s="34" t="s">
        <v>29</v>
      </c>
      <c r="C47" s="35">
        <v>2</v>
      </c>
      <c r="D47" s="35">
        <v>1</v>
      </c>
      <c r="E47" s="36">
        <f t="shared" si="0"/>
        <v>-50</v>
      </c>
      <c r="F47" s="36">
        <f t="shared" si="2"/>
        <v>1.0898232306719849E-3</v>
      </c>
      <c r="G47" s="35">
        <v>4</v>
      </c>
      <c r="H47" s="35">
        <v>3</v>
      </c>
      <c r="I47" s="36">
        <f t="shared" si="1"/>
        <v>-25</v>
      </c>
      <c r="J47" s="36">
        <f t="shared" si="3"/>
        <v>3.9177226017334617E-4</v>
      </c>
      <c r="K47" s="79"/>
      <c r="L47" s="35">
        <v>36</v>
      </c>
      <c r="M47" s="36">
        <f t="shared" si="4"/>
        <v>1.0591010761937909E-3</v>
      </c>
      <c r="N47" s="15"/>
    </row>
    <row r="48" spans="1:14" ht="15.75">
      <c r="A48" s="12"/>
      <c r="B48" s="34" t="s">
        <v>28</v>
      </c>
      <c r="C48" s="35">
        <v>1</v>
      </c>
      <c r="D48" s="35">
        <v>0</v>
      </c>
      <c r="E48" s="36">
        <f t="shared" si="0"/>
        <v>-100</v>
      </c>
      <c r="F48" s="36">
        <f t="shared" si="2"/>
        <v>0</v>
      </c>
      <c r="G48" s="35">
        <v>22</v>
      </c>
      <c r="H48" s="35">
        <v>19</v>
      </c>
      <c r="I48" s="36">
        <f t="shared" si="1"/>
        <v>-13.636363636363635</v>
      </c>
      <c r="J48" s="36">
        <f t="shared" si="3"/>
        <v>2.4812243144311922E-3</v>
      </c>
      <c r="K48" s="79"/>
      <c r="L48" s="35">
        <v>84</v>
      </c>
      <c r="M48" s="36">
        <f>+(L48*100)/$L$50</f>
        <v>2.4712358444521783E-3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3.3538200746136707E-3</v>
      </c>
      <c r="N49" s="15"/>
    </row>
    <row r="50" spans="1:14" ht="15.75">
      <c r="A50" s="12"/>
      <c r="B50" s="40" t="s">
        <v>70</v>
      </c>
      <c r="C50" s="37">
        <f>SUM(C16:C49)</f>
        <v>129405</v>
      </c>
      <c r="D50" s="37">
        <f>SUM(D16:D49)</f>
        <v>91758</v>
      </c>
      <c r="E50" s="38">
        <f t="shared" si="0"/>
        <v>-29.092384374637771</v>
      </c>
      <c r="F50" s="38">
        <f>SUM(F16:F49)</f>
        <v>99.999999999999972</v>
      </c>
      <c r="G50" s="37">
        <f>SUM(G16:G49)</f>
        <v>704221</v>
      </c>
      <c r="H50" s="37">
        <f>SUM(H16:H49)</f>
        <v>765751</v>
      </c>
      <c r="I50" s="38">
        <f t="shared" si="1"/>
        <v>8.7373139966004931</v>
      </c>
      <c r="J50" s="38">
        <f>SUM(J16:J49)</f>
        <v>100</v>
      </c>
      <c r="K50" s="79"/>
      <c r="L50" s="37">
        <f>SUM(L16:L49)</f>
        <v>3399109</v>
      </c>
      <c r="M50" s="38">
        <f>SUM(M16:M49)</f>
        <v>100.00000000000003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5" t="s">
        <v>319</v>
      </c>
      <c r="D53" s="105"/>
      <c r="E53" s="101" t="s">
        <v>254</v>
      </c>
      <c r="F53" s="101" t="s">
        <v>306</v>
      </c>
      <c r="G53" s="103" t="s">
        <v>320</v>
      </c>
      <c r="H53" s="104"/>
      <c r="I53" s="101" t="s">
        <v>254</v>
      </c>
      <c r="J53" s="101" t="s">
        <v>307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1"/>
      <c r="F54" s="101"/>
      <c r="G54" s="31">
        <v>2016</v>
      </c>
      <c r="H54" s="31">
        <v>2017</v>
      </c>
      <c r="I54" s="101"/>
      <c r="J54" s="101"/>
      <c r="K54" s="94"/>
      <c r="L54" s="39" t="s">
        <v>309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53</v>
      </c>
      <c r="D56" s="35">
        <v>70</v>
      </c>
      <c r="E56" s="36">
        <f t="shared" ref="E56:E90" si="5">IF(ISBLANK(D56),"",(IFERROR(((D56/C56-1)*100),"")))</f>
        <v>32.075471698113198</v>
      </c>
      <c r="F56" s="36">
        <f>+(D56*100)/$D$90</f>
        <v>0.14685520077203876</v>
      </c>
      <c r="G56" s="35">
        <v>358</v>
      </c>
      <c r="H56" s="35">
        <v>351</v>
      </c>
      <c r="I56" s="36">
        <f t="shared" ref="I56:I90" si="6">IF(ISBLANK(H56),"",(IFERROR(((H56/G56-1)*100),"")))</f>
        <v>-1.9553072625698276</v>
      </c>
      <c r="J56" s="36">
        <f>+(H56*100)/$H$90</f>
        <v>8.5344355966202656E-2</v>
      </c>
      <c r="K56" s="79"/>
      <c r="L56" s="35">
        <v>1295</v>
      </c>
      <c r="M56" s="36">
        <f>+(L56*100)/$L$90</f>
        <v>6.8594662222933186E-2</v>
      </c>
      <c r="N56" s="85"/>
    </row>
    <row r="57" spans="1:14" ht="15.75">
      <c r="A57" s="12"/>
      <c r="B57" s="34" t="s">
        <v>0</v>
      </c>
      <c r="C57" s="35">
        <v>9853</v>
      </c>
      <c r="D57" s="35">
        <v>8614</v>
      </c>
      <c r="E57" s="36">
        <f t="shared" si="5"/>
        <v>-12.574850299401197</v>
      </c>
      <c r="F57" s="36">
        <f t="shared" ref="F57:F89" si="7">+(D57*100)/$D$90</f>
        <v>18.07158142071917</v>
      </c>
      <c r="G57" s="35">
        <v>53562</v>
      </c>
      <c r="H57" s="35">
        <v>70888</v>
      </c>
      <c r="I57" s="36">
        <f t="shared" si="6"/>
        <v>32.347559837198013</v>
      </c>
      <c r="J57" s="36">
        <f t="shared" ref="J57:J89" si="8">+(H57*100)/$H$90</f>
        <v>17.236155856786823</v>
      </c>
      <c r="K57" s="79"/>
      <c r="L57" s="35">
        <v>270676</v>
      </c>
      <c r="M57" s="36">
        <f t="shared" ref="M57:M89" si="9">+(L57*100)/$L$90</f>
        <v>14.337396750466921</v>
      </c>
      <c r="N57" s="85"/>
    </row>
    <row r="58" spans="1:14" ht="15.75">
      <c r="A58" s="12"/>
      <c r="B58" s="34" t="s">
        <v>23</v>
      </c>
      <c r="C58" s="35">
        <v>277</v>
      </c>
      <c r="D58" s="35">
        <v>228</v>
      </c>
      <c r="E58" s="36">
        <f t="shared" si="5"/>
        <v>-17.689530685920573</v>
      </c>
      <c r="F58" s="36">
        <f t="shared" si="7"/>
        <v>0.47832836822892627</v>
      </c>
      <c r="G58" s="35">
        <v>1637</v>
      </c>
      <c r="H58" s="35">
        <v>1943</v>
      </c>
      <c r="I58" s="36">
        <f t="shared" si="6"/>
        <v>18.692730604764819</v>
      </c>
      <c r="J58" s="36">
        <f t="shared" si="8"/>
        <v>0.47243328673028995</v>
      </c>
      <c r="K58" s="79"/>
      <c r="L58" s="35">
        <v>7164</v>
      </c>
      <c r="M58" s="36">
        <f t="shared" si="9"/>
        <v>0.3794688495483346</v>
      </c>
      <c r="N58" s="85"/>
    </row>
    <row r="59" spans="1:14" ht="15.75">
      <c r="A59" s="12"/>
      <c r="B59" s="34" t="s">
        <v>2</v>
      </c>
      <c r="C59" s="35">
        <v>6955</v>
      </c>
      <c r="D59" s="35">
        <v>2691</v>
      </c>
      <c r="E59" s="36">
        <f t="shared" si="5"/>
        <v>-61.308411214953274</v>
      </c>
      <c r="F59" s="36">
        <f t="shared" si="7"/>
        <v>5.6455335039650905</v>
      </c>
      <c r="G59" s="35">
        <v>27195</v>
      </c>
      <c r="H59" s="35">
        <v>22459</v>
      </c>
      <c r="I59" s="36">
        <f t="shared" si="6"/>
        <v>-17.414965986394559</v>
      </c>
      <c r="J59" s="36">
        <f t="shared" si="8"/>
        <v>5.4608230502705002</v>
      </c>
      <c r="K59" s="79"/>
      <c r="L59" s="35">
        <v>105462</v>
      </c>
      <c r="M59" s="36">
        <f t="shared" si="9"/>
        <v>5.586200978652494</v>
      </c>
      <c r="N59" s="85"/>
    </row>
    <row r="60" spans="1:14" ht="15.75">
      <c r="A60" s="12"/>
      <c r="B60" s="34" t="s">
        <v>231</v>
      </c>
      <c r="C60" s="35">
        <v>15843</v>
      </c>
      <c r="D60" s="35">
        <v>10379</v>
      </c>
      <c r="E60" s="36">
        <f t="shared" si="5"/>
        <v>-34.488417597677213</v>
      </c>
      <c r="F60" s="36">
        <f t="shared" si="7"/>
        <v>21.774430411614148</v>
      </c>
      <c r="G60" s="35">
        <v>95821</v>
      </c>
      <c r="H60" s="35">
        <v>95362</v>
      </c>
      <c r="I60" s="36">
        <f t="shared" si="6"/>
        <v>-0.47901816929483143</v>
      </c>
      <c r="J60" s="36">
        <f t="shared" si="8"/>
        <v>23.186918728344782</v>
      </c>
      <c r="K60" s="79"/>
      <c r="L60" s="35">
        <v>462122</v>
      </c>
      <c r="M60" s="36">
        <f t="shared" si="9"/>
        <v>24.478071425317626</v>
      </c>
      <c r="N60" s="85"/>
    </row>
    <row r="61" spans="1:14" ht="15.75">
      <c r="A61" s="12"/>
      <c r="B61" s="34" t="s">
        <v>5</v>
      </c>
      <c r="C61" s="35">
        <v>597</v>
      </c>
      <c r="D61" s="35">
        <v>524</v>
      </c>
      <c r="E61" s="36">
        <f t="shared" si="5"/>
        <v>-12.227805695142379</v>
      </c>
      <c r="F61" s="36">
        <f t="shared" si="7"/>
        <v>1.0993160743506902</v>
      </c>
      <c r="G61" s="35">
        <v>2939</v>
      </c>
      <c r="H61" s="35">
        <v>3926</v>
      </c>
      <c r="I61" s="36">
        <f t="shared" si="6"/>
        <v>33.582851309969385</v>
      </c>
      <c r="J61" s="36">
        <f t="shared" si="8"/>
        <v>0.95459242599234084</v>
      </c>
      <c r="K61" s="79"/>
      <c r="L61" s="35">
        <v>18267</v>
      </c>
      <c r="M61" s="36">
        <f t="shared" si="9"/>
        <v>0.96758200372688841</v>
      </c>
      <c r="N61" s="85"/>
    </row>
    <row r="62" spans="1:14" ht="15.75">
      <c r="A62" s="12"/>
      <c r="B62" s="34" t="s">
        <v>9</v>
      </c>
      <c r="C62" s="35">
        <v>1621</v>
      </c>
      <c r="D62" s="35">
        <v>1180</v>
      </c>
      <c r="E62" s="36">
        <f t="shared" si="5"/>
        <v>-27.205428747686611</v>
      </c>
      <c r="F62" s="36">
        <f t="shared" si="7"/>
        <v>2.4755590987286538</v>
      </c>
      <c r="G62" s="35">
        <v>8445</v>
      </c>
      <c r="H62" s="35">
        <v>9142</v>
      </c>
      <c r="I62" s="36">
        <f t="shared" si="6"/>
        <v>8.2534043812906965</v>
      </c>
      <c r="J62" s="36">
        <f t="shared" si="8"/>
        <v>2.2228435961339734</v>
      </c>
      <c r="K62" s="79"/>
      <c r="L62" s="35">
        <v>35370</v>
      </c>
      <c r="M62" s="36">
        <f t="shared" si="9"/>
        <v>1.8735082647298429</v>
      </c>
      <c r="N62" s="85"/>
    </row>
    <row r="63" spans="1:14" ht="15.75">
      <c r="A63" s="12"/>
      <c r="B63" s="34" t="s">
        <v>10</v>
      </c>
      <c r="C63" s="35">
        <v>948</v>
      </c>
      <c r="D63" s="35">
        <v>685</v>
      </c>
      <c r="E63" s="36">
        <f t="shared" si="5"/>
        <v>-27.742616033755276</v>
      </c>
      <c r="F63" s="36">
        <f t="shared" si="7"/>
        <v>1.4370830361263793</v>
      </c>
      <c r="G63" s="35">
        <v>7075</v>
      </c>
      <c r="H63" s="35">
        <v>6476</v>
      </c>
      <c r="I63" s="36">
        <f t="shared" si="6"/>
        <v>-8.4664310954063566</v>
      </c>
      <c r="J63" s="36">
        <f t="shared" si="8"/>
        <v>1.5746155248921039</v>
      </c>
      <c r="K63" s="79"/>
      <c r="L63" s="35">
        <v>34435</v>
      </c>
      <c r="M63" s="36">
        <f t="shared" si="9"/>
        <v>1.8239823889163738</v>
      </c>
      <c r="N63" s="85"/>
    </row>
    <row r="64" spans="1:14" ht="15.75">
      <c r="A64" s="12"/>
      <c r="B64" s="34" t="s">
        <v>21</v>
      </c>
      <c r="C64" s="35">
        <v>211</v>
      </c>
      <c r="D64" s="35">
        <v>149</v>
      </c>
      <c r="E64" s="36">
        <f t="shared" si="5"/>
        <v>-29.383886255924175</v>
      </c>
      <c r="F64" s="36">
        <f t="shared" si="7"/>
        <v>0.31259178450048253</v>
      </c>
      <c r="G64" s="35">
        <v>1860</v>
      </c>
      <c r="H64" s="35">
        <v>1725</v>
      </c>
      <c r="I64" s="36">
        <f t="shared" si="6"/>
        <v>-7.2580645161290374</v>
      </c>
      <c r="J64" s="36">
        <f t="shared" si="8"/>
        <v>0.41942739043219257</v>
      </c>
      <c r="K64" s="79"/>
      <c r="L64" s="35">
        <v>8191</v>
      </c>
      <c r="M64" s="36">
        <f t="shared" si="9"/>
        <v>0.43386785966644453</v>
      </c>
      <c r="N64" s="85"/>
    </row>
    <row r="65" spans="1:14" ht="15.75">
      <c r="A65" s="12"/>
      <c r="B65" s="34" t="s">
        <v>12</v>
      </c>
      <c r="C65" s="35">
        <v>1330</v>
      </c>
      <c r="D65" s="35">
        <v>515</v>
      </c>
      <c r="E65" s="36">
        <f t="shared" si="5"/>
        <v>-61.278195488721799</v>
      </c>
      <c r="F65" s="36">
        <f t="shared" si="7"/>
        <v>1.0804346913942853</v>
      </c>
      <c r="G65" s="35">
        <v>7786</v>
      </c>
      <c r="H65" s="35">
        <v>6116</v>
      </c>
      <c r="I65" s="36">
        <f t="shared" si="6"/>
        <v>-21.448754174158747</v>
      </c>
      <c r="J65" s="36">
        <f t="shared" si="8"/>
        <v>1.4870828521062549</v>
      </c>
      <c r="K65" s="79"/>
      <c r="L65" s="35">
        <v>25795</v>
      </c>
      <c r="M65" s="36">
        <f t="shared" si="9"/>
        <v>1.3663315150892366</v>
      </c>
      <c r="N65" s="85"/>
    </row>
    <row r="66" spans="1:14" ht="15.75">
      <c r="A66" s="12"/>
      <c r="B66" s="34" t="s">
        <v>16</v>
      </c>
      <c r="C66" s="35">
        <v>859</v>
      </c>
      <c r="D66" s="35">
        <v>809</v>
      </c>
      <c r="E66" s="36">
        <f t="shared" si="5"/>
        <v>-5.8207217694994151</v>
      </c>
      <c r="F66" s="36">
        <f t="shared" si="7"/>
        <v>1.697226534636848</v>
      </c>
      <c r="G66" s="35">
        <v>6559</v>
      </c>
      <c r="H66" s="35">
        <v>7737</v>
      </c>
      <c r="I66" s="36">
        <f t="shared" si="6"/>
        <v>17.960054886415612</v>
      </c>
      <c r="J66" s="36">
        <f t="shared" si="8"/>
        <v>1.8812230259558689</v>
      </c>
      <c r="K66" s="79"/>
      <c r="L66" s="35">
        <v>33254</v>
      </c>
      <c r="M66" s="36">
        <f t="shared" si="9"/>
        <v>1.7614261757231042</v>
      </c>
      <c r="N66" s="85"/>
    </row>
    <row r="67" spans="1:14" ht="15.75">
      <c r="A67" s="12"/>
      <c r="B67" s="34" t="s">
        <v>14</v>
      </c>
      <c r="C67" s="35">
        <v>1061</v>
      </c>
      <c r="D67" s="35">
        <v>1031</v>
      </c>
      <c r="E67" s="36">
        <f t="shared" si="5"/>
        <v>-2.8275212064090449</v>
      </c>
      <c r="F67" s="36">
        <f t="shared" si="7"/>
        <v>2.1629673142281711</v>
      </c>
      <c r="G67" s="35">
        <v>6644</v>
      </c>
      <c r="H67" s="35">
        <v>7139</v>
      </c>
      <c r="I67" s="36">
        <f t="shared" si="6"/>
        <v>7.4503311258278249</v>
      </c>
      <c r="J67" s="36">
        <f t="shared" si="8"/>
        <v>1.7358215306060423</v>
      </c>
      <c r="K67" s="79"/>
      <c r="L67" s="35">
        <v>27500</v>
      </c>
      <c r="M67" s="36">
        <f t="shared" si="9"/>
        <v>1.4566434062785039</v>
      </c>
      <c r="N67" s="85"/>
    </row>
    <row r="68" spans="1:14" ht="15.75">
      <c r="A68" s="12"/>
      <c r="B68" s="34" t="s">
        <v>24</v>
      </c>
      <c r="C68" s="35">
        <v>122</v>
      </c>
      <c r="D68" s="35">
        <v>241</v>
      </c>
      <c r="E68" s="36">
        <f t="shared" si="5"/>
        <v>97.54098360655739</v>
      </c>
      <c r="F68" s="36">
        <f t="shared" si="7"/>
        <v>0.50560147694373347</v>
      </c>
      <c r="G68" s="35">
        <v>1802</v>
      </c>
      <c r="H68" s="35">
        <v>1847</v>
      </c>
      <c r="I68" s="36">
        <f t="shared" si="6"/>
        <v>2.4972253052164328</v>
      </c>
      <c r="J68" s="36">
        <f t="shared" si="8"/>
        <v>0.44909124065406358</v>
      </c>
      <c r="K68" s="79"/>
      <c r="L68" s="35">
        <v>8128</v>
      </c>
      <c r="M68" s="36">
        <f t="shared" si="9"/>
        <v>0.43053082204478832</v>
      </c>
      <c r="N68" s="85"/>
    </row>
    <row r="69" spans="1:14" ht="15.75">
      <c r="A69" s="12"/>
      <c r="B69" s="34" t="s">
        <v>18</v>
      </c>
      <c r="C69" s="35">
        <v>789</v>
      </c>
      <c r="D69" s="35">
        <v>1060</v>
      </c>
      <c r="E69" s="36">
        <f t="shared" si="5"/>
        <v>34.347275031685683</v>
      </c>
      <c r="F69" s="36">
        <f t="shared" si="7"/>
        <v>2.2238073259765869</v>
      </c>
      <c r="G69" s="35">
        <v>4261</v>
      </c>
      <c r="H69" s="35">
        <v>8606</v>
      </c>
      <c r="I69" s="36">
        <f t="shared" si="6"/>
        <v>101.97136822342175</v>
      </c>
      <c r="J69" s="36">
        <f t="shared" si="8"/>
        <v>2.0925171722083764</v>
      </c>
      <c r="K69" s="79"/>
      <c r="L69" s="35">
        <v>23585</v>
      </c>
      <c r="M69" s="36">
        <f t="shared" si="9"/>
        <v>1.2492703540755823</v>
      </c>
      <c r="N69" s="85"/>
    </row>
    <row r="70" spans="1:14" ht="15.75">
      <c r="A70" s="12"/>
      <c r="B70" s="34" t="s">
        <v>1</v>
      </c>
      <c r="C70" s="35">
        <v>4740</v>
      </c>
      <c r="D70" s="35">
        <v>4141</v>
      </c>
      <c r="E70" s="36">
        <f t="shared" si="5"/>
        <v>-12.637130801687768</v>
      </c>
      <c r="F70" s="36">
        <f t="shared" si="7"/>
        <v>8.6875340913858938</v>
      </c>
      <c r="G70" s="35">
        <v>37521</v>
      </c>
      <c r="H70" s="35">
        <v>38856</v>
      </c>
      <c r="I70" s="36">
        <f t="shared" si="6"/>
        <v>3.5580075157911617</v>
      </c>
      <c r="J70" s="36">
        <f t="shared" si="8"/>
        <v>9.4476931493526237</v>
      </c>
      <c r="K70" s="79"/>
      <c r="L70" s="35">
        <v>161284</v>
      </c>
      <c r="M70" s="36">
        <f t="shared" si="9"/>
        <v>8.5430281868444435</v>
      </c>
      <c r="N70" s="85"/>
    </row>
    <row r="71" spans="1:14" ht="15.75">
      <c r="A71" s="12"/>
      <c r="B71" s="34" t="s">
        <v>27</v>
      </c>
      <c r="C71" s="35">
        <v>1</v>
      </c>
      <c r="D71" s="35">
        <v>1</v>
      </c>
      <c r="E71" s="36">
        <f t="shared" si="5"/>
        <v>0</v>
      </c>
      <c r="F71" s="36">
        <f t="shared" si="7"/>
        <v>2.0979314396005538E-3</v>
      </c>
      <c r="G71" s="35">
        <v>3</v>
      </c>
      <c r="H71" s="35">
        <v>3</v>
      </c>
      <c r="I71" s="36">
        <f t="shared" si="6"/>
        <v>0</v>
      </c>
      <c r="J71" s="36">
        <f t="shared" si="8"/>
        <v>7.2943893988207408E-4</v>
      </c>
      <c r="K71" s="79"/>
      <c r="L71" s="35">
        <v>21</v>
      </c>
      <c r="M71" s="36">
        <f t="shared" si="9"/>
        <v>1.1123458738854029E-3</v>
      </c>
      <c r="N71" s="85"/>
    </row>
    <row r="72" spans="1:14" ht="15.75">
      <c r="A72" s="12"/>
      <c r="B72" s="34" t="s">
        <v>26</v>
      </c>
      <c r="C72" s="35">
        <v>5</v>
      </c>
      <c r="D72" s="35">
        <v>3</v>
      </c>
      <c r="E72" s="36">
        <f t="shared" si="5"/>
        <v>-40</v>
      </c>
      <c r="F72" s="36">
        <f t="shared" si="7"/>
        <v>6.2937943188016614E-3</v>
      </c>
      <c r="G72" s="35">
        <v>25</v>
      </c>
      <c r="H72" s="35">
        <v>27</v>
      </c>
      <c r="I72" s="36">
        <f t="shared" si="6"/>
        <v>8.0000000000000071</v>
      </c>
      <c r="J72" s="36">
        <f t="shared" si="8"/>
        <v>6.5649504589386665E-3</v>
      </c>
      <c r="K72" s="79"/>
      <c r="L72" s="35">
        <v>116</v>
      </c>
      <c r="M72" s="36">
        <f t="shared" si="9"/>
        <v>6.1443867319384161E-3</v>
      </c>
      <c r="N72" s="85"/>
    </row>
    <row r="73" spans="1:14" ht="15.75">
      <c r="A73" s="12"/>
      <c r="B73" s="34" t="s">
        <v>8</v>
      </c>
      <c r="C73" s="35">
        <v>928</v>
      </c>
      <c r="D73" s="35">
        <v>714</v>
      </c>
      <c r="E73" s="36">
        <f t="shared" si="5"/>
        <v>-23.06034482758621</v>
      </c>
      <c r="F73" s="36">
        <f t="shared" si="7"/>
        <v>1.4979230478747954</v>
      </c>
      <c r="G73" s="35">
        <v>6505</v>
      </c>
      <c r="H73" s="35">
        <v>5915</v>
      </c>
      <c r="I73" s="36">
        <f t="shared" si="6"/>
        <v>-9.0699461952344347</v>
      </c>
      <c r="J73" s="36">
        <f t="shared" si="8"/>
        <v>1.438210443134156</v>
      </c>
      <c r="K73" s="79"/>
      <c r="L73" s="35">
        <v>31651</v>
      </c>
      <c r="M73" s="36">
        <f t="shared" si="9"/>
        <v>1.6765171073498519</v>
      </c>
      <c r="N73" s="85"/>
    </row>
    <row r="74" spans="1:14" ht="15.75">
      <c r="A74" s="12"/>
      <c r="B74" s="34" t="s">
        <v>19</v>
      </c>
      <c r="C74" s="35">
        <v>520</v>
      </c>
      <c r="D74" s="35">
        <v>446</v>
      </c>
      <c r="E74" s="36">
        <f t="shared" si="5"/>
        <v>-14.230769230769235</v>
      </c>
      <c r="F74" s="36">
        <f t="shared" si="7"/>
        <v>0.93567742206184701</v>
      </c>
      <c r="G74" s="35">
        <v>4018</v>
      </c>
      <c r="H74" s="35">
        <v>4713</v>
      </c>
      <c r="I74" s="36">
        <f t="shared" si="6"/>
        <v>17.297162767546048</v>
      </c>
      <c r="J74" s="36">
        <f t="shared" si="8"/>
        <v>1.1459485745547384</v>
      </c>
      <c r="K74" s="79"/>
      <c r="L74" s="35">
        <v>17276</v>
      </c>
      <c r="M74" s="36">
        <f t="shared" si="9"/>
        <v>0.91508987224972482</v>
      </c>
      <c r="N74" s="85"/>
    </row>
    <row r="75" spans="1:14" ht="15.75">
      <c r="A75" s="12"/>
      <c r="B75" s="34" t="s">
        <v>17</v>
      </c>
      <c r="C75" s="35">
        <v>897</v>
      </c>
      <c r="D75" s="35">
        <v>451</v>
      </c>
      <c r="E75" s="36">
        <f t="shared" si="5"/>
        <v>-49.721293199554076</v>
      </c>
      <c r="F75" s="36">
        <f t="shared" si="7"/>
        <v>0.94616707925984977</v>
      </c>
      <c r="G75" s="35">
        <v>4851</v>
      </c>
      <c r="H75" s="35">
        <v>5133</v>
      </c>
      <c r="I75" s="36">
        <f t="shared" si="6"/>
        <v>5.8132343846629464</v>
      </c>
      <c r="J75" s="36">
        <f t="shared" si="8"/>
        <v>1.2480700261382287</v>
      </c>
      <c r="K75" s="79"/>
      <c r="L75" s="35">
        <v>20582</v>
      </c>
      <c r="M75" s="36">
        <f t="shared" si="9"/>
        <v>1.0902048941099698</v>
      </c>
      <c r="N75" s="85"/>
    </row>
    <row r="76" spans="1:14" ht="15.75">
      <c r="A76" s="12"/>
      <c r="B76" s="34" t="s">
        <v>4</v>
      </c>
      <c r="C76" s="35">
        <v>1671</v>
      </c>
      <c r="D76" s="35">
        <v>1022</v>
      </c>
      <c r="E76" s="36">
        <f t="shared" si="5"/>
        <v>-38.839018551765413</v>
      </c>
      <c r="F76" s="36">
        <f t="shared" si="7"/>
        <v>2.1440859312717659</v>
      </c>
      <c r="G76" s="35">
        <v>11696</v>
      </c>
      <c r="H76" s="35">
        <v>10895</v>
      </c>
      <c r="I76" s="36">
        <f t="shared" si="6"/>
        <v>-6.8484952120383085</v>
      </c>
      <c r="J76" s="36">
        <f t="shared" si="8"/>
        <v>2.6490790833383988</v>
      </c>
      <c r="K76" s="79"/>
      <c r="L76" s="35">
        <v>63815</v>
      </c>
      <c r="M76" s="36">
        <f t="shared" si="9"/>
        <v>3.3802072353331898</v>
      </c>
      <c r="N76" s="85"/>
    </row>
    <row r="77" spans="1:14" ht="15.75">
      <c r="A77" s="12"/>
      <c r="B77" s="34" t="s">
        <v>13</v>
      </c>
      <c r="C77" s="35">
        <v>2817</v>
      </c>
      <c r="D77" s="35">
        <v>894</v>
      </c>
      <c r="E77" s="36">
        <f t="shared" si="5"/>
        <v>-68.264110756123529</v>
      </c>
      <c r="F77" s="36">
        <f t="shared" si="7"/>
        <v>1.8755507070028952</v>
      </c>
      <c r="G77" s="35">
        <v>8297</v>
      </c>
      <c r="H77" s="35">
        <v>7458</v>
      </c>
      <c r="I77" s="36">
        <f t="shared" si="6"/>
        <v>-10.11208870676148</v>
      </c>
      <c r="J77" s="36">
        <f t="shared" si="8"/>
        <v>1.8133852045468362</v>
      </c>
      <c r="K77" s="79"/>
      <c r="L77" s="35">
        <v>34866</v>
      </c>
      <c r="M77" s="36">
        <f t="shared" si="9"/>
        <v>1.8468119637565934</v>
      </c>
      <c r="N77" s="85"/>
    </row>
    <row r="78" spans="1:14" ht="15.75">
      <c r="A78" s="12"/>
      <c r="B78" s="34" t="s">
        <v>11</v>
      </c>
      <c r="C78" s="35">
        <v>2896</v>
      </c>
      <c r="D78" s="35">
        <v>1190</v>
      </c>
      <c r="E78" s="36">
        <f t="shared" si="5"/>
        <v>-58.908839779005518</v>
      </c>
      <c r="F78" s="36">
        <f t="shared" si="7"/>
        <v>2.4965384131246591</v>
      </c>
      <c r="G78" s="35">
        <v>11292</v>
      </c>
      <c r="H78" s="35">
        <v>10175</v>
      </c>
      <c r="I78" s="36">
        <f t="shared" si="6"/>
        <v>-9.8919589089620956</v>
      </c>
      <c r="J78" s="36">
        <f t="shared" si="8"/>
        <v>2.4740137377667013</v>
      </c>
      <c r="K78" s="79"/>
      <c r="L78" s="35">
        <v>48175</v>
      </c>
      <c r="M78" s="36">
        <f t="shared" si="9"/>
        <v>2.5517744035442518</v>
      </c>
      <c r="N78" s="85"/>
    </row>
    <row r="79" spans="1:14" ht="15.75">
      <c r="A79" s="12"/>
      <c r="B79" s="34" t="s">
        <v>22</v>
      </c>
      <c r="C79" s="35">
        <v>238</v>
      </c>
      <c r="D79" s="35">
        <v>298</v>
      </c>
      <c r="E79" s="36">
        <f t="shared" si="5"/>
        <v>25.210084033613445</v>
      </c>
      <c r="F79" s="36">
        <f t="shared" si="7"/>
        <v>0.62518356900096506</v>
      </c>
      <c r="G79" s="35">
        <v>1454</v>
      </c>
      <c r="H79" s="35">
        <v>2809</v>
      </c>
      <c r="I79" s="36">
        <f t="shared" si="6"/>
        <v>93.191196698762042</v>
      </c>
      <c r="J79" s="36">
        <f t="shared" si="8"/>
        <v>0.68299799404291528</v>
      </c>
      <c r="K79" s="79"/>
      <c r="L79" s="35">
        <v>7499</v>
      </c>
      <c r="M79" s="36">
        <f t="shared" si="9"/>
        <v>0.39721341467936366</v>
      </c>
      <c r="N79" s="85"/>
    </row>
    <row r="80" spans="1:14" ht="15.75">
      <c r="A80" s="12"/>
      <c r="B80" s="34" t="s">
        <v>15</v>
      </c>
      <c r="C80" s="35">
        <v>461</v>
      </c>
      <c r="D80" s="35">
        <v>472</v>
      </c>
      <c r="E80" s="36">
        <f t="shared" si="5"/>
        <v>2.386117136659438</v>
      </c>
      <c r="F80" s="36">
        <f t="shared" si="7"/>
        <v>0.99022363949146142</v>
      </c>
      <c r="G80" s="35">
        <v>4852</v>
      </c>
      <c r="H80" s="35">
        <v>4059</v>
      </c>
      <c r="I80" s="36">
        <f t="shared" si="6"/>
        <v>-16.343775762572132</v>
      </c>
      <c r="J80" s="36">
        <f t="shared" si="8"/>
        <v>0.98693088566044618</v>
      </c>
      <c r="K80" s="79"/>
      <c r="L80" s="35">
        <v>21157</v>
      </c>
      <c r="M80" s="36">
        <f t="shared" si="9"/>
        <v>1.1206619835139748</v>
      </c>
      <c r="N80" s="85"/>
    </row>
    <row r="81" spans="1:14" ht="15.75">
      <c r="A81" s="12"/>
      <c r="B81" s="34" t="s">
        <v>6</v>
      </c>
      <c r="C81" s="35">
        <v>1169</v>
      </c>
      <c r="D81" s="35">
        <v>966</v>
      </c>
      <c r="E81" s="36">
        <f t="shared" si="5"/>
        <v>-17.365269461077848</v>
      </c>
      <c r="F81" s="36">
        <f t="shared" si="7"/>
        <v>2.026601770654135</v>
      </c>
      <c r="G81" s="35">
        <v>7588</v>
      </c>
      <c r="H81" s="35">
        <v>7484</v>
      </c>
      <c r="I81" s="36">
        <f t="shared" si="6"/>
        <v>-1.3705851344227749</v>
      </c>
      <c r="J81" s="36">
        <f t="shared" si="8"/>
        <v>1.8197070086924807</v>
      </c>
      <c r="K81" s="79"/>
      <c r="L81" s="35">
        <v>36909</v>
      </c>
      <c r="M81" s="36">
        <f t="shared" si="9"/>
        <v>1.9550273266303018</v>
      </c>
      <c r="N81" s="85"/>
    </row>
    <row r="82" spans="1:14" ht="15.75">
      <c r="A82" s="12"/>
      <c r="B82" s="34" t="s">
        <v>74</v>
      </c>
      <c r="C82" s="35">
        <v>121</v>
      </c>
      <c r="D82" s="35">
        <v>98</v>
      </c>
      <c r="E82" s="36">
        <f t="shared" si="5"/>
        <v>-19.008264462809919</v>
      </c>
      <c r="F82" s="36">
        <f t="shared" si="7"/>
        <v>0.20559728108085429</v>
      </c>
      <c r="G82" s="35">
        <v>1088</v>
      </c>
      <c r="H82" s="35">
        <v>873</v>
      </c>
      <c r="I82" s="36">
        <f t="shared" si="6"/>
        <v>-19.761029411764707</v>
      </c>
      <c r="J82" s="36">
        <f t="shared" si="8"/>
        <v>0.21226673150568354</v>
      </c>
      <c r="K82" s="79"/>
      <c r="L82" s="35">
        <v>2564</v>
      </c>
      <c r="M82" s="36">
        <f t="shared" si="9"/>
        <v>0.13581213431629396</v>
      </c>
      <c r="N82" s="85"/>
    </row>
    <row r="83" spans="1:14" ht="15.75">
      <c r="A83" s="12"/>
      <c r="B83" s="34" t="s">
        <v>3</v>
      </c>
      <c r="C83" s="35">
        <v>4219</v>
      </c>
      <c r="D83" s="35">
        <v>2255</v>
      </c>
      <c r="E83" s="36">
        <f t="shared" si="5"/>
        <v>-46.551315477601328</v>
      </c>
      <c r="F83" s="36">
        <f t="shared" si="7"/>
        <v>4.7308353962992493</v>
      </c>
      <c r="G83" s="35">
        <v>22458</v>
      </c>
      <c r="H83" s="35">
        <v>22229</v>
      </c>
      <c r="I83" s="36">
        <f t="shared" si="6"/>
        <v>-1.0196811826520658</v>
      </c>
      <c r="J83" s="36">
        <f t="shared" si="8"/>
        <v>5.4048993982128746</v>
      </c>
      <c r="K83" s="79"/>
      <c r="L83" s="35">
        <v>93899</v>
      </c>
      <c r="M83" s="36">
        <f t="shared" si="9"/>
        <v>4.9737221529507361</v>
      </c>
      <c r="N83" s="85"/>
    </row>
    <row r="84" spans="1:14" ht="15.75">
      <c r="A84" s="12"/>
      <c r="B84" s="34" t="s">
        <v>20</v>
      </c>
      <c r="C84" s="35">
        <v>3288</v>
      </c>
      <c r="D84" s="35">
        <v>488</v>
      </c>
      <c r="E84" s="36">
        <f t="shared" si="5"/>
        <v>-85.15815085158151</v>
      </c>
      <c r="F84" s="36">
        <f t="shared" si="7"/>
        <v>1.0237905425250702</v>
      </c>
      <c r="G84" s="35">
        <v>6230</v>
      </c>
      <c r="H84" s="35">
        <v>2554</v>
      </c>
      <c r="I84" s="36">
        <f t="shared" si="6"/>
        <v>-59.004815409309799</v>
      </c>
      <c r="J84" s="36">
        <f t="shared" si="8"/>
        <v>0.62099568415293904</v>
      </c>
      <c r="K84" s="79"/>
      <c r="L84" s="35">
        <v>21528</v>
      </c>
      <c r="M84" s="36">
        <f t="shared" si="9"/>
        <v>1.1403134272859503</v>
      </c>
      <c r="N84" s="85"/>
    </row>
    <row r="85" spans="1:14" ht="15.75">
      <c r="A85" s="12"/>
      <c r="B85" s="34" t="s">
        <v>7</v>
      </c>
      <c r="C85" s="35">
        <v>1095</v>
      </c>
      <c r="D85" s="35">
        <v>949</v>
      </c>
      <c r="E85" s="36">
        <f t="shared" si="5"/>
        <v>-13.33333333333333</v>
      </c>
      <c r="F85" s="36">
        <f t="shared" si="7"/>
        <v>1.9909369361809257</v>
      </c>
      <c r="G85" s="35">
        <v>7577</v>
      </c>
      <c r="H85" s="35">
        <v>9047</v>
      </c>
      <c r="I85" s="36">
        <f t="shared" si="6"/>
        <v>19.400818265804396</v>
      </c>
      <c r="J85" s="36">
        <f t="shared" si="8"/>
        <v>2.1997446963710412</v>
      </c>
      <c r="K85" s="79"/>
      <c r="L85" s="35">
        <v>39979</v>
      </c>
      <c r="M85" s="36">
        <f t="shared" si="9"/>
        <v>2.1176416996221201</v>
      </c>
      <c r="N85" s="85"/>
    </row>
    <row r="86" spans="1:14" ht="15.75">
      <c r="A86" s="12"/>
      <c r="B86" s="34" t="s">
        <v>232</v>
      </c>
      <c r="C86" s="35">
        <v>6229</v>
      </c>
      <c r="D86" s="35">
        <v>5101</v>
      </c>
      <c r="E86" s="36">
        <f t="shared" si="5"/>
        <v>-18.108845721624654</v>
      </c>
      <c r="F86" s="36">
        <f t="shared" si="7"/>
        <v>10.701548273402425</v>
      </c>
      <c r="G86" s="35">
        <v>40455</v>
      </c>
      <c r="H86" s="35">
        <v>35320</v>
      </c>
      <c r="I86" s="36">
        <f t="shared" si="6"/>
        <v>-12.693115807687549</v>
      </c>
      <c r="J86" s="36">
        <f t="shared" si="8"/>
        <v>8.5879277855449523</v>
      </c>
      <c r="K86" s="79"/>
      <c r="L86" s="35">
        <v>225229</v>
      </c>
      <c r="M86" s="36">
        <f t="shared" si="9"/>
        <v>11.930121372825496</v>
      </c>
      <c r="N86" s="85"/>
    </row>
    <row r="87" spans="1:14" ht="15.75">
      <c r="A87" s="12"/>
      <c r="B87" s="34" t="s">
        <v>29</v>
      </c>
      <c r="C87" s="35">
        <v>0</v>
      </c>
      <c r="D87" s="35">
        <v>1</v>
      </c>
      <c r="E87" s="36" t="str">
        <f t="shared" si="5"/>
        <v/>
      </c>
      <c r="F87" s="36">
        <f t="shared" si="7"/>
        <v>2.0979314396005538E-3</v>
      </c>
      <c r="G87" s="35">
        <v>1</v>
      </c>
      <c r="H87" s="35">
        <v>2</v>
      </c>
      <c r="I87" s="36">
        <f t="shared" si="6"/>
        <v>100</v>
      </c>
      <c r="J87" s="36">
        <f t="shared" si="8"/>
        <v>4.8629262658804933E-4</v>
      </c>
      <c r="K87" s="79"/>
      <c r="L87" s="35">
        <v>10</v>
      </c>
      <c r="M87" s="36">
        <f t="shared" si="9"/>
        <v>5.2968851137400136E-4</v>
      </c>
      <c r="N87" s="85"/>
    </row>
    <row r="88" spans="1:14" ht="15.75">
      <c r="A88" s="12"/>
      <c r="B88" s="34" t="s">
        <v>28</v>
      </c>
      <c r="C88" s="35">
        <v>0</v>
      </c>
      <c r="D88" s="35">
        <v>0</v>
      </c>
      <c r="E88" s="36" t="str">
        <f t="shared" si="5"/>
        <v/>
      </c>
      <c r="F88" s="36">
        <f t="shared" si="7"/>
        <v>0</v>
      </c>
      <c r="G88" s="35">
        <v>11</v>
      </c>
      <c r="H88" s="35">
        <v>6</v>
      </c>
      <c r="I88" s="36">
        <f t="shared" si="6"/>
        <v>-45.45454545454546</v>
      </c>
      <c r="J88" s="36">
        <f t="shared" si="8"/>
        <v>1.4588778797641482E-3</v>
      </c>
      <c r="K88" s="79"/>
      <c r="L88" s="35">
        <v>37</v>
      </c>
      <c r="M88" s="36">
        <f t="shared" si="9"/>
        <v>1.9598474920838054E-3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3.2310999193814085E-3</v>
      </c>
      <c r="N89" s="85"/>
    </row>
    <row r="90" spans="1:14" ht="15.75">
      <c r="A90" s="12"/>
      <c r="B90" s="40" t="s">
        <v>70</v>
      </c>
      <c r="C90" s="37">
        <f>SUM(C56:C89)</f>
        <v>71814</v>
      </c>
      <c r="D90" s="37">
        <f>SUM(D56:D89)</f>
        <v>47666</v>
      </c>
      <c r="E90" s="38">
        <f t="shared" si="5"/>
        <v>-33.625755423733537</v>
      </c>
      <c r="F90" s="38">
        <f>SUM(F56:F89)</f>
        <v>100.00000000000001</v>
      </c>
      <c r="G90" s="37">
        <f>SUM(G56:G89)</f>
        <v>401869</v>
      </c>
      <c r="H90" s="37">
        <f>SUM(H56:H89)</f>
        <v>411275</v>
      </c>
      <c r="I90" s="38">
        <f t="shared" si="6"/>
        <v>2.3405637160368142</v>
      </c>
      <c r="J90" s="38">
        <f>SUM(J56:J89)</f>
        <v>99.999999999999986</v>
      </c>
      <c r="K90" s="79"/>
      <c r="L90" s="37">
        <f>SUM(L56:L89)</f>
        <v>1887902</v>
      </c>
      <c r="M90" s="38">
        <f>SUM(M56:M89)</f>
        <v>100.00000000000001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312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5" t="s">
        <v>319</v>
      </c>
      <c r="D93" s="105"/>
      <c r="E93" s="101" t="s">
        <v>254</v>
      </c>
      <c r="F93" s="101" t="s">
        <v>306</v>
      </c>
      <c r="G93" s="103" t="s">
        <v>320</v>
      </c>
      <c r="H93" s="104"/>
      <c r="I93" s="101" t="s">
        <v>254</v>
      </c>
      <c r="J93" s="101" t="s">
        <v>307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1"/>
      <c r="F94" s="101"/>
      <c r="G94" s="31">
        <v>2016</v>
      </c>
      <c r="H94" s="31">
        <v>2017</v>
      </c>
      <c r="I94" s="101"/>
      <c r="J94" s="101"/>
      <c r="K94" s="94"/>
      <c r="L94" s="39" t="s">
        <v>309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49</v>
      </c>
      <c r="D96" s="35">
        <f>D16-D56</f>
        <v>37</v>
      </c>
      <c r="E96" s="36">
        <f t="shared" ref="E96:E124" si="10">IF(ISBLANK(D96),"",(IFERROR(((D96/C96-1)*100),"")))</f>
        <v>-24.489795918367353</v>
      </c>
      <c r="F96" s="36">
        <f>+(D96*100)/$D$130</f>
        <v>8.3915449514651186E-2</v>
      </c>
      <c r="G96" s="35">
        <f>G16-G56</f>
        <v>213</v>
      </c>
      <c r="H96" s="35">
        <f>H16-H56</f>
        <v>271</v>
      </c>
      <c r="I96" s="36">
        <f t="shared" ref="I96:I124" si="11">IF(ISBLANK(H96),"",(IFERROR(((H96/G96-1)*100),"")))</f>
        <v>27.230046948356801</v>
      </c>
      <c r="J96" s="36">
        <f>+(H96*100)/$H$130</f>
        <v>7.6450873966079511E-2</v>
      </c>
      <c r="K96" s="79"/>
      <c r="L96" s="35">
        <f>L16-L56</f>
        <v>884</v>
      </c>
      <c r="M96" s="36">
        <f>+(L96*100)/$L$130</f>
        <v>5.8496288066426372E-2</v>
      </c>
      <c r="N96" s="85"/>
    </row>
    <row r="97" spans="1:14" ht="15.75">
      <c r="A97" s="12"/>
      <c r="B97" s="34" t="s">
        <v>0</v>
      </c>
      <c r="C97" s="35">
        <f t="shared" ref="C97:D124" si="12">C17-C57</f>
        <v>7193</v>
      </c>
      <c r="D97" s="35">
        <f t="shared" si="12"/>
        <v>7605</v>
      </c>
      <c r="E97" s="36">
        <f t="shared" si="10"/>
        <v>5.7277909078270461</v>
      </c>
      <c r="F97" s="36">
        <f t="shared" ref="F97:F129" si="13">+(D97*100)/$D$130</f>
        <v>17.248026852943845</v>
      </c>
      <c r="G97" s="35">
        <f t="shared" ref="G97:H97" si="14">G17-G57</f>
        <v>34952</v>
      </c>
      <c r="H97" s="35">
        <f t="shared" si="14"/>
        <v>55513</v>
      </c>
      <c r="I97" s="36">
        <f t="shared" si="11"/>
        <v>58.826390478370328</v>
      </c>
      <c r="J97" s="36">
        <f t="shared" ref="J97:J129" si="15">+(H97*100)/$H$130</f>
        <v>15.660580688114287</v>
      </c>
      <c r="K97" s="79"/>
      <c r="L97" s="35">
        <f t="shared" ref="L97" si="16">L17-L57</f>
        <v>189012</v>
      </c>
      <c r="M97" s="36">
        <f t="shared" ref="M97:M129" si="17">+(L97*100)/$L$130</f>
        <v>12.507353393678034</v>
      </c>
      <c r="N97" s="85"/>
    </row>
    <row r="98" spans="1:14" ht="15.75">
      <c r="A98" s="12"/>
      <c r="B98" s="34" t="s">
        <v>23</v>
      </c>
      <c r="C98" s="35">
        <f t="shared" si="12"/>
        <v>347</v>
      </c>
      <c r="D98" s="35">
        <f t="shared" si="12"/>
        <v>295</v>
      </c>
      <c r="E98" s="36">
        <f t="shared" si="10"/>
        <v>-14.985590778097979</v>
      </c>
      <c r="F98" s="36">
        <f t="shared" si="13"/>
        <v>0.66905561099519184</v>
      </c>
      <c r="G98" s="35">
        <f t="shared" ref="G98:H98" si="18">G18-G58</f>
        <v>1919</v>
      </c>
      <c r="H98" s="35">
        <f t="shared" si="18"/>
        <v>2819</v>
      </c>
      <c r="I98" s="36">
        <f t="shared" si="11"/>
        <v>46.899426784783735</v>
      </c>
      <c r="J98" s="36">
        <f t="shared" si="15"/>
        <v>0.79525835317482707</v>
      </c>
      <c r="K98" s="79"/>
      <c r="L98" s="35">
        <f t="shared" ref="L98" si="19">L18-L58</f>
        <v>8253</v>
      </c>
      <c r="M98" s="36">
        <f t="shared" si="17"/>
        <v>0.54611975725363893</v>
      </c>
      <c r="N98" s="85"/>
    </row>
    <row r="99" spans="1:14" ht="15.75">
      <c r="A99" s="12"/>
      <c r="B99" s="34" t="s">
        <v>2</v>
      </c>
      <c r="C99" s="35">
        <f t="shared" si="12"/>
        <v>5248</v>
      </c>
      <c r="D99" s="35">
        <f t="shared" si="12"/>
        <v>2274</v>
      </c>
      <c r="E99" s="36">
        <f t="shared" si="10"/>
        <v>-56.669207317073166</v>
      </c>
      <c r="F99" s="36">
        <f t="shared" si="13"/>
        <v>5.1573981674680214</v>
      </c>
      <c r="G99" s="35">
        <f t="shared" ref="G99:H99" si="20">G19-G59</f>
        <v>21569</v>
      </c>
      <c r="H99" s="35">
        <f t="shared" si="20"/>
        <v>19218</v>
      </c>
      <c r="I99" s="36">
        <f t="shared" si="11"/>
        <v>-10.899902638045344</v>
      </c>
      <c r="J99" s="36">
        <f t="shared" si="15"/>
        <v>5.4215236010336385</v>
      </c>
      <c r="K99" s="79"/>
      <c r="L99" s="35">
        <f t="shared" ref="L99" si="21">L19-L59</f>
        <v>90511</v>
      </c>
      <c r="M99" s="36">
        <f t="shared" si="17"/>
        <v>5.9893184719234362</v>
      </c>
      <c r="N99" s="85"/>
    </row>
    <row r="100" spans="1:14" ht="15.75">
      <c r="A100" s="12"/>
      <c r="B100" s="34" t="s">
        <v>231</v>
      </c>
      <c r="C100" s="35">
        <f t="shared" si="12"/>
        <v>10685</v>
      </c>
      <c r="D100" s="35">
        <f t="shared" si="12"/>
        <v>8240</v>
      </c>
      <c r="E100" s="36">
        <f t="shared" si="10"/>
        <v>-22.882545624707529</v>
      </c>
      <c r="F100" s="36">
        <f t="shared" si="13"/>
        <v>18.688197405425022</v>
      </c>
      <c r="G100" s="35">
        <f t="shared" ref="G100:H100" si="22">G20-G60</f>
        <v>61630</v>
      </c>
      <c r="H100" s="35">
        <f t="shared" si="22"/>
        <v>68039</v>
      </c>
      <c r="I100" s="36">
        <f t="shared" si="11"/>
        <v>10.399156255070574</v>
      </c>
      <c r="J100" s="36">
        <f t="shared" si="15"/>
        <v>19.194247283313963</v>
      </c>
      <c r="K100" s="79"/>
      <c r="L100" s="35">
        <f t="shared" ref="L100" si="23">L20-L60</f>
        <v>311658</v>
      </c>
      <c r="M100" s="36">
        <f t="shared" si="17"/>
        <v>20.623117812450577</v>
      </c>
      <c r="N100" s="85"/>
    </row>
    <row r="101" spans="1:14" ht="15.75">
      <c r="A101" s="12"/>
      <c r="B101" s="34" t="s">
        <v>5</v>
      </c>
      <c r="C101" s="35">
        <f t="shared" si="12"/>
        <v>616</v>
      </c>
      <c r="D101" s="35">
        <f t="shared" si="12"/>
        <v>446</v>
      </c>
      <c r="E101" s="36">
        <f t="shared" si="10"/>
        <v>-27.597402597402599</v>
      </c>
      <c r="F101" s="36">
        <f t="shared" si="13"/>
        <v>1.0115213644198493</v>
      </c>
      <c r="G101" s="35">
        <f t="shared" ref="G101:H101" si="24">G21-G61</f>
        <v>3135</v>
      </c>
      <c r="H101" s="35">
        <f t="shared" si="24"/>
        <v>4957</v>
      </c>
      <c r="I101" s="36">
        <f t="shared" si="11"/>
        <v>58.118022328548633</v>
      </c>
      <c r="J101" s="36">
        <f t="shared" si="15"/>
        <v>1.3984021485234543</v>
      </c>
      <c r="K101" s="79"/>
      <c r="L101" s="35">
        <f t="shared" ref="L101" si="25">L21-L61</f>
        <v>22368</v>
      </c>
      <c r="M101" s="36">
        <f t="shared" si="17"/>
        <v>1.4801413704409787</v>
      </c>
      <c r="N101" s="85"/>
    </row>
    <row r="102" spans="1:14" ht="15.75">
      <c r="A102" s="12"/>
      <c r="B102" s="34" t="s">
        <v>9</v>
      </c>
      <c r="C102" s="35">
        <f t="shared" si="12"/>
        <v>1597</v>
      </c>
      <c r="D102" s="35">
        <f t="shared" si="12"/>
        <v>1253</v>
      </c>
      <c r="E102" s="36">
        <f t="shared" si="10"/>
        <v>-21.540388227927366</v>
      </c>
      <c r="F102" s="36">
        <f t="shared" si="13"/>
        <v>2.8417853578880523</v>
      </c>
      <c r="G102" s="35">
        <f t="shared" ref="G102:H102" si="26">G22-G62</f>
        <v>6845</v>
      </c>
      <c r="H102" s="35">
        <f t="shared" si="26"/>
        <v>8476</v>
      </c>
      <c r="I102" s="36">
        <f t="shared" si="11"/>
        <v>23.82761139517897</v>
      </c>
      <c r="J102" s="36">
        <f t="shared" si="15"/>
        <v>2.3911350838984866</v>
      </c>
      <c r="K102" s="79"/>
      <c r="L102" s="35">
        <f t="shared" ref="L102" si="27">L22-L62</f>
        <v>31084</v>
      </c>
      <c r="M102" s="36">
        <f t="shared" si="17"/>
        <v>2.0568988894307663</v>
      </c>
      <c r="N102" s="85"/>
    </row>
    <row r="103" spans="1:14" ht="15.75">
      <c r="A103" s="12"/>
      <c r="B103" s="34" t="s">
        <v>10</v>
      </c>
      <c r="C103" s="35">
        <f t="shared" si="12"/>
        <v>824</v>
      </c>
      <c r="D103" s="35">
        <f t="shared" si="12"/>
        <v>576</v>
      </c>
      <c r="E103" s="36">
        <f t="shared" si="10"/>
        <v>-30.097087378640776</v>
      </c>
      <c r="F103" s="36">
        <f t="shared" si="13"/>
        <v>1.3063594302821373</v>
      </c>
      <c r="G103" s="35">
        <f t="shared" ref="G103:H103" si="28">G23-G63</f>
        <v>5403</v>
      </c>
      <c r="H103" s="35">
        <f t="shared" si="28"/>
        <v>5122</v>
      </c>
      <c r="I103" s="36">
        <f t="shared" si="11"/>
        <v>-5.2008143623912595</v>
      </c>
      <c r="J103" s="36">
        <f t="shared" si="15"/>
        <v>1.4449497286135027</v>
      </c>
      <c r="K103" s="79"/>
      <c r="L103" s="35">
        <f t="shared" ref="L103" si="29">L23-L63</f>
        <v>26146</v>
      </c>
      <c r="M103" s="36">
        <f t="shared" si="17"/>
        <v>1.7301402124262262</v>
      </c>
      <c r="N103" s="85"/>
    </row>
    <row r="104" spans="1:14" ht="15.75">
      <c r="A104" s="12"/>
      <c r="B104" s="34" t="s">
        <v>21</v>
      </c>
      <c r="C104" s="35">
        <f t="shared" si="12"/>
        <v>190</v>
      </c>
      <c r="D104" s="35">
        <f t="shared" si="12"/>
        <v>139</v>
      </c>
      <c r="E104" s="36">
        <f t="shared" si="10"/>
        <v>-26.84210526315789</v>
      </c>
      <c r="F104" s="36">
        <f t="shared" si="13"/>
        <v>0.31524993196044632</v>
      </c>
      <c r="G104" s="35">
        <f t="shared" ref="G104:H104" si="30">G24-G64</f>
        <v>1675</v>
      </c>
      <c r="H104" s="35">
        <f t="shared" si="30"/>
        <v>1490</v>
      </c>
      <c r="I104" s="36">
        <f t="shared" si="11"/>
        <v>-11.044776119402988</v>
      </c>
      <c r="J104" s="36">
        <f t="shared" si="15"/>
        <v>0.42033875354043715</v>
      </c>
      <c r="K104" s="79"/>
      <c r="L104" s="35">
        <f t="shared" ref="L104" si="31">L24-L64</f>
        <v>6929</v>
      </c>
      <c r="M104" s="36">
        <f t="shared" si="17"/>
        <v>0.45850766969713613</v>
      </c>
      <c r="N104" s="85"/>
    </row>
    <row r="105" spans="1:14" ht="15.75">
      <c r="A105" s="12"/>
      <c r="B105" s="34" t="s">
        <v>12</v>
      </c>
      <c r="C105" s="35">
        <f t="shared" si="12"/>
        <v>1966</v>
      </c>
      <c r="D105" s="35">
        <f t="shared" si="12"/>
        <v>734</v>
      </c>
      <c r="E105" s="36">
        <f t="shared" si="10"/>
        <v>-62.665310274669373</v>
      </c>
      <c r="F105" s="36">
        <f t="shared" si="13"/>
        <v>1.6647010795609181</v>
      </c>
      <c r="G105" s="35">
        <f t="shared" ref="G105:H105" si="32">G25-G65</f>
        <v>11118</v>
      </c>
      <c r="H105" s="35">
        <f t="shared" si="32"/>
        <v>8229</v>
      </c>
      <c r="I105" s="36">
        <f t="shared" si="11"/>
        <v>-25.984889368591467</v>
      </c>
      <c r="J105" s="36">
        <f t="shared" si="15"/>
        <v>2.3214547670364145</v>
      </c>
      <c r="K105" s="79"/>
      <c r="L105" s="35">
        <f t="shared" ref="L105" si="33">L25-L65</f>
        <v>34811</v>
      </c>
      <c r="M105" s="36">
        <f t="shared" si="17"/>
        <v>2.3035229455660278</v>
      </c>
      <c r="N105" s="85"/>
    </row>
    <row r="106" spans="1:14" ht="15.75">
      <c r="A106" s="12"/>
      <c r="B106" s="34" t="s">
        <v>16</v>
      </c>
      <c r="C106" s="35">
        <f t="shared" si="12"/>
        <v>775</v>
      </c>
      <c r="D106" s="35">
        <f t="shared" si="12"/>
        <v>639</v>
      </c>
      <c r="E106" s="36">
        <f t="shared" si="10"/>
        <v>-17.548387096774199</v>
      </c>
      <c r="F106" s="36">
        <f t="shared" si="13"/>
        <v>1.4492424929692462</v>
      </c>
      <c r="G106" s="35">
        <f t="shared" ref="G106:H106" si="34">G26-G66</f>
        <v>5100</v>
      </c>
      <c r="H106" s="35">
        <f t="shared" si="34"/>
        <v>5838</v>
      </c>
      <c r="I106" s="36">
        <f t="shared" si="11"/>
        <v>14.470588235294123</v>
      </c>
      <c r="J106" s="36">
        <f t="shared" si="15"/>
        <v>1.6469380155497129</v>
      </c>
      <c r="K106" s="79"/>
      <c r="L106" s="35">
        <f t="shared" ref="L106" si="35">L26-L66</f>
        <v>24731</v>
      </c>
      <c r="M106" s="36">
        <f t="shared" si="17"/>
        <v>1.6365064481570031</v>
      </c>
      <c r="N106" s="85"/>
    </row>
    <row r="107" spans="1:14" ht="15.75">
      <c r="A107" s="12"/>
      <c r="B107" s="34" t="s">
        <v>14</v>
      </c>
      <c r="C107" s="35">
        <f t="shared" si="12"/>
        <v>1060</v>
      </c>
      <c r="D107" s="35">
        <f t="shared" si="12"/>
        <v>1518</v>
      </c>
      <c r="E107" s="36">
        <f t="shared" si="10"/>
        <v>43.20754716981132</v>
      </c>
      <c r="F107" s="36">
        <f t="shared" si="13"/>
        <v>3.442801415222716</v>
      </c>
      <c r="G107" s="35">
        <f t="shared" ref="G107:H107" si="36">G27-G67</f>
        <v>5763</v>
      </c>
      <c r="H107" s="35">
        <f t="shared" si="36"/>
        <v>9349</v>
      </c>
      <c r="I107" s="36">
        <f t="shared" si="11"/>
        <v>62.224535832031933</v>
      </c>
      <c r="J107" s="36">
        <f t="shared" si="15"/>
        <v>2.6374140985567429</v>
      </c>
      <c r="K107" s="79"/>
      <c r="L107" s="35">
        <f t="shared" ref="L107" si="37">L27-L67</f>
        <v>27575</v>
      </c>
      <c r="M107" s="36">
        <f t="shared" si="17"/>
        <v>1.8247003884974065</v>
      </c>
      <c r="N107" s="85"/>
    </row>
    <row r="108" spans="1:14" ht="15.75">
      <c r="A108" s="12"/>
      <c r="B108" s="34" t="s">
        <v>24</v>
      </c>
      <c r="C108" s="35">
        <f t="shared" si="12"/>
        <v>89</v>
      </c>
      <c r="D108" s="35">
        <f t="shared" si="12"/>
        <v>200</v>
      </c>
      <c r="E108" s="36">
        <f t="shared" si="10"/>
        <v>124.71910112359552</v>
      </c>
      <c r="F108" s="36">
        <f t="shared" si="13"/>
        <v>0.4535970244035199</v>
      </c>
      <c r="G108" s="35">
        <f t="shared" ref="G108:H108" si="38">G28-G68</f>
        <v>905</v>
      </c>
      <c r="H108" s="35">
        <f t="shared" si="38"/>
        <v>1129</v>
      </c>
      <c r="I108" s="36">
        <f t="shared" si="11"/>
        <v>24.751381215469603</v>
      </c>
      <c r="J108" s="36">
        <f t="shared" si="15"/>
        <v>0.31849829043433125</v>
      </c>
      <c r="K108" s="79"/>
      <c r="L108" s="35">
        <f t="shared" ref="L108" si="39">L28-L68</f>
        <v>4185</v>
      </c>
      <c r="M108" s="36">
        <f t="shared" si="17"/>
        <v>0.2769309565135683</v>
      </c>
      <c r="N108" s="85"/>
    </row>
    <row r="109" spans="1:14" ht="15.75">
      <c r="A109" s="12"/>
      <c r="B109" s="34" t="s">
        <v>18</v>
      </c>
      <c r="C109" s="35">
        <f t="shared" si="12"/>
        <v>1070</v>
      </c>
      <c r="D109" s="35">
        <f t="shared" si="12"/>
        <v>1154</v>
      </c>
      <c r="E109" s="36">
        <f t="shared" si="10"/>
        <v>7.8504672897196315</v>
      </c>
      <c r="F109" s="36">
        <f t="shared" si="13"/>
        <v>2.6172548308083101</v>
      </c>
      <c r="G109" s="35">
        <f t="shared" ref="G109:H109" si="40">G29-G69</f>
        <v>4889</v>
      </c>
      <c r="H109" s="35">
        <f t="shared" si="40"/>
        <v>9952</v>
      </c>
      <c r="I109" s="36">
        <f t="shared" si="11"/>
        <v>103.55901002249949</v>
      </c>
      <c r="J109" s="36">
        <f t="shared" si="15"/>
        <v>2.8075243457949197</v>
      </c>
      <c r="K109" s="79"/>
      <c r="L109" s="35">
        <f t="shared" ref="L109" si="41">L29-L69</f>
        <v>25671</v>
      </c>
      <c r="M109" s="36">
        <f t="shared" si="17"/>
        <v>1.6987083834312573</v>
      </c>
      <c r="N109" s="85"/>
    </row>
    <row r="110" spans="1:14" ht="15.75">
      <c r="A110" s="12"/>
      <c r="B110" s="34" t="s">
        <v>1</v>
      </c>
      <c r="C110" s="35">
        <f t="shared" si="12"/>
        <v>3521</v>
      </c>
      <c r="D110" s="35">
        <f t="shared" si="12"/>
        <v>3551</v>
      </c>
      <c r="E110" s="36">
        <f t="shared" si="10"/>
        <v>0.85203067310424263</v>
      </c>
      <c r="F110" s="36">
        <f t="shared" si="13"/>
        <v>8.0536151682844963</v>
      </c>
      <c r="G110" s="35">
        <f t="shared" ref="G110:H110" si="42">G30-G70</f>
        <v>24707</v>
      </c>
      <c r="H110" s="35">
        <f t="shared" si="42"/>
        <v>29527</v>
      </c>
      <c r="I110" s="36">
        <f t="shared" si="11"/>
        <v>19.508641275751803</v>
      </c>
      <c r="J110" s="36">
        <f t="shared" si="15"/>
        <v>8.3297599837506624</v>
      </c>
      <c r="K110" s="79"/>
      <c r="L110" s="35">
        <f t="shared" ref="L110" si="43">L30-L70</f>
        <v>110966</v>
      </c>
      <c r="M110" s="36">
        <f t="shared" si="17"/>
        <v>7.3428722868541501</v>
      </c>
      <c r="N110" s="85"/>
    </row>
    <row r="111" spans="1:14" ht="15.75">
      <c r="A111" s="12"/>
      <c r="B111" s="34" t="s">
        <v>27</v>
      </c>
      <c r="C111" s="35">
        <f t="shared" si="12"/>
        <v>2</v>
      </c>
      <c r="D111" s="35">
        <f t="shared" si="12"/>
        <v>0</v>
      </c>
      <c r="E111" s="36">
        <f t="shared" si="10"/>
        <v>-100</v>
      </c>
      <c r="F111" s="36">
        <f t="shared" si="13"/>
        <v>0</v>
      </c>
      <c r="G111" s="35">
        <f t="shared" ref="G111:H111" si="44">G31-G71</f>
        <v>5</v>
      </c>
      <c r="H111" s="35">
        <f t="shared" si="44"/>
        <v>1</v>
      </c>
      <c r="I111" s="36">
        <f t="shared" si="11"/>
        <v>-80</v>
      </c>
      <c r="J111" s="36">
        <f t="shared" si="15"/>
        <v>2.8210654600029338E-4</v>
      </c>
      <c r="K111" s="79"/>
      <c r="L111" s="35">
        <f t="shared" ref="L111" si="45">L31-L71</f>
        <v>37</v>
      </c>
      <c r="M111" s="36">
        <f t="shared" si="17"/>
        <v>2.448374048029158E-3</v>
      </c>
      <c r="N111" s="85"/>
    </row>
    <row r="112" spans="1:14" ht="15.75">
      <c r="A112" s="12"/>
      <c r="B112" s="34" t="s">
        <v>26</v>
      </c>
      <c r="C112" s="35">
        <f t="shared" si="12"/>
        <v>4</v>
      </c>
      <c r="D112" s="35">
        <f t="shared" si="12"/>
        <v>2</v>
      </c>
      <c r="E112" s="36">
        <f t="shared" si="10"/>
        <v>-50</v>
      </c>
      <c r="F112" s="36">
        <f t="shared" si="13"/>
        <v>4.5359702440351994E-3</v>
      </c>
      <c r="G112" s="35">
        <f t="shared" ref="G112:H112" si="46">G32-G72</f>
        <v>17</v>
      </c>
      <c r="H112" s="35">
        <f t="shared" si="46"/>
        <v>24</v>
      </c>
      <c r="I112" s="36">
        <f t="shared" si="11"/>
        <v>41.176470588235304</v>
      </c>
      <c r="J112" s="36">
        <f t="shared" si="15"/>
        <v>6.7705571040070417E-3</v>
      </c>
      <c r="K112" s="79"/>
      <c r="L112" s="35">
        <f t="shared" ref="L112" si="47">L32-L72</f>
        <v>105</v>
      </c>
      <c r="M112" s="36">
        <f t="shared" si="17"/>
        <v>6.9480885146773405E-3</v>
      </c>
      <c r="N112" s="85"/>
    </row>
    <row r="113" spans="1:14" ht="15.75">
      <c r="A113" s="12"/>
      <c r="B113" s="34" t="s">
        <v>8</v>
      </c>
      <c r="C113" s="35">
        <f t="shared" si="12"/>
        <v>1196</v>
      </c>
      <c r="D113" s="35">
        <f t="shared" si="12"/>
        <v>864</v>
      </c>
      <c r="E113" s="36">
        <f t="shared" si="10"/>
        <v>-27.759197324414721</v>
      </c>
      <c r="F113" s="36">
        <f t="shared" si="13"/>
        <v>1.9595391454232061</v>
      </c>
      <c r="G113" s="35">
        <f t="shared" ref="G113:H113" si="48">G33-G73</f>
        <v>6452</v>
      </c>
      <c r="H113" s="35">
        <f t="shared" si="48"/>
        <v>6160</v>
      </c>
      <c r="I113" s="36">
        <f t="shared" si="11"/>
        <v>-4.5257284562926214</v>
      </c>
      <c r="J113" s="36">
        <f t="shared" si="15"/>
        <v>1.7377763233618073</v>
      </c>
      <c r="K113" s="79"/>
      <c r="L113" s="35">
        <f t="shared" ref="L113" si="49">L33-L73</f>
        <v>30777</v>
      </c>
      <c r="M113" s="36">
        <f t="shared" si="17"/>
        <v>2.0365840020592811</v>
      </c>
      <c r="N113" s="85"/>
    </row>
    <row r="114" spans="1:14" ht="15.75">
      <c r="A114" s="12"/>
      <c r="B114" s="34" t="s">
        <v>19</v>
      </c>
      <c r="C114" s="35">
        <f t="shared" si="12"/>
        <v>505</v>
      </c>
      <c r="D114" s="35">
        <f t="shared" si="12"/>
        <v>373</v>
      </c>
      <c r="E114" s="36">
        <f t="shared" si="10"/>
        <v>-26.138613861386141</v>
      </c>
      <c r="F114" s="36">
        <f t="shared" si="13"/>
        <v>0.84595845051256469</v>
      </c>
      <c r="G114" s="35">
        <f t="shared" ref="G114:H114" si="50">G34-G74</f>
        <v>3077</v>
      </c>
      <c r="H114" s="35">
        <f t="shared" si="50"/>
        <v>3842</v>
      </c>
      <c r="I114" s="36">
        <f t="shared" si="11"/>
        <v>24.861878453038667</v>
      </c>
      <c r="J114" s="36">
        <f t="shared" si="15"/>
        <v>1.0838533497331273</v>
      </c>
      <c r="K114" s="79"/>
      <c r="L114" s="35">
        <f t="shared" ref="L114" si="51">L34-L74</f>
        <v>13713</v>
      </c>
      <c r="M114" s="36">
        <f t="shared" si="17"/>
        <v>0.90742036001686066</v>
      </c>
      <c r="N114" s="85"/>
    </row>
    <row r="115" spans="1:14" ht="15.75">
      <c r="A115" s="12"/>
      <c r="B115" s="34" t="s">
        <v>17</v>
      </c>
      <c r="C115" s="35">
        <f t="shared" si="12"/>
        <v>805</v>
      </c>
      <c r="D115" s="35">
        <f t="shared" si="12"/>
        <v>509</v>
      </c>
      <c r="E115" s="36">
        <f t="shared" si="10"/>
        <v>-36.770186335403729</v>
      </c>
      <c r="F115" s="36">
        <f t="shared" si="13"/>
        <v>1.1544044271069582</v>
      </c>
      <c r="G115" s="35">
        <f t="shared" ref="G115:H115" si="52">G35-G75</f>
        <v>3983</v>
      </c>
      <c r="H115" s="35">
        <f t="shared" si="52"/>
        <v>5302</v>
      </c>
      <c r="I115" s="36">
        <f t="shared" si="11"/>
        <v>33.115741903088121</v>
      </c>
      <c r="J115" s="36">
        <f t="shared" si="15"/>
        <v>1.4957289068935555</v>
      </c>
      <c r="K115" s="79"/>
      <c r="L115" s="35">
        <f t="shared" ref="L115" si="53">L35-L75</f>
        <v>19322</v>
      </c>
      <c r="M115" s="36">
        <f t="shared" si="17"/>
        <v>1.2785806312437673</v>
      </c>
      <c r="N115" s="85"/>
    </row>
    <row r="116" spans="1:14" ht="15.75">
      <c r="A116" s="12"/>
      <c r="B116" s="34" t="s">
        <v>4</v>
      </c>
      <c r="C116" s="35">
        <f t="shared" si="12"/>
        <v>1936</v>
      </c>
      <c r="D116" s="35">
        <f t="shared" si="12"/>
        <v>1178</v>
      </c>
      <c r="E116" s="36">
        <f t="shared" si="10"/>
        <v>-39.152892561983464</v>
      </c>
      <c r="F116" s="36">
        <f t="shared" si="13"/>
        <v>2.6716864737367323</v>
      </c>
      <c r="G116" s="35">
        <f t="shared" ref="G116:H116" si="54">G36-G76</f>
        <v>12199</v>
      </c>
      <c r="H116" s="35">
        <f t="shared" si="54"/>
        <v>12036</v>
      </c>
      <c r="I116" s="36">
        <f t="shared" si="11"/>
        <v>-1.3361750963193697</v>
      </c>
      <c r="J116" s="36">
        <f t="shared" si="15"/>
        <v>3.3954343876595314</v>
      </c>
      <c r="K116" s="79"/>
      <c r="L116" s="35">
        <f t="shared" ref="L116" si="55">L36-L76</f>
        <v>80795</v>
      </c>
      <c r="M116" s="36">
        <f t="shared" si="17"/>
        <v>5.3463886813652932</v>
      </c>
      <c r="N116" s="85"/>
    </row>
    <row r="117" spans="1:14" ht="15.75">
      <c r="A117" s="12"/>
      <c r="B117" s="34" t="s">
        <v>13</v>
      </c>
      <c r="C117" s="35">
        <f t="shared" si="12"/>
        <v>1893</v>
      </c>
      <c r="D117" s="35">
        <f t="shared" si="12"/>
        <v>694</v>
      </c>
      <c r="E117" s="36">
        <f t="shared" si="10"/>
        <v>-63.338615953512942</v>
      </c>
      <c r="F117" s="36">
        <f t="shared" si="13"/>
        <v>1.573981674680214</v>
      </c>
      <c r="G117" s="35">
        <f t="shared" ref="G117:H117" si="56">G37-G77</f>
        <v>5944</v>
      </c>
      <c r="H117" s="35">
        <f t="shared" si="56"/>
        <v>5604</v>
      </c>
      <c r="I117" s="36">
        <f t="shared" si="11"/>
        <v>-5.7200538358008091</v>
      </c>
      <c r="J117" s="36">
        <f t="shared" si="15"/>
        <v>1.5809250837856441</v>
      </c>
      <c r="K117" s="79"/>
      <c r="L117" s="35">
        <f t="shared" ref="L117" si="57">L37-L77</f>
        <v>24112</v>
      </c>
      <c r="M117" s="36">
        <f t="shared" si="17"/>
        <v>1.5955458120561909</v>
      </c>
      <c r="N117" s="85"/>
    </row>
    <row r="118" spans="1:14" ht="15.75">
      <c r="A118" s="12"/>
      <c r="B118" s="34" t="s">
        <v>11</v>
      </c>
      <c r="C118" s="35">
        <f t="shared" si="12"/>
        <v>1808</v>
      </c>
      <c r="D118" s="35">
        <f t="shared" si="12"/>
        <v>1275</v>
      </c>
      <c r="E118" s="36">
        <f t="shared" si="10"/>
        <v>-29.480088495575217</v>
      </c>
      <c r="F118" s="36">
        <f t="shared" si="13"/>
        <v>2.8916810305724394</v>
      </c>
      <c r="G118" s="35">
        <f t="shared" ref="G118:H118" si="58">G38-G78</f>
        <v>7781</v>
      </c>
      <c r="H118" s="35">
        <f t="shared" si="58"/>
        <v>10654</v>
      </c>
      <c r="I118" s="36">
        <f t="shared" si="11"/>
        <v>36.923274643362028</v>
      </c>
      <c r="J118" s="36">
        <f t="shared" si="15"/>
        <v>3.005563141087126</v>
      </c>
      <c r="K118" s="79"/>
      <c r="L118" s="35">
        <f t="shared" ref="L118" si="59">L38-L78</f>
        <v>38382</v>
      </c>
      <c r="M118" s="36">
        <f t="shared" si="17"/>
        <v>2.5398241273366255</v>
      </c>
      <c r="N118" s="85"/>
    </row>
    <row r="119" spans="1:14" ht="15.75">
      <c r="A119" s="12"/>
      <c r="B119" s="34" t="s">
        <v>22</v>
      </c>
      <c r="C119" s="35">
        <f t="shared" si="12"/>
        <v>368</v>
      </c>
      <c r="D119" s="35">
        <f t="shared" si="12"/>
        <v>462</v>
      </c>
      <c r="E119" s="36">
        <f t="shared" si="10"/>
        <v>25.543478260869556</v>
      </c>
      <c r="F119" s="36">
        <f t="shared" si="13"/>
        <v>1.047809126372131</v>
      </c>
      <c r="G119" s="35">
        <f t="shared" ref="G119:H119" si="60">G39-G79</f>
        <v>2229</v>
      </c>
      <c r="H119" s="35">
        <f t="shared" si="60"/>
        <v>4558</v>
      </c>
      <c r="I119" s="36">
        <f t="shared" si="11"/>
        <v>104.4863167339614</v>
      </c>
      <c r="J119" s="36">
        <f t="shared" si="15"/>
        <v>1.2858416366693373</v>
      </c>
      <c r="K119" s="79"/>
      <c r="L119" s="35">
        <f t="shared" ref="L119" si="61">L39-L79</f>
        <v>11173</v>
      </c>
      <c r="M119" s="36">
        <f t="shared" si="17"/>
        <v>0.73934279023323746</v>
      </c>
      <c r="N119" s="85"/>
    </row>
    <row r="120" spans="1:14" ht="15.75">
      <c r="A120" s="12"/>
      <c r="B120" s="34" t="s">
        <v>15</v>
      </c>
      <c r="C120" s="35">
        <f t="shared" si="12"/>
        <v>378</v>
      </c>
      <c r="D120" s="35">
        <f t="shared" si="12"/>
        <v>319</v>
      </c>
      <c r="E120" s="36">
        <f t="shared" si="10"/>
        <v>-15.608465608465604</v>
      </c>
      <c r="F120" s="36">
        <f t="shared" si="13"/>
        <v>0.72348725392361424</v>
      </c>
      <c r="G120" s="35">
        <f t="shared" ref="G120:H120" si="62">G40-G80</f>
        <v>3131</v>
      </c>
      <c r="H120" s="35">
        <f t="shared" si="62"/>
        <v>2846</v>
      </c>
      <c r="I120" s="36">
        <f t="shared" si="11"/>
        <v>-9.1025231555413644</v>
      </c>
      <c r="J120" s="36">
        <f t="shared" si="15"/>
        <v>0.80287522991683502</v>
      </c>
      <c r="K120" s="79"/>
      <c r="L120" s="35">
        <f t="shared" ref="L120" si="63">L40-L80</f>
        <v>14474</v>
      </c>
      <c r="M120" s="36">
        <f t="shared" si="17"/>
        <v>0.95777745868037933</v>
      </c>
      <c r="N120" s="85"/>
    </row>
    <row r="121" spans="1:14" ht="15.75">
      <c r="A121" s="12"/>
      <c r="B121" s="34" t="s">
        <v>6</v>
      </c>
      <c r="C121" s="35">
        <f t="shared" si="12"/>
        <v>830</v>
      </c>
      <c r="D121" s="35">
        <f t="shared" si="12"/>
        <v>698</v>
      </c>
      <c r="E121" s="36">
        <f t="shared" si="10"/>
        <v>-15.903614457831328</v>
      </c>
      <c r="F121" s="36">
        <f t="shared" si="13"/>
        <v>1.5830536151682846</v>
      </c>
      <c r="G121" s="35">
        <f t="shared" ref="G121:H121" si="64">G41-G81</f>
        <v>5298</v>
      </c>
      <c r="H121" s="35">
        <f t="shared" si="64"/>
        <v>5481</v>
      </c>
      <c r="I121" s="36">
        <f t="shared" si="11"/>
        <v>3.454133635334089</v>
      </c>
      <c r="J121" s="36">
        <f t="shared" si="15"/>
        <v>1.546225978627608</v>
      </c>
      <c r="K121" s="79"/>
      <c r="L121" s="35">
        <f t="shared" ref="L121" si="65">L41-L81</f>
        <v>26081</v>
      </c>
      <c r="M121" s="36">
        <f t="shared" si="17"/>
        <v>1.725839014774283</v>
      </c>
      <c r="N121" s="85"/>
    </row>
    <row r="122" spans="1:14" ht="15.75">
      <c r="A122" s="12"/>
      <c r="B122" s="34" t="s">
        <v>74</v>
      </c>
      <c r="C122" s="35">
        <f t="shared" si="12"/>
        <v>31</v>
      </c>
      <c r="D122" s="35">
        <f t="shared" si="12"/>
        <v>55</v>
      </c>
      <c r="E122" s="36">
        <f t="shared" si="10"/>
        <v>77.41935483870968</v>
      </c>
      <c r="F122" s="36">
        <f t="shared" si="13"/>
        <v>0.12473918171096797</v>
      </c>
      <c r="G122" s="35">
        <f t="shared" ref="G122:H122" si="66">G42-G82</f>
        <v>260</v>
      </c>
      <c r="H122" s="35">
        <f t="shared" si="66"/>
        <v>329</v>
      </c>
      <c r="I122" s="36">
        <f t="shared" si="11"/>
        <v>26.538461538461533</v>
      </c>
      <c r="J122" s="36">
        <f t="shared" si="15"/>
        <v>9.2813053634096532E-2</v>
      </c>
      <c r="K122" s="79"/>
      <c r="L122" s="35">
        <f t="shared" ref="L122" si="67">L42-L82</f>
        <v>852</v>
      </c>
      <c r="M122" s="36">
        <f t="shared" si="17"/>
        <v>5.637877537623899E-2</v>
      </c>
      <c r="N122" s="85"/>
    </row>
    <row r="123" spans="1:14" ht="15.75">
      <c r="A123" s="12"/>
      <c r="B123" s="34" t="s">
        <v>3</v>
      </c>
      <c r="C123" s="35">
        <f t="shared" si="12"/>
        <v>4330</v>
      </c>
      <c r="D123" s="35">
        <f t="shared" si="12"/>
        <v>2806</v>
      </c>
      <c r="E123" s="36">
        <f t="shared" si="10"/>
        <v>-35.196304849884527</v>
      </c>
      <c r="F123" s="36">
        <f t="shared" si="13"/>
        <v>6.3639662523813847</v>
      </c>
      <c r="G123" s="35">
        <f t="shared" ref="G123:H123" si="68">G43-G83</f>
        <v>19609</v>
      </c>
      <c r="H123" s="35">
        <f t="shared" si="68"/>
        <v>23172</v>
      </c>
      <c r="I123" s="36">
        <f t="shared" si="11"/>
        <v>18.170227956550566</v>
      </c>
      <c r="J123" s="36">
        <f t="shared" si="15"/>
        <v>6.5369728839187982</v>
      </c>
      <c r="K123" s="79"/>
      <c r="L123" s="35">
        <f t="shared" ref="L123" si="69">L43-L83</f>
        <v>94081</v>
      </c>
      <c r="M123" s="36">
        <f t="shared" si="17"/>
        <v>6.225553481422466</v>
      </c>
      <c r="N123" s="85"/>
    </row>
    <row r="124" spans="1:14" ht="15.75">
      <c r="A124" s="12"/>
      <c r="B124" s="34" t="s">
        <v>20</v>
      </c>
      <c r="C124" s="35">
        <f t="shared" si="12"/>
        <v>2324</v>
      </c>
      <c r="D124" s="35">
        <f t="shared" si="12"/>
        <v>523</v>
      </c>
      <c r="E124" s="36">
        <f t="shared" si="10"/>
        <v>-77.495697074010323</v>
      </c>
      <c r="F124" s="36">
        <f t="shared" si="13"/>
        <v>1.1861562188152046</v>
      </c>
      <c r="G124" s="35">
        <f t="shared" ref="G124:H124" si="70">G44-G84</f>
        <v>5264</v>
      </c>
      <c r="H124" s="35">
        <f t="shared" si="70"/>
        <v>3032</v>
      </c>
      <c r="I124" s="36">
        <f t="shared" si="11"/>
        <v>-42.401215805471125</v>
      </c>
      <c r="J124" s="36">
        <f t="shared" si="15"/>
        <v>0.85534704747288959</v>
      </c>
      <c r="K124" s="79"/>
      <c r="L124" s="35">
        <f t="shared" ref="L124" si="71">L44-L84</f>
        <v>17487</v>
      </c>
      <c r="M124" s="36">
        <f t="shared" si="17"/>
        <v>1.1571545129158349</v>
      </c>
      <c r="N124" s="85"/>
    </row>
    <row r="125" spans="1:14" ht="15.75">
      <c r="A125" s="12"/>
      <c r="B125" s="34" t="s">
        <v>7</v>
      </c>
      <c r="C125" s="35">
        <f t="shared" ref="C125:D129" si="72">C45-C85</f>
        <v>1069</v>
      </c>
      <c r="D125" s="35">
        <f t="shared" si="72"/>
        <v>1083</v>
      </c>
      <c r="E125" s="36">
        <f t="shared" ref="E125:E130" si="73">IF(ISBLANK(D125),"",(IFERROR(((D125/C125-1)*100),"")))</f>
        <v>1.3096351730589317</v>
      </c>
      <c r="F125" s="36">
        <f t="shared" si="13"/>
        <v>2.4562278871450602</v>
      </c>
      <c r="G125" s="35">
        <f t="shared" ref="G125:H129" si="74">G45-G85</f>
        <v>6526</v>
      </c>
      <c r="H125" s="35">
        <f t="shared" si="74"/>
        <v>8545</v>
      </c>
      <c r="I125" s="36">
        <f t="shared" ref="I125:I130" si="75">IF(ISBLANK(H125),"",(IFERROR(((H125/G125-1)*100),"")))</f>
        <v>30.937787312289309</v>
      </c>
      <c r="J125" s="36">
        <f t="shared" si="15"/>
        <v>2.410600435572507</v>
      </c>
      <c r="K125" s="79"/>
      <c r="L125" s="35">
        <f>L45-L85</f>
        <v>34340</v>
      </c>
      <c r="M125" s="36">
        <f t="shared" si="17"/>
        <v>2.2723558056573321</v>
      </c>
      <c r="N125" s="85"/>
    </row>
    <row r="126" spans="1:14" ht="15.75">
      <c r="A126" s="12"/>
      <c r="B126" s="34" t="s">
        <v>232</v>
      </c>
      <c r="C126" s="35">
        <f t="shared" si="72"/>
        <v>4879</v>
      </c>
      <c r="D126" s="35">
        <f t="shared" si="72"/>
        <v>4590</v>
      </c>
      <c r="E126" s="36">
        <f t="shared" si="73"/>
        <v>-5.9233449477351874</v>
      </c>
      <c r="F126" s="36">
        <f t="shared" si="13"/>
        <v>10.410051710060783</v>
      </c>
      <c r="G126" s="35">
        <f t="shared" si="74"/>
        <v>30738</v>
      </c>
      <c r="H126" s="35">
        <f t="shared" si="74"/>
        <v>32947</v>
      </c>
      <c r="I126" s="36">
        <f t="shared" si="75"/>
        <v>7.1865443425076503</v>
      </c>
      <c r="J126" s="36">
        <f t="shared" si="15"/>
        <v>9.294564371071667</v>
      </c>
      <c r="K126" s="79"/>
      <c r="L126" s="35">
        <f>L46-L86</f>
        <v>190566</v>
      </c>
      <c r="M126" s="36">
        <f t="shared" si="17"/>
        <v>12.610185103695258</v>
      </c>
      <c r="N126" s="85"/>
    </row>
    <row r="127" spans="1:14" ht="15.75">
      <c r="A127" s="12"/>
      <c r="B127" s="34" t="s">
        <v>29</v>
      </c>
      <c r="C127" s="35">
        <f t="shared" si="72"/>
        <v>2</v>
      </c>
      <c r="D127" s="35">
        <f t="shared" si="72"/>
        <v>0</v>
      </c>
      <c r="E127" s="36">
        <f t="shared" si="73"/>
        <v>-100</v>
      </c>
      <c r="F127" s="36">
        <f t="shared" si="13"/>
        <v>0</v>
      </c>
      <c r="G127" s="35">
        <f t="shared" si="74"/>
        <v>3</v>
      </c>
      <c r="H127" s="35">
        <f t="shared" si="74"/>
        <v>1</v>
      </c>
      <c r="I127" s="36">
        <f t="shared" si="75"/>
        <v>-66.666666666666671</v>
      </c>
      <c r="J127" s="36">
        <f t="shared" si="15"/>
        <v>2.8210654600029338E-4</v>
      </c>
      <c r="K127" s="79"/>
      <c r="L127" s="35">
        <f>L47-L87</f>
        <v>26</v>
      </c>
      <c r="M127" s="36">
        <f t="shared" si="17"/>
        <v>1.7204790607772463E-3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0</v>
      </c>
      <c r="E128" s="36">
        <f t="shared" si="73"/>
        <v>-100</v>
      </c>
      <c r="F128" s="36">
        <f t="shared" si="13"/>
        <v>0</v>
      </c>
      <c r="G128" s="35">
        <f t="shared" si="74"/>
        <v>11</v>
      </c>
      <c r="H128" s="35">
        <f t="shared" si="74"/>
        <v>13</v>
      </c>
      <c r="I128" s="36">
        <f t="shared" si="75"/>
        <v>18.181818181818187</v>
      </c>
      <c r="J128" s="36">
        <f t="shared" si="15"/>
        <v>3.6673850980038143E-3</v>
      </c>
      <c r="K128" s="79"/>
      <c r="L128" s="35">
        <f>L48-L88</f>
        <v>47</v>
      </c>
      <c r="M128" s="36">
        <f t="shared" si="17"/>
        <v>3.1100967637127143E-3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3.5071303931228483E-3</v>
      </c>
      <c r="N129" s="85"/>
    </row>
    <row r="130" spans="1:14" ht="15.75">
      <c r="A130" s="12"/>
      <c r="B130" s="40" t="s">
        <v>70</v>
      </c>
      <c r="C130" s="37">
        <f>SUM(C96:C129)</f>
        <v>57591</v>
      </c>
      <c r="D130" s="37">
        <f>SUM(D96:D129)</f>
        <v>44092</v>
      </c>
      <c r="E130" s="38">
        <f t="shared" si="73"/>
        <v>-23.439426299248144</v>
      </c>
      <c r="F130" s="38">
        <f>SUM(F96:F129)</f>
        <v>99.999999999999986</v>
      </c>
      <c r="G130" s="37">
        <f>SUM(G96:G129)</f>
        <v>302352</v>
      </c>
      <c r="H130" s="37">
        <f>SUM(H96:H129)</f>
        <v>354476</v>
      </c>
      <c r="I130" s="38">
        <f t="shared" si="75"/>
        <v>17.23950891675927</v>
      </c>
      <c r="J130" s="38">
        <f>SUM(J96:J129)</f>
        <v>100</v>
      </c>
      <c r="K130" s="79"/>
      <c r="L130" s="37">
        <f>SUM(L96:L129)</f>
        <v>1511207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  <mergeCell ref="J53:J54"/>
    <mergeCell ref="M53:M54"/>
    <mergeCell ref="C53:D53"/>
    <mergeCell ref="E53:E54"/>
    <mergeCell ref="F53:F54"/>
    <mergeCell ref="G53:H53"/>
    <mergeCell ref="I53:I54"/>
    <mergeCell ref="G93:H93"/>
    <mergeCell ref="F93:F94"/>
    <mergeCell ref="E93:E94"/>
    <mergeCell ref="C93:D93"/>
    <mergeCell ref="M93:M94"/>
    <mergeCell ref="J93:J94"/>
    <mergeCell ref="I93:I9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105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>
      <c r="A12" s="12"/>
      <c r="B12" s="8"/>
      <c r="C12" s="107" t="s">
        <v>314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310</v>
      </c>
      <c r="N13" s="15"/>
    </row>
    <row r="14" spans="1:22" ht="31.5">
      <c r="A14" s="12"/>
      <c r="B14" s="30" t="s">
        <v>257</v>
      </c>
      <c r="C14" s="105" t="s">
        <v>319</v>
      </c>
      <c r="D14" s="105"/>
      <c r="E14" s="101" t="s">
        <v>254</v>
      </c>
      <c r="F14" s="101" t="s">
        <v>307</v>
      </c>
      <c r="G14" s="103" t="s">
        <v>321</v>
      </c>
      <c r="H14" s="104"/>
      <c r="I14" s="101" t="s">
        <v>254</v>
      </c>
      <c r="J14" s="101" t="s">
        <v>307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309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554</v>
      </c>
      <c r="D17" s="35">
        <v>368</v>
      </c>
      <c r="E17" s="36">
        <f t="shared" ref="E17:E49" si="0">IF(ISBLANK(D17),"",(IFERROR(((D17/C17-1)*100),"")))</f>
        <v>-33.574007220216608</v>
      </c>
      <c r="F17" s="36">
        <f>+(D17*100)/$D$49</f>
        <v>0.70195517405817831</v>
      </c>
      <c r="G17" s="35">
        <v>3089</v>
      </c>
      <c r="H17" s="35">
        <v>3262</v>
      </c>
      <c r="I17" s="36">
        <f t="shared" ref="I17:I49" si="1">IF(ISBLANK(H17),"",(IFERROR(((H17/G17-1)*100),"")))</f>
        <v>5.6005179669796012</v>
      </c>
      <c r="J17" s="36">
        <f>+(H17*100)/$H$49</f>
        <v>0.73625669221671497</v>
      </c>
      <c r="K17" s="79"/>
      <c r="L17" s="35">
        <v>11846</v>
      </c>
      <c r="M17" s="36">
        <f>+(L17*100)/$L$49</f>
        <v>0.56320082155243933</v>
      </c>
      <c r="N17" s="15"/>
    </row>
    <row r="18" spans="1:14" ht="15.75">
      <c r="A18" s="12"/>
      <c r="B18" s="34" t="s">
        <v>43</v>
      </c>
      <c r="C18" s="35">
        <v>633</v>
      </c>
      <c r="D18" s="35">
        <v>572</v>
      </c>
      <c r="E18" s="36">
        <f t="shared" si="0"/>
        <v>-9.6366508688783608</v>
      </c>
      <c r="F18" s="36">
        <f t="shared" ref="F18:F48" si="2">+(D18*100)/$D$49</f>
        <v>1.0910824988078207</v>
      </c>
      <c r="G18" s="35">
        <v>5882</v>
      </c>
      <c r="H18" s="35">
        <v>4957</v>
      </c>
      <c r="I18" s="36">
        <f t="shared" si="1"/>
        <v>-15.725943556613398</v>
      </c>
      <c r="J18" s="36">
        <f t="shared" ref="J18:J48" si="3">+(H18*100)/$H$49</f>
        <v>1.1188302953152225</v>
      </c>
      <c r="K18" s="79"/>
      <c r="L18" s="35">
        <v>26337</v>
      </c>
      <c r="M18" s="36">
        <f t="shared" ref="M18:M48" si="4">+(L18*100)/$L$49</f>
        <v>1.2521543168349312</v>
      </c>
      <c r="N18" s="15"/>
    </row>
    <row r="19" spans="1:14" ht="15.75">
      <c r="A19" s="12"/>
      <c r="B19" s="34" t="s">
        <v>33</v>
      </c>
      <c r="C19" s="35">
        <v>8442</v>
      </c>
      <c r="D19" s="35">
        <v>3248</v>
      </c>
      <c r="E19" s="36">
        <f t="shared" si="0"/>
        <v>-61.525704809286893</v>
      </c>
      <c r="F19" s="36">
        <f t="shared" si="2"/>
        <v>6.1955174058178351</v>
      </c>
      <c r="G19" s="35">
        <v>31498</v>
      </c>
      <c r="H19" s="35">
        <v>26280</v>
      </c>
      <c r="I19" s="36">
        <f t="shared" si="1"/>
        <v>-16.566131182932253</v>
      </c>
      <c r="J19" s="36">
        <f t="shared" si="3"/>
        <v>5.931583651580401</v>
      </c>
      <c r="K19" s="79"/>
      <c r="L19" s="35">
        <v>126656</v>
      </c>
      <c r="M19" s="36">
        <f t="shared" si="4"/>
        <v>6.0216751016837549</v>
      </c>
      <c r="N19" s="15"/>
    </row>
    <row r="20" spans="1:14" ht="15.75">
      <c r="A20" s="12"/>
      <c r="B20" s="34" t="s">
        <v>30</v>
      </c>
      <c r="C20" s="35">
        <v>26528</v>
      </c>
      <c r="D20" s="35">
        <v>18619</v>
      </c>
      <c r="E20" s="36">
        <f t="shared" si="0"/>
        <v>-29.813781664656215</v>
      </c>
      <c r="F20" s="36">
        <f t="shared" si="2"/>
        <v>35.515498330948972</v>
      </c>
      <c r="G20" s="35">
        <v>157451</v>
      </c>
      <c r="H20" s="35">
        <v>163401</v>
      </c>
      <c r="I20" s="36">
        <f t="shared" si="1"/>
        <v>3.7789534521851298</v>
      </c>
      <c r="J20" s="36">
        <f t="shared" si="3"/>
        <v>36.880772460117548</v>
      </c>
      <c r="K20" s="79"/>
      <c r="L20" s="35">
        <v>773780</v>
      </c>
      <c r="M20" s="36">
        <f t="shared" si="4"/>
        <v>36.788243432453697</v>
      </c>
      <c r="N20" s="15"/>
    </row>
    <row r="21" spans="1:14" ht="15.75">
      <c r="A21" s="12"/>
      <c r="B21" s="34" t="s">
        <v>34</v>
      </c>
      <c r="C21" s="35">
        <v>3495</v>
      </c>
      <c r="D21" s="35">
        <v>1679</v>
      </c>
      <c r="E21" s="36">
        <f t="shared" si="0"/>
        <v>-51.959942775393422</v>
      </c>
      <c r="F21" s="36">
        <f t="shared" si="2"/>
        <v>3.2026704816404385</v>
      </c>
      <c r="G21" s="35">
        <v>16223</v>
      </c>
      <c r="H21" s="35">
        <v>17064</v>
      </c>
      <c r="I21" s="36">
        <f t="shared" si="1"/>
        <v>5.1839980274918318</v>
      </c>
      <c r="J21" s="36">
        <f t="shared" si="3"/>
        <v>3.8514666449987813</v>
      </c>
      <c r="K21" s="79"/>
      <c r="L21" s="35">
        <v>68276</v>
      </c>
      <c r="M21" s="36">
        <f t="shared" si="4"/>
        <v>3.2460830062733708</v>
      </c>
      <c r="N21" s="15"/>
    </row>
    <row r="22" spans="1:14" ht="15.75">
      <c r="A22" s="12"/>
      <c r="B22" s="34" t="s">
        <v>32</v>
      </c>
      <c r="C22" s="35">
        <v>5975</v>
      </c>
      <c r="D22" s="35">
        <v>4048</v>
      </c>
      <c r="E22" s="36">
        <f t="shared" si="0"/>
        <v>-32.2510460251046</v>
      </c>
      <c r="F22" s="36">
        <f t="shared" si="2"/>
        <v>7.7215069146399617</v>
      </c>
      <c r="G22" s="35">
        <v>32836</v>
      </c>
      <c r="H22" s="35">
        <v>29565</v>
      </c>
      <c r="I22" s="36">
        <f t="shared" si="1"/>
        <v>-9.9616274820319202</v>
      </c>
      <c r="J22" s="36">
        <f t="shared" si="3"/>
        <v>6.6730316080279515</v>
      </c>
      <c r="K22" s="79"/>
      <c r="L22" s="35">
        <v>202777</v>
      </c>
      <c r="M22" s="36">
        <f t="shared" si="4"/>
        <v>9.6407372101923858</v>
      </c>
      <c r="N22" s="15"/>
    </row>
    <row r="23" spans="1:14" ht="15.75">
      <c r="A23" s="12"/>
      <c r="B23" s="34" t="s">
        <v>35</v>
      </c>
      <c r="C23" s="35">
        <v>987</v>
      </c>
      <c r="D23" s="35">
        <v>875</v>
      </c>
      <c r="E23" s="36">
        <f t="shared" si="0"/>
        <v>-11.34751773049646</v>
      </c>
      <c r="F23" s="36">
        <f t="shared" si="2"/>
        <v>1.6690510252742012</v>
      </c>
      <c r="G23" s="35">
        <v>4956</v>
      </c>
      <c r="H23" s="35">
        <v>7748</v>
      </c>
      <c r="I23" s="36">
        <f t="shared" si="1"/>
        <v>56.335754640839397</v>
      </c>
      <c r="J23" s="36">
        <f t="shared" si="3"/>
        <v>1.7487789243700513</v>
      </c>
      <c r="K23" s="79"/>
      <c r="L23" s="35">
        <v>35489</v>
      </c>
      <c r="M23" s="36">
        <f t="shared" si="4"/>
        <v>1.6872728310040959</v>
      </c>
      <c r="N23" s="15"/>
    </row>
    <row r="24" spans="1:14" ht="15.75">
      <c r="A24" s="12"/>
      <c r="B24" s="34" t="s">
        <v>41</v>
      </c>
      <c r="C24" s="35">
        <v>3915</v>
      </c>
      <c r="D24" s="35">
        <v>1930</v>
      </c>
      <c r="E24" s="36">
        <f t="shared" si="0"/>
        <v>-50.702426564495525</v>
      </c>
      <c r="F24" s="36">
        <f t="shared" si="2"/>
        <v>3.6814496900333809</v>
      </c>
      <c r="G24" s="35">
        <v>14677</v>
      </c>
      <c r="H24" s="35">
        <v>16512</v>
      </c>
      <c r="I24" s="36">
        <f t="shared" si="1"/>
        <v>12.50255501805546</v>
      </c>
      <c r="J24" s="36">
        <f t="shared" si="3"/>
        <v>3.7268763034587362</v>
      </c>
      <c r="K24" s="79"/>
      <c r="L24" s="35">
        <v>67580</v>
      </c>
      <c r="M24" s="36">
        <f t="shared" si="4"/>
        <v>3.2129926996888276</v>
      </c>
      <c r="N24" s="15"/>
    </row>
    <row r="25" spans="1:14" ht="15.75">
      <c r="A25" s="12"/>
      <c r="B25" s="34" t="s">
        <v>52</v>
      </c>
      <c r="C25" s="35">
        <v>378</v>
      </c>
      <c r="D25" s="35">
        <v>283</v>
      </c>
      <c r="E25" s="36">
        <f t="shared" si="0"/>
        <v>-25.132275132275129</v>
      </c>
      <c r="F25" s="36">
        <f t="shared" si="2"/>
        <v>0.53981878874582734</v>
      </c>
      <c r="G25" s="35">
        <v>3363</v>
      </c>
      <c r="H25" s="35">
        <v>3000</v>
      </c>
      <c r="I25" s="36">
        <f t="shared" si="1"/>
        <v>-10.793933987511151</v>
      </c>
      <c r="J25" s="36">
        <f t="shared" si="3"/>
        <v>0.67712142141328779</v>
      </c>
      <c r="K25" s="79"/>
      <c r="L25" s="35">
        <v>14335</v>
      </c>
      <c r="M25" s="36">
        <f t="shared" si="4"/>
        <v>0.68153670242733566</v>
      </c>
      <c r="N25" s="15"/>
    </row>
    <row r="26" spans="1:14" ht="15.75">
      <c r="A26" s="12"/>
      <c r="B26" s="34" t="s">
        <v>38</v>
      </c>
      <c r="C26" s="35">
        <v>1496</v>
      </c>
      <c r="D26" s="35">
        <v>1357</v>
      </c>
      <c r="E26" s="36">
        <f t="shared" si="0"/>
        <v>-9.2914438502673775</v>
      </c>
      <c r="F26" s="36">
        <f t="shared" si="2"/>
        <v>2.5884597043395328</v>
      </c>
      <c r="G26" s="35">
        <v>10268</v>
      </c>
      <c r="H26" s="35">
        <v>12141</v>
      </c>
      <c r="I26" s="36">
        <f t="shared" si="1"/>
        <v>18.241137514608496</v>
      </c>
      <c r="J26" s="36">
        <f t="shared" si="3"/>
        <v>2.740310392459576</v>
      </c>
      <c r="K26" s="79"/>
      <c r="L26" s="35">
        <v>56297</v>
      </c>
      <c r="M26" s="36">
        <f t="shared" si="4"/>
        <v>2.676558893376471</v>
      </c>
      <c r="N26" s="15"/>
    </row>
    <row r="27" spans="1:14" ht="15.75">
      <c r="A27" s="12"/>
      <c r="B27" s="34" t="s">
        <v>57</v>
      </c>
      <c r="C27" s="35">
        <v>3</v>
      </c>
      <c r="D27" s="35">
        <v>1</v>
      </c>
      <c r="E27" s="36">
        <f t="shared" si="0"/>
        <v>-66.666666666666671</v>
      </c>
      <c r="F27" s="36">
        <f t="shared" si="2"/>
        <v>1.9074868860276585E-3</v>
      </c>
      <c r="G27" s="35">
        <v>8</v>
      </c>
      <c r="H27" s="35">
        <v>4</v>
      </c>
      <c r="I27" s="36">
        <f t="shared" si="1"/>
        <v>-50</v>
      </c>
      <c r="J27" s="36">
        <f t="shared" si="3"/>
        <v>9.028285618843838E-4</v>
      </c>
      <c r="K27" s="79"/>
      <c r="L27" s="35">
        <v>54</v>
      </c>
      <c r="M27" s="36">
        <f t="shared" si="4"/>
        <v>2.5673513729386902E-3</v>
      </c>
      <c r="N27" s="15"/>
    </row>
    <row r="28" spans="1:14" ht="15.75">
      <c r="A28" s="12"/>
      <c r="B28" s="34" t="s">
        <v>56</v>
      </c>
      <c r="C28" s="35">
        <v>101</v>
      </c>
      <c r="D28" s="35">
        <v>106</v>
      </c>
      <c r="E28" s="36">
        <f t="shared" si="0"/>
        <v>4.9504950495049549</v>
      </c>
      <c r="F28" s="36">
        <f t="shared" si="2"/>
        <v>0.20219360991893182</v>
      </c>
      <c r="G28" s="35">
        <v>566</v>
      </c>
      <c r="H28" s="35">
        <v>611</v>
      </c>
      <c r="I28" s="36">
        <f t="shared" si="1"/>
        <v>7.9505300353356789</v>
      </c>
      <c r="J28" s="36">
        <f t="shared" si="3"/>
        <v>0.13790706282783963</v>
      </c>
      <c r="K28" s="79"/>
      <c r="L28" s="35">
        <v>2141</v>
      </c>
      <c r="M28" s="36">
        <f t="shared" si="4"/>
        <v>0.10179072758262474</v>
      </c>
      <c r="N28" s="15"/>
    </row>
    <row r="29" spans="1:14" ht="15.75">
      <c r="A29" s="12"/>
      <c r="B29" s="34" t="s">
        <v>39</v>
      </c>
      <c r="C29" s="35">
        <v>1310</v>
      </c>
      <c r="D29" s="35">
        <v>852</v>
      </c>
      <c r="E29" s="36">
        <f t="shared" si="0"/>
        <v>-34.961832061068698</v>
      </c>
      <c r="F29" s="36">
        <f t="shared" si="2"/>
        <v>1.6251788268955651</v>
      </c>
      <c r="G29" s="35">
        <v>8793</v>
      </c>
      <c r="H29" s="35">
        <v>8105</v>
      </c>
      <c r="I29" s="36">
        <f t="shared" si="1"/>
        <v>-7.8244057773228732</v>
      </c>
      <c r="J29" s="36">
        <f t="shared" si="3"/>
        <v>1.8293563735182325</v>
      </c>
      <c r="K29" s="79"/>
      <c r="L29" s="35">
        <v>43964</v>
      </c>
      <c r="M29" s="36">
        <f t="shared" si="4"/>
        <v>2.0902043659236402</v>
      </c>
      <c r="N29" s="15"/>
    </row>
    <row r="30" spans="1:14" ht="15.75">
      <c r="A30" s="12"/>
      <c r="B30" s="34" t="s">
        <v>31</v>
      </c>
      <c r="C30" s="35">
        <v>8477</v>
      </c>
      <c r="D30" s="35">
        <v>7349</v>
      </c>
      <c r="E30" s="36">
        <f t="shared" si="0"/>
        <v>-13.306594314026189</v>
      </c>
      <c r="F30" s="36">
        <f t="shared" si="2"/>
        <v>14.018121125417263</v>
      </c>
      <c r="G30" s="35">
        <v>39482</v>
      </c>
      <c r="H30" s="35">
        <v>57057</v>
      </c>
      <c r="I30" s="36">
        <f t="shared" si="1"/>
        <v>44.513955726660257</v>
      </c>
      <c r="J30" s="36">
        <f t="shared" si="3"/>
        <v>12.878172313859322</v>
      </c>
      <c r="K30" s="79"/>
      <c r="L30" s="35">
        <v>231433</v>
      </c>
      <c r="M30" s="36">
        <f t="shared" si="4"/>
        <v>11.00314500543185</v>
      </c>
      <c r="N30" s="15"/>
    </row>
    <row r="31" spans="1:14" ht="15.75">
      <c r="A31" s="12"/>
      <c r="B31" s="34" t="s">
        <v>58</v>
      </c>
      <c r="C31" s="35">
        <v>2</v>
      </c>
      <c r="D31" s="35">
        <v>1</v>
      </c>
      <c r="E31" s="36">
        <f t="shared" si="0"/>
        <v>-50</v>
      </c>
      <c r="F31" s="36">
        <f t="shared" si="2"/>
        <v>1.9074868860276585E-3</v>
      </c>
      <c r="G31" s="35">
        <v>4</v>
      </c>
      <c r="H31" s="35">
        <v>3</v>
      </c>
      <c r="I31" s="36">
        <f t="shared" si="1"/>
        <v>-25</v>
      </c>
      <c r="J31" s="36">
        <f t="shared" si="3"/>
        <v>6.7712142141328788E-4</v>
      </c>
      <c r="K31" s="79"/>
      <c r="L31" s="35">
        <v>36</v>
      </c>
      <c r="M31" s="36">
        <f t="shared" si="4"/>
        <v>1.7115675819591267E-3</v>
      </c>
      <c r="N31" s="15"/>
    </row>
    <row r="32" spans="1:14" ht="15.75">
      <c r="A32" s="12"/>
      <c r="B32" s="34" t="s">
        <v>55</v>
      </c>
      <c r="C32" s="35">
        <v>150</v>
      </c>
      <c r="D32" s="35">
        <v>78</v>
      </c>
      <c r="E32" s="36">
        <f t="shared" si="0"/>
        <v>-48</v>
      </c>
      <c r="F32" s="36">
        <f t="shared" si="2"/>
        <v>0.14878397711015737</v>
      </c>
      <c r="G32" s="35">
        <v>594</v>
      </c>
      <c r="H32" s="35">
        <v>724</v>
      </c>
      <c r="I32" s="36">
        <f t="shared" si="1"/>
        <v>21.885521885521886</v>
      </c>
      <c r="J32" s="36">
        <f t="shared" si="3"/>
        <v>0.16341196970107347</v>
      </c>
      <c r="K32" s="79"/>
      <c r="L32" s="35">
        <v>2547</v>
      </c>
      <c r="M32" s="36">
        <f t="shared" si="4"/>
        <v>0.12109340642360822</v>
      </c>
      <c r="N32" s="15"/>
    </row>
    <row r="33" spans="1:14" ht="15.75">
      <c r="A33" s="12"/>
      <c r="B33" s="34" t="s">
        <v>47</v>
      </c>
      <c r="C33" s="35">
        <v>972</v>
      </c>
      <c r="D33" s="35">
        <v>1441</v>
      </c>
      <c r="E33" s="36">
        <f t="shared" si="0"/>
        <v>48.251028806584358</v>
      </c>
      <c r="F33" s="36">
        <f t="shared" si="2"/>
        <v>2.7486886027658559</v>
      </c>
      <c r="G33" s="35">
        <v>4568</v>
      </c>
      <c r="H33" s="35">
        <v>11794</v>
      </c>
      <c r="I33" s="36">
        <f t="shared" si="1"/>
        <v>158.1873905429072</v>
      </c>
      <c r="J33" s="36">
        <f t="shared" si="3"/>
        <v>2.6619900147161055</v>
      </c>
      <c r="K33" s="79"/>
      <c r="L33" s="35">
        <v>29879</v>
      </c>
      <c r="M33" s="36">
        <f t="shared" si="4"/>
        <v>1.420553549482132</v>
      </c>
      <c r="N33" s="15"/>
    </row>
    <row r="34" spans="1:14" ht="15.75">
      <c r="A34" s="12"/>
      <c r="B34" s="34" t="s">
        <v>40</v>
      </c>
      <c r="C34" s="35">
        <v>1405</v>
      </c>
      <c r="D34" s="35">
        <v>1063</v>
      </c>
      <c r="E34" s="36">
        <f t="shared" si="0"/>
        <v>-24.341637010676152</v>
      </c>
      <c r="F34" s="36">
        <f t="shared" si="2"/>
        <v>2.0276585598474011</v>
      </c>
      <c r="G34" s="35">
        <v>9691</v>
      </c>
      <c r="H34" s="35">
        <v>8017</v>
      </c>
      <c r="I34" s="36">
        <f t="shared" si="1"/>
        <v>-17.273759157981626</v>
      </c>
      <c r="J34" s="36">
        <f t="shared" si="3"/>
        <v>1.8094941451567761</v>
      </c>
      <c r="K34" s="79"/>
      <c r="L34" s="35">
        <v>47240</v>
      </c>
      <c r="M34" s="36">
        <f t="shared" si="4"/>
        <v>2.2459570158819209</v>
      </c>
      <c r="N34" s="15"/>
    </row>
    <row r="35" spans="1:14" ht="15.75">
      <c r="A35" s="12"/>
      <c r="B35" s="34" t="s">
        <v>44</v>
      </c>
      <c r="C35" s="35">
        <v>3860</v>
      </c>
      <c r="D35" s="35">
        <v>1023</v>
      </c>
      <c r="E35" s="36">
        <f t="shared" si="0"/>
        <v>-73.497409326424872</v>
      </c>
      <c r="F35" s="36">
        <f t="shared" si="2"/>
        <v>1.9513590844062947</v>
      </c>
      <c r="G35" s="35">
        <v>9816</v>
      </c>
      <c r="H35" s="35">
        <v>8166</v>
      </c>
      <c r="I35" s="36">
        <f t="shared" si="1"/>
        <v>-16.809290953545229</v>
      </c>
      <c r="J35" s="36">
        <f t="shared" si="3"/>
        <v>1.8431245090869695</v>
      </c>
      <c r="K35" s="79"/>
      <c r="L35" s="35">
        <v>42187</v>
      </c>
      <c r="M35" s="36">
        <f t="shared" si="4"/>
        <v>2.0057194883363803</v>
      </c>
      <c r="N35" s="15"/>
    </row>
    <row r="36" spans="1:14" ht="15.75">
      <c r="A36" s="12"/>
      <c r="B36" s="34" t="s">
        <v>36</v>
      </c>
      <c r="C36" s="35">
        <v>1215</v>
      </c>
      <c r="D36" s="35">
        <v>1039</v>
      </c>
      <c r="E36" s="36">
        <f t="shared" si="0"/>
        <v>-14.485596707818926</v>
      </c>
      <c r="F36" s="36">
        <f t="shared" si="2"/>
        <v>1.9818788745827371</v>
      </c>
      <c r="G36" s="35">
        <v>8119</v>
      </c>
      <c r="H36" s="35">
        <v>7991</v>
      </c>
      <c r="I36" s="36">
        <f t="shared" si="1"/>
        <v>-1.5765488360635516</v>
      </c>
      <c r="J36" s="36">
        <f t="shared" si="3"/>
        <v>1.8036257595045277</v>
      </c>
      <c r="K36" s="79"/>
      <c r="L36" s="35">
        <v>40815</v>
      </c>
      <c r="M36" s="36">
        <f t="shared" si="4"/>
        <v>1.9404897460461601</v>
      </c>
      <c r="N36" s="15"/>
    </row>
    <row r="37" spans="1:14" ht="15.75">
      <c r="A37" s="12"/>
      <c r="B37" s="34" t="s">
        <v>48</v>
      </c>
      <c r="C37" s="35">
        <v>801</v>
      </c>
      <c r="D37" s="35">
        <v>919</v>
      </c>
      <c r="E37" s="36">
        <f t="shared" si="0"/>
        <v>14.731585518102364</v>
      </c>
      <c r="F37" s="36">
        <f t="shared" si="2"/>
        <v>1.7529804482594182</v>
      </c>
      <c r="G37" s="35">
        <v>5848</v>
      </c>
      <c r="H37" s="35">
        <v>7985</v>
      </c>
      <c r="I37" s="36">
        <f t="shared" si="1"/>
        <v>36.542407660738704</v>
      </c>
      <c r="J37" s="36">
        <f t="shared" si="3"/>
        <v>1.8022715166617012</v>
      </c>
      <c r="K37" s="79"/>
      <c r="L37" s="35">
        <v>31879</v>
      </c>
      <c r="M37" s="36">
        <f t="shared" si="4"/>
        <v>1.5156406373687501</v>
      </c>
      <c r="N37" s="15"/>
    </row>
    <row r="38" spans="1:14" ht="15.75">
      <c r="A38" s="12"/>
      <c r="B38" s="34" t="s">
        <v>85</v>
      </c>
      <c r="C38" s="35">
        <v>0</v>
      </c>
      <c r="D38" s="35">
        <v>0</v>
      </c>
      <c r="E38" s="36" t="str">
        <f t="shared" si="0"/>
        <v/>
      </c>
      <c r="F38" s="36">
        <f t="shared" si="2"/>
        <v>0</v>
      </c>
      <c r="G38" s="35">
        <v>14</v>
      </c>
      <c r="H38" s="35">
        <v>14</v>
      </c>
      <c r="I38" s="36">
        <f t="shared" si="1"/>
        <v>0</v>
      </c>
      <c r="J38" s="36">
        <f t="shared" si="3"/>
        <v>3.1598999665953431E-3</v>
      </c>
      <c r="K38" s="79"/>
      <c r="L38" s="35">
        <v>59</v>
      </c>
      <c r="M38" s="36">
        <f t="shared" si="4"/>
        <v>2.8050690926552358E-3</v>
      </c>
      <c r="N38" s="15"/>
    </row>
    <row r="39" spans="1:14" ht="15.75">
      <c r="A39" s="12"/>
      <c r="B39" s="34" t="s">
        <v>53</v>
      </c>
      <c r="C39" s="35">
        <v>191</v>
      </c>
      <c r="D39" s="35">
        <v>208</v>
      </c>
      <c r="E39" s="36">
        <f t="shared" si="0"/>
        <v>8.9005235602094288</v>
      </c>
      <c r="F39" s="36">
        <f t="shared" si="2"/>
        <v>0.39675727229375296</v>
      </c>
      <c r="G39" s="35">
        <v>2237</v>
      </c>
      <c r="H39" s="35">
        <v>2327</v>
      </c>
      <c r="I39" s="36">
        <f t="shared" si="1"/>
        <v>4.0232454179705002</v>
      </c>
      <c r="J39" s="36">
        <f t="shared" si="3"/>
        <v>0.5252205158762403</v>
      </c>
      <c r="K39" s="79"/>
      <c r="L39" s="35">
        <v>10141</v>
      </c>
      <c r="M39" s="36">
        <f t="shared" si="4"/>
        <v>0.48213907912909737</v>
      </c>
      <c r="N39" s="15"/>
    </row>
    <row r="40" spans="1:14" ht="15.75">
      <c r="A40" s="12"/>
      <c r="B40" s="34" t="s">
        <v>50</v>
      </c>
      <c r="C40" s="35">
        <v>565</v>
      </c>
      <c r="D40" s="35">
        <v>500</v>
      </c>
      <c r="E40" s="36">
        <f t="shared" si="0"/>
        <v>-11.504424778761058</v>
      </c>
      <c r="F40" s="36">
        <f t="shared" si="2"/>
        <v>0.9537434430138293</v>
      </c>
      <c r="G40" s="35">
        <v>3048</v>
      </c>
      <c r="H40" s="35">
        <v>4703</v>
      </c>
      <c r="I40" s="36">
        <f t="shared" si="1"/>
        <v>54.297900262467195</v>
      </c>
      <c r="J40" s="36">
        <f t="shared" si="3"/>
        <v>1.0615006816355643</v>
      </c>
      <c r="K40" s="79"/>
      <c r="L40" s="35">
        <v>17567</v>
      </c>
      <c r="M40" s="36">
        <f t="shared" si="4"/>
        <v>0.83519743645211053</v>
      </c>
      <c r="N40" s="15"/>
    </row>
    <row r="41" spans="1:14" ht="15.75">
      <c r="A41" s="12"/>
      <c r="B41" s="34" t="s">
        <v>54</v>
      </c>
      <c r="C41" s="35">
        <v>151</v>
      </c>
      <c r="D41" s="35">
        <v>152</v>
      </c>
      <c r="E41" s="36">
        <f t="shared" si="0"/>
        <v>0.66225165562914245</v>
      </c>
      <c r="F41" s="36">
        <f t="shared" si="2"/>
        <v>0.28993800667620412</v>
      </c>
      <c r="G41" s="35">
        <v>1344</v>
      </c>
      <c r="H41" s="35">
        <v>1197</v>
      </c>
      <c r="I41" s="36">
        <f t="shared" si="1"/>
        <v>-10.9375</v>
      </c>
      <c r="J41" s="36">
        <f t="shared" si="3"/>
        <v>0.27017144714390184</v>
      </c>
      <c r="K41" s="79"/>
      <c r="L41" s="35">
        <v>3400</v>
      </c>
      <c r="M41" s="36">
        <f t="shared" si="4"/>
        <v>0.16164804940725086</v>
      </c>
      <c r="N41" s="15"/>
    </row>
    <row r="42" spans="1:14" ht="15.75">
      <c r="A42" s="12"/>
      <c r="B42" s="34" t="s">
        <v>233</v>
      </c>
      <c r="C42" s="35">
        <v>9</v>
      </c>
      <c r="D42" s="35">
        <v>5</v>
      </c>
      <c r="E42" s="36">
        <f t="shared" si="0"/>
        <v>-44.444444444444443</v>
      </c>
      <c r="F42" s="36">
        <f t="shared" si="2"/>
        <v>9.5374344301382922E-3</v>
      </c>
      <c r="G42" s="35">
        <v>36</v>
      </c>
      <c r="H42" s="35">
        <v>45</v>
      </c>
      <c r="I42" s="36">
        <f t="shared" si="1"/>
        <v>25</v>
      </c>
      <c r="J42" s="36">
        <f t="shared" si="3"/>
        <v>1.0156821321199317E-2</v>
      </c>
      <c r="K42" s="79"/>
      <c r="L42" s="35">
        <v>193</v>
      </c>
      <c r="M42" s="36">
        <f t="shared" si="4"/>
        <v>9.1759039810586519E-3</v>
      </c>
      <c r="N42" s="15"/>
    </row>
    <row r="43" spans="1:14" ht="15.75">
      <c r="A43" s="12"/>
      <c r="B43" s="34" t="s">
        <v>42</v>
      </c>
      <c r="C43" s="35">
        <v>1003</v>
      </c>
      <c r="D43" s="35">
        <v>650</v>
      </c>
      <c r="E43" s="36">
        <f t="shared" si="0"/>
        <v>-35.194416749750744</v>
      </c>
      <c r="F43" s="36">
        <f t="shared" si="2"/>
        <v>1.2398664759179781</v>
      </c>
      <c r="G43" s="35">
        <v>5194</v>
      </c>
      <c r="H43" s="35">
        <v>6374</v>
      </c>
      <c r="I43" s="36">
        <f t="shared" si="1"/>
        <v>22.718521370812471</v>
      </c>
      <c r="J43" s="36">
        <f t="shared" si="3"/>
        <v>1.4386573133627656</v>
      </c>
      <c r="K43" s="79"/>
      <c r="L43" s="35">
        <v>28412</v>
      </c>
      <c r="M43" s="36">
        <f t="shared" si="4"/>
        <v>1.3508071705172975</v>
      </c>
      <c r="N43" s="15"/>
    </row>
    <row r="44" spans="1:14" ht="15.75">
      <c r="A44" s="12"/>
      <c r="B44" s="34" t="s">
        <v>51</v>
      </c>
      <c r="C44" s="35">
        <v>4689</v>
      </c>
      <c r="D44" s="35">
        <v>676</v>
      </c>
      <c r="E44" s="36">
        <f t="shared" si="0"/>
        <v>-85.583280017061213</v>
      </c>
      <c r="F44" s="36">
        <f t="shared" si="2"/>
        <v>1.2894611349546972</v>
      </c>
      <c r="G44" s="35">
        <v>8240</v>
      </c>
      <c r="H44" s="35">
        <v>3406</v>
      </c>
      <c r="I44" s="36">
        <f t="shared" si="1"/>
        <v>-58.665048543689323</v>
      </c>
      <c r="J44" s="36">
        <f t="shared" si="3"/>
        <v>0.76875852044455273</v>
      </c>
      <c r="K44" s="79"/>
      <c r="L44" s="35">
        <v>28270</v>
      </c>
      <c r="M44" s="36">
        <f t="shared" si="4"/>
        <v>1.3440559872773477</v>
      </c>
      <c r="N44" s="15"/>
    </row>
    <row r="45" spans="1:14" ht="15.75">
      <c r="A45" s="12"/>
      <c r="B45" s="34" t="s">
        <v>46</v>
      </c>
      <c r="C45" s="35">
        <v>979</v>
      </c>
      <c r="D45" s="35">
        <v>588</v>
      </c>
      <c r="E45" s="36">
        <f t="shared" si="0"/>
        <v>-39.938712972420845</v>
      </c>
      <c r="F45" s="36">
        <f t="shared" si="2"/>
        <v>1.1216022889842632</v>
      </c>
      <c r="G45" s="35">
        <v>6295</v>
      </c>
      <c r="H45" s="35">
        <v>5823</v>
      </c>
      <c r="I45" s="36">
        <f t="shared" si="1"/>
        <v>-7.4980142970611618</v>
      </c>
      <c r="J45" s="36">
        <f t="shared" si="3"/>
        <v>1.3142926789631917</v>
      </c>
      <c r="K45" s="79"/>
      <c r="L45" s="35">
        <v>27705</v>
      </c>
      <c r="M45" s="36">
        <f t="shared" si="4"/>
        <v>1.3171938849493781</v>
      </c>
      <c r="N45" s="15"/>
    </row>
    <row r="46" spans="1:14" ht="15.75">
      <c r="A46" s="12"/>
      <c r="B46" s="34" t="s">
        <v>49</v>
      </c>
      <c r="C46" s="35">
        <v>1437</v>
      </c>
      <c r="D46" s="35">
        <v>976</v>
      </c>
      <c r="E46" s="36">
        <f t="shared" si="0"/>
        <v>-32.080723729993046</v>
      </c>
      <c r="F46" s="36">
        <f t="shared" si="2"/>
        <v>1.8617072007629947</v>
      </c>
      <c r="G46" s="35">
        <v>8197</v>
      </c>
      <c r="H46" s="35">
        <v>6713</v>
      </c>
      <c r="I46" s="36">
        <f t="shared" si="1"/>
        <v>-18.104184457728433</v>
      </c>
      <c r="J46" s="36">
        <f t="shared" si="3"/>
        <v>1.515172033982467</v>
      </c>
      <c r="K46" s="79"/>
      <c r="L46" s="35">
        <v>32155</v>
      </c>
      <c r="M46" s="36">
        <f t="shared" si="4"/>
        <v>1.5287626554971034</v>
      </c>
      <c r="N46" s="15"/>
    </row>
    <row r="47" spans="1:14" ht="15.75">
      <c r="A47" s="12"/>
      <c r="B47" s="34" t="s">
        <v>37</v>
      </c>
      <c r="C47" s="35">
        <v>1934</v>
      </c>
      <c r="D47" s="35">
        <v>1207</v>
      </c>
      <c r="E47" s="36">
        <f t="shared" si="0"/>
        <v>-37.590486039296792</v>
      </c>
      <c r="F47" s="36">
        <f t="shared" si="2"/>
        <v>2.3023366714353837</v>
      </c>
      <c r="G47" s="35">
        <v>13506</v>
      </c>
      <c r="H47" s="35">
        <v>11865</v>
      </c>
      <c r="I47" s="36">
        <f t="shared" si="1"/>
        <v>-12.150155486450466</v>
      </c>
      <c r="J47" s="36">
        <f t="shared" si="3"/>
        <v>2.6780152216895532</v>
      </c>
      <c r="K47" s="79"/>
      <c r="L47" s="35">
        <v>68403</v>
      </c>
      <c r="M47" s="36">
        <f t="shared" si="4"/>
        <v>3.252121036354171</v>
      </c>
      <c r="N47" s="15"/>
    </row>
    <row r="48" spans="1:14" ht="15.75">
      <c r="A48" s="12"/>
      <c r="B48" s="34" t="s">
        <v>45</v>
      </c>
      <c r="C48" s="35">
        <v>1495</v>
      </c>
      <c r="D48" s="35">
        <v>612</v>
      </c>
      <c r="E48" s="36">
        <f t="shared" si="0"/>
        <v>-59.063545150501675</v>
      </c>
      <c r="F48" s="36">
        <f t="shared" si="2"/>
        <v>1.1673819742489271</v>
      </c>
      <c r="G48" s="35">
        <v>9278</v>
      </c>
      <c r="H48" s="35">
        <v>6198</v>
      </c>
      <c r="I48" s="36">
        <f t="shared" si="1"/>
        <v>-33.196809657253723</v>
      </c>
      <c r="J48" s="36">
        <f t="shared" si="3"/>
        <v>1.3989328566398527</v>
      </c>
      <c r="K48" s="79"/>
      <c r="L48" s="35">
        <v>31482</v>
      </c>
      <c r="M48" s="36">
        <f t="shared" si="4"/>
        <v>1.4967658504232564</v>
      </c>
      <c r="N48" s="15"/>
    </row>
    <row r="49" spans="1:15" ht="15.75">
      <c r="A49" s="12"/>
      <c r="B49" s="40" t="s">
        <v>70</v>
      </c>
      <c r="C49" s="42">
        <f>SUM(C17:C48)</f>
        <v>83152</v>
      </c>
      <c r="D49" s="42">
        <f>SUM(D17:D48)</f>
        <v>52425</v>
      </c>
      <c r="E49" s="38">
        <f t="shared" si="0"/>
        <v>-36.952809313065224</v>
      </c>
      <c r="F49" s="38">
        <f>SUM(F17:F48)</f>
        <v>99.999999999999986</v>
      </c>
      <c r="G49" s="42">
        <f>SUM(G17:G48)</f>
        <v>425121</v>
      </c>
      <c r="H49" s="42">
        <f>SUM(H17:H48)</f>
        <v>443052</v>
      </c>
      <c r="I49" s="38">
        <f t="shared" si="1"/>
        <v>4.2178579745531186</v>
      </c>
      <c r="J49" s="38">
        <f>SUM(J17:J48)</f>
        <v>100.00000000000003</v>
      </c>
      <c r="K49" s="4"/>
      <c r="L49" s="42">
        <f>SUM(L17:L48)</f>
        <v>2103335</v>
      </c>
      <c r="M49" s="38">
        <f>SUM(M17:M48)</f>
        <v>99.999999999999986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311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5" t="s">
        <v>319</v>
      </c>
      <c r="D52" s="105"/>
      <c r="E52" s="101" t="s">
        <v>254</v>
      </c>
      <c r="F52" s="101" t="s">
        <v>307</v>
      </c>
      <c r="G52" s="103" t="s">
        <v>321</v>
      </c>
      <c r="H52" s="104"/>
      <c r="I52" s="101" t="s">
        <v>254</v>
      </c>
      <c r="J52" s="101" t="s">
        <v>307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1"/>
      <c r="F53" s="101"/>
      <c r="G53" s="31">
        <v>2016</v>
      </c>
      <c r="H53" s="31">
        <v>2017</v>
      </c>
      <c r="I53" s="101"/>
      <c r="J53" s="101"/>
      <c r="K53" s="94"/>
      <c r="L53" s="39" t="s">
        <v>309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248</v>
      </c>
      <c r="D55" s="35">
        <v>169</v>
      </c>
      <c r="E55" s="36">
        <f t="shared" ref="E55:E87" si="5">IF(ISBLANK(D55),"",(IFERROR(((D55/C55-1)*100),"")))</f>
        <v>-31.854838709677423</v>
      </c>
      <c r="F55" s="36">
        <f>+(D55*100)/$D$87</f>
        <v>0.59725756290641785</v>
      </c>
      <c r="G55" s="35">
        <v>1424</v>
      </c>
      <c r="H55" s="35">
        <v>1227</v>
      </c>
      <c r="I55" s="36">
        <f t="shared" ref="I55:I87" si="6">IF(ISBLANK(H55),"",(IFERROR(((H55/G55-1)*100),"")))</f>
        <v>-13.834269662921351</v>
      </c>
      <c r="J55" s="36">
        <f>+(H55*100)/$H$87</f>
        <v>0.49839959705590847</v>
      </c>
      <c r="K55" s="79"/>
      <c r="L55" s="35">
        <v>5474</v>
      </c>
      <c r="M55" s="36">
        <f>+(L55*100)/$L$87</f>
        <v>0.45419696582487279</v>
      </c>
      <c r="N55" s="15"/>
    </row>
    <row r="56" spans="1:15" ht="15.75">
      <c r="A56" s="12"/>
      <c r="B56" s="34" t="s">
        <v>43</v>
      </c>
      <c r="C56" s="35">
        <v>345</v>
      </c>
      <c r="D56" s="35">
        <v>344</v>
      </c>
      <c r="E56" s="36">
        <f t="shared" si="5"/>
        <v>-0.28985507246376274</v>
      </c>
      <c r="F56" s="36">
        <f t="shared" ref="F56:F85" si="7">+(D56*100)/$D$87</f>
        <v>1.2157195363302233</v>
      </c>
      <c r="G56" s="35">
        <v>3548</v>
      </c>
      <c r="H56" s="35">
        <v>2868</v>
      </c>
      <c r="I56" s="36">
        <f t="shared" si="6"/>
        <v>-19.165727170236757</v>
      </c>
      <c r="J56" s="36">
        <f t="shared" ref="J56:J86" si="8">+(H56*100)/$H$87</f>
        <v>1.164963361333615</v>
      </c>
      <c r="K56" s="79"/>
      <c r="L56" s="35">
        <v>15533</v>
      </c>
      <c r="M56" s="36">
        <f t="shared" ref="M56:M86" si="9">+(L56*100)/$L$87</f>
        <v>1.2888274516181493</v>
      </c>
      <c r="N56" s="15"/>
    </row>
    <row r="57" spans="1:15" ht="15.75">
      <c r="A57" s="12"/>
      <c r="B57" s="34" t="s">
        <v>33</v>
      </c>
      <c r="C57" s="35">
        <v>4902</v>
      </c>
      <c r="D57" s="35">
        <v>1761</v>
      </c>
      <c r="E57" s="36">
        <f t="shared" si="5"/>
        <v>-64.075887392900853</v>
      </c>
      <c r="F57" s="36">
        <f t="shared" si="7"/>
        <v>6.2234944868532658</v>
      </c>
      <c r="G57" s="35">
        <v>17530</v>
      </c>
      <c r="H57" s="35">
        <v>14419</v>
      </c>
      <c r="I57" s="36">
        <f t="shared" si="6"/>
        <v>-17.746719908727894</v>
      </c>
      <c r="J57" s="36">
        <f t="shared" si="8"/>
        <v>5.856906104278031</v>
      </c>
      <c r="K57" s="79"/>
      <c r="L57" s="35">
        <v>68605</v>
      </c>
      <c r="M57" s="36">
        <f t="shared" si="9"/>
        <v>5.6923973036929851</v>
      </c>
      <c r="N57" s="15"/>
    </row>
    <row r="58" spans="1:15" ht="15.75">
      <c r="A58" s="12"/>
      <c r="B58" s="34" t="s">
        <v>30</v>
      </c>
      <c r="C58" s="35">
        <v>15843</v>
      </c>
      <c r="D58" s="35">
        <v>10379</v>
      </c>
      <c r="E58" s="36">
        <f t="shared" si="5"/>
        <v>-34.488417597677213</v>
      </c>
      <c r="F58" s="36">
        <f t="shared" si="7"/>
        <v>36.680096126661013</v>
      </c>
      <c r="G58" s="35">
        <v>95821</v>
      </c>
      <c r="H58" s="35">
        <v>95362</v>
      </c>
      <c r="I58" s="36">
        <f t="shared" si="6"/>
        <v>-0.47901816929483143</v>
      </c>
      <c r="J58" s="36">
        <f t="shared" si="8"/>
        <v>38.735437957983329</v>
      </c>
      <c r="K58" s="79"/>
      <c r="L58" s="35">
        <v>462122</v>
      </c>
      <c r="M58" s="36">
        <f t="shared" si="9"/>
        <v>38.343882031589672</v>
      </c>
      <c r="N58" s="15"/>
    </row>
    <row r="59" spans="1:15" ht="15.75">
      <c r="A59" s="12"/>
      <c r="B59" s="34" t="s">
        <v>34</v>
      </c>
      <c r="C59" s="35">
        <v>1792</v>
      </c>
      <c r="D59" s="35">
        <v>825</v>
      </c>
      <c r="E59" s="36">
        <f t="shared" si="5"/>
        <v>-53.962053571428569</v>
      </c>
      <c r="F59" s="36">
        <f t="shared" si="7"/>
        <v>2.9156064461407971</v>
      </c>
      <c r="G59" s="35">
        <v>9154</v>
      </c>
      <c r="H59" s="35">
        <v>8723</v>
      </c>
      <c r="I59" s="36">
        <f t="shared" si="6"/>
        <v>-4.7083242298448731</v>
      </c>
      <c r="J59" s="36">
        <f t="shared" si="8"/>
        <v>3.5432271272360958</v>
      </c>
      <c r="K59" s="79"/>
      <c r="L59" s="35">
        <v>37123</v>
      </c>
      <c r="M59" s="36">
        <f t="shared" si="9"/>
        <v>3.0802254224181134</v>
      </c>
      <c r="N59" s="15"/>
    </row>
    <row r="60" spans="1:15" ht="15.75">
      <c r="A60" s="12"/>
      <c r="B60" s="34" t="s">
        <v>32</v>
      </c>
      <c r="C60" s="35">
        <v>3522</v>
      </c>
      <c r="D60" s="35">
        <v>2283</v>
      </c>
      <c r="E60" s="36">
        <f t="shared" si="5"/>
        <v>-35.178875638841568</v>
      </c>
      <c r="F60" s="36">
        <f t="shared" si="7"/>
        <v>8.0682782018659882</v>
      </c>
      <c r="G60" s="35">
        <v>19192</v>
      </c>
      <c r="H60" s="35">
        <v>16558</v>
      </c>
      <c r="I60" s="36">
        <f t="shared" si="6"/>
        <v>-13.724468528553569</v>
      </c>
      <c r="J60" s="36">
        <f t="shared" si="8"/>
        <v>6.725754301590654</v>
      </c>
      <c r="K60" s="79"/>
      <c r="L60" s="35">
        <v>112297</v>
      </c>
      <c r="M60" s="36">
        <f t="shared" si="9"/>
        <v>9.3176756798019262</v>
      </c>
      <c r="N60" s="15"/>
    </row>
    <row r="61" spans="1:15" ht="15.75">
      <c r="A61" s="12"/>
      <c r="B61" s="34" t="s">
        <v>35</v>
      </c>
      <c r="C61" s="35">
        <v>499</v>
      </c>
      <c r="D61" s="35">
        <v>469</v>
      </c>
      <c r="E61" s="36">
        <f t="shared" si="5"/>
        <v>-6.0120240480961868</v>
      </c>
      <c r="F61" s="36">
        <f t="shared" si="7"/>
        <v>1.6574780887757987</v>
      </c>
      <c r="G61" s="35">
        <v>2347</v>
      </c>
      <c r="H61" s="35">
        <v>3406</v>
      </c>
      <c r="I61" s="36">
        <f t="shared" si="6"/>
        <v>45.121431614827443</v>
      </c>
      <c r="J61" s="36">
        <f t="shared" si="8"/>
        <v>1.3834955399938258</v>
      </c>
      <c r="K61" s="79"/>
      <c r="L61" s="35">
        <v>15973</v>
      </c>
      <c r="M61" s="36">
        <f t="shared" si="9"/>
        <v>1.325335793774332</v>
      </c>
      <c r="N61" s="15"/>
    </row>
    <row r="62" spans="1:15" ht="15.75">
      <c r="A62" s="12"/>
      <c r="B62" s="34" t="s">
        <v>41</v>
      </c>
      <c r="C62" s="35">
        <v>2468</v>
      </c>
      <c r="D62" s="35">
        <v>973</v>
      </c>
      <c r="E62" s="36">
        <f t="shared" si="5"/>
        <v>-60.575364667747152</v>
      </c>
      <c r="F62" s="36">
        <f t="shared" si="7"/>
        <v>3.4386485722363584</v>
      </c>
      <c r="G62" s="35">
        <v>8883</v>
      </c>
      <c r="H62" s="35">
        <v>8249</v>
      </c>
      <c r="I62" s="36">
        <f t="shared" si="6"/>
        <v>-7.1372284138241593</v>
      </c>
      <c r="J62" s="36">
        <f t="shared" si="8"/>
        <v>3.3506913415763564</v>
      </c>
      <c r="K62" s="79"/>
      <c r="L62" s="35">
        <v>37943</v>
      </c>
      <c r="M62" s="36">
        <f t="shared" si="9"/>
        <v>3.1482636964364539</v>
      </c>
      <c r="N62" s="15"/>
    </row>
    <row r="63" spans="1:15" ht="15.75">
      <c r="A63" s="12"/>
      <c r="B63" s="34" t="s">
        <v>52</v>
      </c>
      <c r="C63" s="35">
        <v>204</v>
      </c>
      <c r="D63" s="35">
        <v>148</v>
      </c>
      <c r="E63" s="36">
        <f t="shared" si="5"/>
        <v>-27.450980392156865</v>
      </c>
      <c r="F63" s="36">
        <f t="shared" si="7"/>
        <v>0.52304212609556122</v>
      </c>
      <c r="G63" s="35">
        <v>1799</v>
      </c>
      <c r="H63" s="35">
        <v>1657</v>
      </c>
      <c r="I63" s="36">
        <f t="shared" si="6"/>
        <v>-7.893274041133969</v>
      </c>
      <c r="J63" s="36">
        <f t="shared" si="8"/>
        <v>0.67306286252782421</v>
      </c>
      <c r="K63" s="79"/>
      <c r="L63" s="35">
        <v>7870</v>
      </c>
      <c r="M63" s="36">
        <f t="shared" si="9"/>
        <v>0.65300148356626764</v>
      </c>
      <c r="N63" s="15"/>
    </row>
    <row r="64" spans="1:15" ht="15.75">
      <c r="A64" s="12"/>
      <c r="B64" s="34" t="s">
        <v>38</v>
      </c>
      <c r="C64" s="35">
        <v>795</v>
      </c>
      <c r="D64" s="35">
        <v>677</v>
      </c>
      <c r="E64" s="36">
        <f t="shared" si="5"/>
        <v>-14.842767295597481</v>
      </c>
      <c r="F64" s="36">
        <f t="shared" si="7"/>
        <v>2.3925643200452362</v>
      </c>
      <c r="G64" s="35">
        <v>5557</v>
      </c>
      <c r="H64" s="35">
        <v>6573</v>
      </c>
      <c r="I64" s="36">
        <f t="shared" si="6"/>
        <v>18.283246355947448</v>
      </c>
      <c r="J64" s="36">
        <f t="shared" si="8"/>
        <v>2.6699107998765172</v>
      </c>
      <c r="K64" s="79"/>
      <c r="L64" s="35">
        <v>30948</v>
      </c>
      <c r="M64" s="36">
        <f t="shared" si="9"/>
        <v>2.5678640296580495</v>
      </c>
      <c r="N64" s="15"/>
    </row>
    <row r="65" spans="1:14" ht="15.75">
      <c r="A65" s="12"/>
      <c r="B65" s="34" t="s">
        <v>57</v>
      </c>
      <c r="C65" s="35">
        <v>1</v>
      </c>
      <c r="D65" s="35">
        <v>1</v>
      </c>
      <c r="E65" s="36">
        <f t="shared" si="5"/>
        <v>0</v>
      </c>
      <c r="F65" s="36">
        <f t="shared" si="7"/>
        <v>3.5340684195646027E-3</v>
      </c>
      <c r="G65" s="35">
        <v>3</v>
      </c>
      <c r="H65" s="35">
        <v>3</v>
      </c>
      <c r="I65" s="36">
        <f t="shared" si="6"/>
        <v>0</v>
      </c>
      <c r="J65" s="36">
        <f t="shared" si="8"/>
        <v>1.2185809218970868E-3</v>
      </c>
      <c r="K65" s="79"/>
      <c r="L65" s="35">
        <v>19</v>
      </c>
      <c r="M65" s="36">
        <f t="shared" si="9"/>
        <v>1.5764965931078887E-3</v>
      </c>
      <c r="N65" s="15"/>
    </row>
    <row r="66" spans="1:14" ht="15.75">
      <c r="A66" s="12"/>
      <c r="B66" s="34" t="s">
        <v>56</v>
      </c>
      <c r="C66" s="35">
        <v>53</v>
      </c>
      <c r="D66" s="35">
        <v>70</v>
      </c>
      <c r="E66" s="36">
        <f t="shared" si="5"/>
        <v>32.075471698113198</v>
      </c>
      <c r="F66" s="36">
        <f t="shared" si="7"/>
        <v>0.24738478936952218</v>
      </c>
      <c r="G66" s="35">
        <v>355</v>
      </c>
      <c r="H66" s="35">
        <v>344</v>
      </c>
      <c r="I66" s="36">
        <f t="shared" si="6"/>
        <v>-3.0985915492957705</v>
      </c>
      <c r="J66" s="36">
        <f t="shared" si="8"/>
        <v>0.13973061237753262</v>
      </c>
      <c r="K66" s="79"/>
      <c r="L66" s="35">
        <v>1273</v>
      </c>
      <c r="M66" s="36">
        <f t="shared" si="9"/>
        <v>0.10562527173822855</v>
      </c>
      <c r="N66" s="15"/>
    </row>
    <row r="67" spans="1:14" ht="15.75">
      <c r="A67" s="12"/>
      <c r="B67" s="34" t="s">
        <v>39</v>
      </c>
      <c r="C67" s="35">
        <v>718</v>
      </c>
      <c r="D67" s="35">
        <v>507</v>
      </c>
      <c r="E67" s="36">
        <f t="shared" si="5"/>
        <v>-29.387186629526461</v>
      </c>
      <c r="F67" s="36">
        <f t="shared" si="7"/>
        <v>1.7917726887192535</v>
      </c>
      <c r="G67" s="35">
        <v>5113</v>
      </c>
      <c r="H67" s="35">
        <v>4637</v>
      </c>
      <c r="I67" s="36">
        <f t="shared" si="6"/>
        <v>-9.3096029728143908</v>
      </c>
      <c r="J67" s="36">
        <f t="shared" si="8"/>
        <v>1.8835199116122638</v>
      </c>
      <c r="K67" s="79"/>
      <c r="L67" s="35">
        <v>25674</v>
      </c>
      <c r="M67" s="36">
        <f t="shared" si="9"/>
        <v>2.1302617648132598</v>
      </c>
      <c r="N67" s="15"/>
    </row>
    <row r="68" spans="1:14" ht="15.75">
      <c r="A68" s="12"/>
      <c r="B68" s="34" t="s">
        <v>31</v>
      </c>
      <c r="C68" s="35">
        <v>5211</v>
      </c>
      <c r="D68" s="35">
        <v>3999</v>
      </c>
      <c r="E68" s="36">
        <f t="shared" si="5"/>
        <v>-23.258491652274039</v>
      </c>
      <c r="F68" s="36">
        <f t="shared" si="7"/>
        <v>14.132739609838847</v>
      </c>
      <c r="G68" s="35">
        <v>24708</v>
      </c>
      <c r="H68" s="35">
        <v>33084</v>
      </c>
      <c r="I68" s="36">
        <f t="shared" si="6"/>
        <v>33.899951432734341</v>
      </c>
      <c r="J68" s="36">
        <f t="shared" si="8"/>
        <v>13.438510406681074</v>
      </c>
      <c r="K68" s="79"/>
      <c r="L68" s="35">
        <v>139533</v>
      </c>
      <c r="M68" s="36">
        <f t="shared" si="9"/>
        <v>11.577542059269634</v>
      </c>
      <c r="N68" s="15"/>
    </row>
    <row r="69" spans="1:14" ht="15.75">
      <c r="A69" s="12"/>
      <c r="B69" s="34" t="s">
        <v>58</v>
      </c>
      <c r="C69" s="35">
        <v>0</v>
      </c>
      <c r="D69" s="35">
        <v>1</v>
      </c>
      <c r="E69" s="36" t="str">
        <f t="shared" si="5"/>
        <v/>
      </c>
      <c r="F69" s="36">
        <f t="shared" si="7"/>
        <v>3.5340684195646027E-3</v>
      </c>
      <c r="G69" s="35">
        <v>1</v>
      </c>
      <c r="H69" s="35">
        <v>2</v>
      </c>
      <c r="I69" s="36">
        <f t="shared" si="6"/>
        <v>100</v>
      </c>
      <c r="J69" s="36">
        <f t="shared" si="8"/>
        <v>8.1238728126472454E-4</v>
      </c>
      <c r="K69" s="79"/>
      <c r="L69" s="35">
        <v>10</v>
      </c>
      <c r="M69" s="36">
        <f t="shared" si="9"/>
        <v>8.2973504900415204E-4</v>
      </c>
      <c r="N69" s="15"/>
    </row>
    <row r="70" spans="1:14" ht="15.75">
      <c r="A70" s="12"/>
      <c r="B70" s="34" t="s">
        <v>55</v>
      </c>
      <c r="C70" s="35">
        <v>70</v>
      </c>
      <c r="D70" s="35">
        <v>34</v>
      </c>
      <c r="E70" s="36">
        <f t="shared" si="5"/>
        <v>-51.428571428571423</v>
      </c>
      <c r="F70" s="36">
        <f t="shared" si="7"/>
        <v>0.1201583262651965</v>
      </c>
      <c r="G70" s="35">
        <v>310</v>
      </c>
      <c r="H70" s="35">
        <v>347</v>
      </c>
      <c r="I70" s="36">
        <f t="shared" si="6"/>
        <v>11.935483870967744</v>
      </c>
      <c r="J70" s="36">
        <f t="shared" si="8"/>
        <v>0.1409491932994297</v>
      </c>
      <c r="K70" s="79"/>
      <c r="L70" s="35">
        <v>1297</v>
      </c>
      <c r="M70" s="36">
        <f t="shared" si="9"/>
        <v>0.10761663585583851</v>
      </c>
      <c r="N70" s="15"/>
    </row>
    <row r="71" spans="1:14" ht="15.75">
      <c r="A71" s="12"/>
      <c r="B71" s="34" t="s">
        <v>47</v>
      </c>
      <c r="C71" s="35">
        <v>517</v>
      </c>
      <c r="D71" s="35">
        <v>793</v>
      </c>
      <c r="E71" s="36">
        <f t="shared" si="5"/>
        <v>53.38491295938104</v>
      </c>
      <c r="F71" s="36">
        <f t="shared" si="7"/>
        <v>2.8025162567147301</v>
      </c>
      <c r="G71" s="35">
        <v>2481</v>
      </c>
      <c r="H71" s="35">
        <v>6009</v>
      </c>
      <c r="I71" s="36">
        <f t="shared" si="6"/>
        <v>142.20072551390567</v>
      </c>
      <c r="J71" s="36">
        <f t="shared" si="8"/>
        <v>2.4408175865598647</v>
      </c>
      <c r="K71" s="79"/>
      <c r="L71" s="35">
        <v>15769</v>
      </c>
      <c r="M71" s="36">
        <f t="shared" si="9"/>
        <v>1.3084091987746473</v>
      </c>
      <c r="N71" s="15"/>
    </row>
    <row r="72" spans="1:14" ht="15.75">
      <c r="A72" s="12"/>
      <c r="B72" s="34" t="s">
        <v>40</v>
      </c>
      <c r="C72" s="35">
        <v>678</v>
      </c>
      <c r="D72" s="35">
        <v>487</v>
      </c>
      <c r="E72" s="36">
        <f t="shared" si="5"/>
        <v>-28.171091445427731</v>
      </c>
      <c r="F72" s="36">
        <f t="shared" si="7"/>
        <v>1.7210913203279616</v>
      </c>
      <c r="G72" s="35">
        <v>5029</v>
      </c>
      <c r="H72" s="35">
        <v>3961</v>
      </c>
      <c r="I72" s="36">
        <f t="shared" si="6"/>
        <v>-21.236826406840326</v>
      </c>
      <c r="J72" s="36">
        <f t="shared" si="8"/>
        <v>1.608933010544787</v>
      </c>
      <c r="K72" s="79"/>
      <c r="L72" s="35">
        <v>24498</v>
      </c>
      <c r="M72" s="36">
        <f t="shared" si="9"/>
        <v>2.0326849230503714</v>
      </c>
      <c r="N72" s="15"/>
    </row>
    <row r="73" spans="1:14" ht="15.75">
      <c r="A73" s="12"/>
      <c r="B73" s="34" t="s">
        <v>44</v>
      </c>
      <c r="C73" s="35">
        <v>2322</v>
      </c>
      <c r="D73" s="35">
        <v>509</v>
      </c>
      <c r="E73" s="36">
        <f t="shared" si="5"/>
        <v>-78.079242032730406</v>
      </c>
      <c r="F73" s="36">
        <f t="shared" si="7"/>
        <v>1.7988408255583828</v>
      </c>
      <c r="G73" s="35">
        <v>5681</v>
      </c>
      <c r="H73" s="35">
        <v>4109</v>
      </c>
      <c r="I73" s="36">
        <f t="shared" si="6"/>
        <v>-27.671184650589687</v>
      </c>
      <c r="J73" s="36">
        <f t="shared" si="8"/>
        <v>1.6690496693583765</v>
      </c>
      <c r="K73" s="79"/>
      <c r="L73" s="35">
        <v>24338</v>
      </c>
      <c r="M73" s="36">
        <f t="shared" si="9"/>
        <v>2.0194091622663053</v>
      </c>
      <c r="N73" s="15"/>
    </row>
    <row r="74" spans="1:14" ht="15.75">
      <c r="A74" s="12"/>
      <c r="B74" s="34" t="s">
        <v>36</v>
      </c>
      <c r="C74" s="35">
        <v>722</v>
      </c>
      <c r="D74" s="35">
        <v>577</v>
      </c>
      <c r="E74" s="36">
        <f t="shared" si="5"/>
        <v>-20.08310249307479</v>
      </c>
      <c r="F74" s="36">
        <f t="shared" si="7"/>
        <v>2.039157478088776</v>
      </c>
      <c r="G74" s="35">
        <v>4844</v>
      </c>
      <c r="H74" s="35">
        <v>4576</v>
      </c>
      <c r="I74" s="36">
        <f t="shared" si="6"/>
        <v>-5.5326176713459958</v>
      </c>
      <c r="J74" s="36">
        <f t="shared" si="8"/>
        <v>1.8587420995336896</v>
      </c>
      <c r="K74" s="79"/>
      <c r="L74" s="35">
        <v>24050</v>
      </c>
      <c r="M74" s="36">
        <f t="shared" si="9"/>
        <v>1.9955127928549856</v>
      </c>
      <c r="N74" s="15"/>
    </row>
    <row r="75" spans="1:14" ht="15.75">
      <c r="A75" s="12"/>
      <c r="B75" s="34" t="s">
        <v>48</v>
      </c>
      <c r="C75" s="35">
        <v>450</v>
      </c>
      <c r="D75" s="35">
        <v>506</v>
      </c>
      <c r="E75" s="36">
        <f t="shared" si="5"/>
        <v>12.444444444444436</v>
      </c>
      <c r="F75" s="36">
        <f t="shared" si="7"/>
        <v>1.7882386202996889</v>
      </c>
      <c r="G75" s="35">
        <v>3160</v>
      </c>
      <c r="H75" s="35">
        <v>4518</v>
      </c>
      <c r="I75" s="36">
        <f t="shared" si="6"/>
        <v>42.974683544303801</v>
      </c>
      <c r="J75" s="36">
        <f t="shared" si="8"/>
        <v>1.8351828683770126</v>
      </c>
      <c r="K75" s="79"/>
      <c r="L75" s="35">
        <v>18030</v>
      </c>
      <c r="M75" s="36">
        <f t="shared" si="9"/>
        <v>1.4960122933544862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5"/>
        <v/>
      </c>
      <c r="F76" s="36">
        <f t="shared" si="7"/>
        <v>0</v>
      </c>
      <c r="G76" s="35">
        <v>10</v>
      </c>
      <c r="H76" s="35">
        <v>5</v>
      </c>
      <c r="I76" s="36">
        <f t="shared" si="6"/>
        <v>-50</v>
      </c>
      <c r="J76" s="36">
        <f t="shared" si="8"/>
        <v>2.0309682031618113E-3</v>
      </c>
      <c r="K76" s="79"/>
      <c r="L76" s="35">
        <v>33</v>
      </c>
      <c r="M76" s="36">
        <f t="shared" si="9"/>
        <v>2.7381256617137017E-3</v>
      </c>
      <c r="N76" s="15"/>
    </row>
    <row r="77" spans="1:14" ht="15.75">
      <c r="A77" s="12"/>
      <c r="B77" s="34" t="s">
        <v>53</v>
      </c>
      <c r="C77" s="35">
        <v>115</v>
      </c>
      <c r="D77" s="35">
        <v>108</v>
      </c>
      <c r="E77" s="36">
        <f t="shared" si="5"/>
        <v>-6.086956521739129</v>
      </c>
      <c r="F77" s="36">
        <f t="shared" si="7"/>
        <v>0.38167938931297712</v>
      </c>
      <c r="G77" s="35">
        <v>1503</v>
      </c>
      <c r="H77" s="35">
        <v>1499</v>
      </c>
      <c r="I77" s="36">
        <f t="shared" si="6"/>
        <v>-0.26613439787092075</v>
      </c>
      <c r="J77" s="36">
        <f t="shared" si="8"/>
        <v>0.60888426730791101</v>
      </c>
      <c r="K77" s="79"/>
      <c r="L77" s="35">
        <v>6770</v>
      </c>
      <c r="M77" s="36">
        <f t="shared" si="9"/>
        <v>0.56173062817581088</v>
      </c>
      <c r="N77" s="15"/>
    </row>
    <row r="78" spans="1:14" ht="15.75">
      <c r="A78" s="12"/>
      <c r="B78" s="34" t="s">
        <v>50</v>
      </c>
      <c r="C78" s="35">
        <v>277</v>
      </c>
      <c r="D78" s="35">
        <v>279</v>
      </c>
      <c r="E78" s="36">
        <f t="shared" si="5"/>
        <v>0.72202166064982976</v>
      </c>
      <c r="F78" s="36">
        <f t="shared" si="7"/>
        <v>0.98600508905852413</v>
      </c>
      <c r="G78" s="35">
        <v>1746</v>
      </c>
      <c r="H78" s="35">
        <v>2587</v>
      </c>
      <c r="I78" s="36">
        <f t="shared" si="6"/>
        <v>48.167239404352813</v>
      </c>
      <c r="J78" s="36">
        <f t="shared" si="8"/>
        <v>1.0508229483159213</v>
      </c>
      <c r="K78" s="79"/>
      <c r="L78" s="35">
        <v>10057</v>
      </c>
      <c r="M78" s="36">
        <f t="shared" si="9"/>
        <v>0.83446453878347571</v>
      </c>
      <c r="N78" s="15"/>
    </row>
    <row r="79" spans="1:14" ht="15.75">
      <c r="A79" s="12"/>
      <c r="B79" s="34" t="s">
        <v>54</v>
      </c>
      <c r="C79" s="35">
        <v>120</v>
      </c>
      <c r="D79" s="35">
        <v>97</v>
      </c>
      <c r="E79" s="36">
        <f t="shared" si="5"/>
        <v>-19.166666666666664</v>
      </c>
      <c r="F79" s="36">
        <f t="shared" si="7"/>
        <v>0.34280463669776645</v>
      </c>
      <c r="G79" s="35">
        <v>1084</v>
      </c>
      <c r="H79" s="35">
        <v>868</v>
      </c>
      <c r="I79" s="36">
        <f t="shared" si="6"/>
        <v>-19.926199261992615</v>
      </c>
      <c r="J79" s="36">
        <f t="shared" si="8"/>
        <v>0.35257608006889046</v>
      </c>
      <c r="K79" s="79"/>
      <c r="L79" s="35">
        <v>2550</v>
      </c>
      <c r="M79" s="36">
        <f t="shared" si="9"/>
        <v>0.21158243749605876</v>
      </c>
      <c r="N79" s="15"/>
    </row>
    <row r="80" spans="1:14" ht="15.75">
      <c r="A80" s="12"/>
      <c r="B80" s="34" t="s">
        <v>233</v>
      </c>
      <c r="C80" s="35">
        <v>5</v>
      </c>
      <c r="D80" s="35">
        <v>3</v>
      </c>
      <c r="E80" s="36">
        <f t="shared" si="5"/>
        <v>-40</v>
      </c>
      <c r="F80" s="36">
        <f t="shared" si="7"/>
        <v>1.0602205258693808E-2</v>
      </c>
      <c r="G80" s="35">
        <v>23</v>
      </c>
      <c r="H80" s="35">
        <v>25</v>
      </c>
      <c r="I80" s="36">
        <f t="shared" si="6"/>
        <v>8.6956521739130377</v>
      </c>
      <c r="J80" s="36">
        <f t="shared" si="8"/>
        <v>1.0154841015809057E-2</v>
      </c>
      <c r="K80" s="79"/>
      <c r="L80" s="35">
        <v>104</v>
      </c>
      <c r="M80" s="36">
        <f t="shared" si="9"/>
        <v>8.6292445096431813E-3</v>
      </c>
      <c r="N80" s="15"/>
    </row>
    <row r="81" spans="1:14" ht="15.75">
      <c r="A81" s="12"/>
      <c r="B81" s="34" t="s">
        <v>42</v>
      </c>
      <c r="C81" s="35">
        <v>552</v>
      </c>
      <c r="D81" s="35">
        <v>338</v>
      </c>
      <c r="E81" s="36">
        <f t="shared" si="5"/>
        <v>-38.768115942028977</v>
      </c>
      <c r="F81" s="36">
        <f t="shared" si="7"/>
        <v>1.1945151258128357</v>
      </c>
      <c r="G81" s="35">
        <v>2901</v>
      </c>
      <c r="H81" s="35">
        <v>3361</v>
      </c>
      <c r="I81" s="36">
        <f t="shared" si="6"/>
        <v>15.856601172009643</v>
      </c>
      <c r="J81" s="36">
        <f t="shared" si="8"/>
        <v>1.3652168261653697</v>
      </c>
      <c r="K81" s="79"/>
      <c r="L81" s="35">
        <v>15212</v>
      </c>
      <c r="M81" s="36">
        <f t="shared" si="9"/>
        <v>1.262192956545116</v>
      </c>
      <c r="N81" s="15"/>
    </row>
    <row r="82" spans="1:14" ht="15.75">
      <c r="A82" s="12"/>
      <c r="B82" s="34" t="s">
        <v>51</v>
      </c>
      <c r="C82" s="35">
        <v>2832</v>
      </c>
      <c r="D82" s="35">
        <v>342</v>
      </c>
      <c r="E82" s="36">
        <f t="shared" si="5"/>
        <v>-87.923728813559322</v>
      </c>
      <c r="F82" s="36">
        <f t="shared" si="7"/>
        <v>1.2086513994910941</v>
      </c>
      <c r="G82" s="35">
        <v>4824</v>
      </c>
      <c r="H82" s="35">
        <v>1691</v>
      </c>
      <c r="I82" s="36">
        <f t="shared" si="6"/>
        <v>-64.946102819237154</v>
      </c>
      <c r="J82" s="36">
        <f t="shared" si="8"/>
        <v>0.68687344630932456</v>
      </c>
      <c r="K82" s="79"/>
      <c r="L82" s="35">
        <v>16798</v>
      </c>
      <c r="M82" s="36">
        <f t="shared" si="9"/>
        <v>1.3937889353171746</v>
      </c>
      <c r="N82" s="15"/>
    </row>
    <row r="83" spans="1:14" ht="15.75">
      <c r="A83" s="12"/>
      <c r="B83" s="34" t="s">
        <v>46</v>
      </c>
      <c r="C83" s="35">
        <v>555</v>
      </c>
      <c r="D83" s="35">
        <v>304</v>
      </c>
      <c r="E83" s="36">
        <f t="shared" si="5"/>
        <v>-45.22522522522523</v>
      </c>
      <c r="F83" s="36">
        <f t="shared" si="7"/>
        <v>1.0743567995476393</v>
      </c>
      <c r="G83" s="35">
        <v>3825</v>
      </c>
      <c r="H83" s="35">
        <v>3293</v>
      </c>
      <c r="I83" s="36">
        <f t="shared" si="6"/>
        <v>-13.908496732026144</v>
      </c>
      <c r="J83" s="36">
        <f t="shared" si="8"/>
        <v>1.337595658602369</v>
      </c>
      <c r="K83" s="79"/>
      <c r="L83" s="35">
        <v>16480</v>
      </c>
      <c r="M83" s="36">
        <f t="shared" si="9"/>
        <v>1.3674033607588425</v>
      </c>
      <c r="N83" s="15"/>
    </row>
    <row r="84" spans="1:14" ht="15.75">
      <c r="A84" s="12"/>
      <c r="B84" s="34" t="s">
        <v>49</v>
      </c>
      <c r="C84" s="35">
        <v>785</v>
      </c>
      <c r="D84" s="35">
        <v>477</v>
      </c>
      <c r="E84" s="36">
        <f t="shared" si="5"/>
        <v>-39.235668789808919</v>
      </c>
      <c r="F84" s="36">
        <f t="shared" si="7"/>
        <v>1.6857506361323156</v>
      </c>
      <c r="G84" s="35">
        <v>4783</v>
      </c>
      <c r="H84" s="35">
        <v>3693</v>
      </c>
      <c r="I84" s="36">
        <f t="shared" si="6"/>
        <v>-22.789044532720048</v>
      </c>
      <c r="J84" s="36">
        <f t="shared" si="8"/>
        <v>1.5000731148553139</v>
      </c>
      <c r="K84" s="79"/>
      <c r="L84" s="35">
        <v>18705</v>
      </c>
      <c r="M84" s="36">
        <f t="shared" si="9"/>
        <v>1.5520194091622663</v>
      </c>
      <c r="N84" s="15"/>
    </row>
    <row r="85" spans="1:14" ht="15.75">
      <c r="A85" s="12"/>
      <c r="B85" s="34" t="s">
        <v>37</v>
      </c>
      <c r="C85" s="35">
        <v>1017</v>
      </c>
      <c r="D85" s="35">
        <v>594</v>
      </c>
      <c r="E85" s="36">
        <f t="shared" si="5"/>
        <v>-41.592920353982301</v>
      </c>
      <c r="F85" s="36">
        <f t="shared" si="7"/>
        <v>2.0992366412213741</v>
      </c>
      <c r="G85" s="35">
        <v>7340</v>
      </c>
      <c r="H85" s="35">
        <v>5828</v>
      </c>
      <c r="I85" s="36">
        <f t="shared" si="6"/>
        <v>-20.599455040871938</v>
      </c>
      <c r="J85" s="36">
        <f t="shared" si="8"/>
        <v>2.3672965376054074</v>
      </c>
      <c r="K85" s="79"/>
      <c r="L85" s="35">
        <v>35030</v>
      </c>
      <c r="M85" s="36">
        <f t="shared" si="9"/>
        <v>2.9065618766615446</v>
      </c>
      <c r="N85" s="15"/>
    </row>
    <row r="86" spans="1:14" ht="15.75">
      <c r="A86" s="12"/>
      <c r="B86" s="34" t="s">
        <v>45</v>
      </c>
      <c r="C86" s="35">
        <v>604</v>
      </c>
      <c r="D86" s="35">
        <v>242</v>
      </c>
      <c r="E86" s="36">
        <f t="shared" si="5"/>
        <v>-59.933774834437095</v>
      </c>
      <c r="F86" s="36">
        <f>+(D86*100)/$D$87</f>
        <v>0.85524455753463391</v>
      </c>
      <c r="G86" s="35">
        <v>4260</v>
      </c>
      <c r="H86" s="35">
        <v>2706</v>
      </c>
      <c r="I86" s="36">
        <f t="shared" si="6"/>
        <v>-36.478873239436616</v>
      </c>
      <c r="J86" s="36">
        <f t="shared" si="8"/>
        <v>1.0991599915511723</v>
      </c>
      <c r="K86" s="79"/>
      <c r="L86" s="35">
        <v>15086</v>
      </c>
      <c r="M86" s="36">
        <f t="shared" si="9"/>
        <v>1.2517382949276636</v>
      </c>
      <c r="N86" s="15"/>
    </row>
    <row r="87" spans="1:14" ht="15.75">
      <c r="A87" s="12"/>
      <c r="B87" s="40" t="s">
        <v>70</v>
      </c>
      <c r="C87" s="42">
        <f>SUM(C55:C86)</f>
        <v>48222</v>
      </c>
      <c r="D87" s="42">
        <f>SUM(D55:D86)</f>
        <v>28296</v>
      </c>
      <c r="E87" s="38">
        <f t="shared" si="5"/>
        <v>-41.321388577827548</v>
      </c>
      <c r="F87" s="38">
        <f>SUM(F55:F86)</f>
        <v>100</v>
      </c>
      <c r="G87" s="42">
        <f>SUM(G55:G86)</f>
        <v>249239</v>
      </c>
      <c r="H87" s="42">
        <f>SUM(H55:H86)</f>
        <v>246188</v>
      </c>
      <c r="I87" s="38">
        <f t="shared" si="6"/>
        <v>-1.2241262402754027</v>
      </c>
      <c r="J87" s="38">
        <f>SUM(J55:J86)</f>
        <v>100</v>
      </c>
      <c r="K87" s="4"/>
      <c r="L87" s="42">
        <f>SUM(L55:L86)</f>
        <v>1205204</v>
      </c>
      <c r="M87" s="38">
        <f>SUM(M55:M86)</f>
        <v>99.999999999999972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312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5" t="s">
        <v>319</v>
      </c>
      <c r="D90" s="105"/>
      <c r="E90" s="101" t="s">
        <v>254</v>
      </c>
      <c r="F90" s="101" t="s">
        <v>307</v>
      </c>
      <c r="G90" s="103" t="s">
        <v>321</v>
      </c>
      <c r="H90" s="104"/>
      <c r="I90" s="101" t="s">
        <v>254</v>
      </c>
      <c r="J90" s="101" t="s">
        <v>307</v>
      </c>
      <c r="K90" s="94"/>
      <c r="L90" s="86" t="s">
        <v>315</v>
      </c>
      <c r="M90" s="101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1"/>
      <c r="F91" s="101"/>
      <c r="G91" s="31">
        <v>2016</v>
      </c>
      <c r="H91" s="31">
        <v>2017</v>
      </c>
      <c r="I91" s="101"/>
      <c r="J91" s="101"/>
      <c r="K91" s="94"/>
      <c r="L91" s="39" t="s">
        <v>309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306</v>
      </c>
      <c r="D93" s="35">
        <f>D17-D55</f>
        <v>199</v>
      </c>
      <c r="E93" s="36">
        <f t="shared" ref="E93:E125" si="10">IF(ISBLANK(D93),"",(IFERROR(((D93/C93-1)*100),"")))</f>
        <v>-34.967320261437905</v>
      </c>
      <c r="F93" s="36">
        <f>+(D93*100)/$D$125</f>
        <v>0.82473372290604663</v>
      </c>
      <c r="G93" s="35">
        <f>G17-G55</f>
        <v>1665</v>
      </c>
      <c r="H93" s="35">
        <f>H17-H55</f>
        <v>2035</v>
      </c>
      <c r="I93" s="36">
        <f t="shared" ref="I93:I125" si="11">IF(ISBLANK(H93),"",(IFERROR(((H93/G93-1)*100),"")))</f>
        <v>22.222222222222232</v>
      </c>
      <c r="J93" s="36">
        <f>+(H93*100)/$H$125</f>
        <v>1.0337085500650196</v>
      </c>
      <c r="K93" s="79"/>
      <c r="L93" s="35">
        <f>L17-L55</f>
        <v>6372</v>
      </c>
      <c r="M93" s="36">
        <f>+(L93*100)/$L$125</f>
        <v>0.70947333963530934</v>
      </c>
      <c r="N93" s="15"/>
    </row>
    <row r="94" spans="1:14" ht="15.75">
      <c r="A94" s="12"/>
      <c r="B94" s="34" t="s">
        <v>43</v>
      </c>
      <c r="C94" s="35">
        <f t="shared" ref="C94:D124" si="12">C18-C56</f>
        <v>288</v>
      </c>
      <c r="D94" s="35">
        <f t="shared" si="12"/>
        <v>228</v>
      </c>
      <c r="E94" s="36">
        <f t="shared" si="10"/>
        <v>-20.833333333333336</v>
      </c>
      <c r="F94" s="36">
        <f t="shared" ref="F94:F124" si="13">+(D94*100)/$D$125</f>
        <v>0.94492104935969168</v>
      </c>
      <c r="G94" s="35">
        <f t="shared" ref="G94:H94" si="14">G18-G56</f>
        <v>2334</v>
      </c>
      <c r="H94" s="35">
        <f t="shared" si="14"/>
        <v>2089</v>
      </c>
      <c r="I94" s="36">
        <f t="shared" si="11"/>
        <v>-10.497000856898032</v>
      </c>
      <c r="J94" s="36">
        <f t="shared" ref="J94:J124" si="15">+(H94*100)/$H$125</f>
        <v>1.0611386540962289</v>
      </c>
      <c r="K94" s="79"/>
      <c r="L94" s="35">
        <f t="shared" ref="L94" si="16">L18-L56</f>
        <v>10804</v>
      </c>
      <c r="M94" s="36">
        <f t="shared" ref="M94:M124" si="17">+(L94*100)/$L$125</f>
        <v>1.2029425551506405</v>
      </c>
      <c r="N94" s="15"/>
    </row>
    <row r="95" spans="1:14" ht="15.75">
      <c r="A95" s="12"/>
      <c r="B95" s="34" t="s">
        <v>33</v>
      </c>
      <c r="C95" s="35">
        <f t="shared" si="12"/>
        <v>3540</v>
      </c>
      <c r="D95" s="35">
        <f t="shared" si="12"/>
        <v>1487</v>
      </c>
      <c r="E95" s="36">
        <f t="shared" si="10"/>
        <v>-57.994350282485875</v>
      </c>
      <c r="F95" s="36">
        <f t="shared" si="13"/>
        <v>6.1627087736748312</v>
      </c>
      <c r="G95" s="35">
        <f t="shared" ref="G95:H95" si="18">G19-G57</f>
        <v>13968</v>
      </c>
      <c r="H95" s="35">
        <f t="shared" si="18"/>
        <v>11861</v>
      </c>
      <c r="I95" s="36">
        <f t="shared" si="11"/>
        <v>-15.084478808705615</v>
      </c>
      <c r="J95" s="36">
        <f t="shared" si="15"/>
        <v>6.0249715539661901</v>
      </c>
      <c r="K95" s="79"/>
      <c r="L95" s="35">
        <f t="shared" ref="L95" si="19">L19-L57</f>
        <v>58051</v>
      </c>
      <c r="M95" s="36">
        <f t="shared" si="17"/>
        <v>6.4635337161282704</v>
      </c>
      <c r="N95" s="15"/>
    </row>
    <row r="96" spans="1:14" ht="15.75">
      <c r="A96" s="12"/>
      <c r="B96" s="34" t="s">
        <v>30</v>
      </c>
      <c r="C96" s="35">
        <f t="shared" si="12"/>
        <v>10685</v>
      </c>
      <c r="D96" s="35">
        <f t="shared" si="12"/>
        <v>8240</v>
      </c>
      <c r="E96" s="36">
        <f t="shared" si="10"/>
        <v>-22.882545624707529</v>
      </c>
      <c r="F96" s="36">
        <f t="shared" si="13"/>
        <v>34.149778275104644</v>
      </c>
      <c r="G96" s="35">
        <f t="shared" ref="G96:H96" si="20">G20-G58</f>
        <v>61630</v>
      </c>
      <c r="H96" s="35">
        <f t="shared" si="20"/>
        <v>68039</v>
      </c>
      <c r="I96" s="36">
        <f t="shared" si="11"/>
        <v>10.399156255070574</v>
      </c>
      <c r="J96" s="36">
        <f t="shared" si="15"/>
        <v>34.561423114434334</v>
      </c>
      <c r="K96" s="79"/>
      <c r="L96" s="35">
        <f t="shared" ref="L96" si="21">L20-L58</f>
        <v>311658</v>
      </c>
      <c r="M96" s="36">
        <f t="shared" si="17"/>
        <v>34.700728512878413</v>
      </c>
      <c r="N96" s="15"/>
    </row>
    <row r="97" spans="1:14" ht="15.75">
      <c r="A97" s="12"/>
      <c r="B97" s="34" t="s">
        <v>34</v>
      </c>
      <c r="C97" s="35">
        <f t="shared" si="12"/>
        <v>1703</v>
      </c>
      <c r="D97" s="35">
        <f t="shared" si="12"/>
        <v>854</v>
      </c>
      <c r="E97" s="36">
        <f t="shared" si="10"/>
        <v>-49.853200234879623</v>
      </c>
      <c r="F97" s="36">
        <f t="shared" si="13"/>
        <v>3.5393095445314766</v>
      </c>
      <c r="G97" s="35">
        <f t="shared" ref="G97:H97" si="22">G21-G59</f>
        <v>7069</v>
      </c>
      <c r="H97" s="35">
        <f t="shared" si="22"/>
        <v>8341</v>
      </c>
      <c r="I97" s="36">
        <f t="shared" si="11"/>
        <v>17.994058565567972</v>
      </c>
      <c r="J97" s="36">
        <f t="shared" si="15"/>
        <v>4.2369351430429125</v>
      </c>
      <c r="K97" s="79"/>
      <c r="L97" s="35">
        <f t="shared" ref="L97" si="23">L21-L59</f>
        <v>31153</v>
      </c>
      <c r="M97" s="36">
        <f t="shared" si="17"/>
        <v>3.4686476694379773</v>
      </c>
      <c r="N97" s="15"/>
    </row>
    <row r="98" spans="1:14" ht="15.75">
      <c r="A98" s="12"/>
      <c r="B98" s="34" t="s">
        <v>32</v>
      </c>
      <c r="C98" s="35">
        <f t="shared" si="12"/>
        <v>2453</v>
      </c>
      <c r="D98" s="35">
        <f t="shared" si="12"/>
        <v>1765</v>
      </c>
      <c r="E98" s="36">
        <f t="shared" si="10"/>
        <v>-28.047289033836119</v>
      </c>
      <c r="F98" s="36">
        <f t="shared" si="13"/>
        <v>7.3148493514028763</v>
      </c>
      <c r="G98" s="35">
        <f t="shared" ref="G98:H98" si="24">G22-G60</f>
        <v>13644</v>
      </c>
      <c r="H98" s="35">
        <f t="shared" si="24"/>
        <v>13007</v>
      </c>
      <c r="I98" s="36">
        <f t="shared" si="11"/>
        <v>-4.668718850776898</v>
      </c>
      <c r="J98" s="36">
        <f t="shared" si="15"/>
        <v>6.6070993172951882</v>
      </c>
      <c r="K98" s="79"/>
      <c r="L98" s="35">
        <f t="shared" ref="L98" si="25">L22-L60</f>
        <v>90480</v>
      </c>
      <c r="M98" s="36">
        <f t="shared" si="17"/>
        <v>10.074254201224543</v>
      </c>
      <c r="N98" s="15"/>
    </row>
    <row r="99" spans="1:14" ht="15.75">
      <c r="A99" s="12"/>
      <c r="B99" s="34" t="s">
        <v>35</v>
      </c>
      <c r="C99" s="35">
        <f t="shared" si="12"/>
        <v>488</v>
      </c>
      <c r="D99" s="35">
        <f t="shared" si="12"/>
        <v>406</v>
      </c>
      <c r="E99" s="36">
        <f t="shared" si="10"/>
        <v>-16.803278688524593</v>
      </c>
      <c r="F99" s="36">
        <f t="shared" si="13"/>
        <v>1.6826225703510298</v>
      </c>
      <c r="G99" s="35">
        <f t="shared" ref="G99:H99" si="26">G23-G61</f>
        <v>2609</v>
      </c>
      <c r="H99" s="35">
        <f t="shared" si="26"/>
        <v>4342</v>
      </c>
      <c r="I99" s="36">
        <f t="shared" si="11"/>
        <v>66.423917209658882</v>
      </c>
      <c r="J99" s="36">
        <f t="shared" si="15"/>
        <v>2.2055835500650196</v>
      </c>
      <c r="K99" s="79"/>
      <c r="L99" s="35">
        <f t="shared" ref="L99" si="27">L23-L61</f>
        <v>19516</v>
      </c>
      <c r="M99" s="36">
        <f t="shared" si="17"/>
        <v>2.1729569517141707</v>
      </c>
      <c r="N99" s="15"/>
    </row>
    <row r="100" spans="1:14" ht="15.75">
      <c r="A100" s="12"/>
      <c r="B100" s="34" t="s">
        <v>41</v>
      </c>
      <c r="C100" s="35">
        <f t="shared" si="12"/>
        <v>1447</v>
      </c>
      <c r="D100" s="35">
        <f t="shared" si="12"/>
        <v>957</v>
      </c>
      <c r="E100" s="36">
        <f t="shared" si="10"/>
        <v>-33.86316516931582</v>
      </c>
      <c r="F100" s="36">
        <f t="shared" si="13"/>
        <v>3.9661817729702848</v>
      </c>
      <c r="G100" s="35">
        <f t="shared" ref="G100:H100" si="28">G24-G62</f>
        <v>5794</v>
      </c>
      <c r="H100" s="35">
        <f t="shared" si="28"/>
        <v>8263</v>
      </c>
      <c r="I100" s="36">
        <f t="shared" si="11"/>
        <v>42.613047980669648</v>
      </c>
      <c r="J100" s="36">
        <f t="shared" si="15"/>
        <v>4.197313881664499</v>
      </c>
      <c r="K100" s="79"/>
      <c r="L100" s="35">
        <f t="shared" ref="L100" si="29">L24-L62</f>
        <v>29637</v>
      </c>
      <c r="M100" s="36">
        <f t="shared" si="17"/>
        <v>3.2998526940947368</v>
      </c>
      <c r="N100" s="15"/>
    </row>
    <row r="101" spans="1:14" ht="15.75">
      <c r="A101" s="12"/>
      <c r="B101" s="34" t="s">
        <v>52</v>
      </c>
      <c r="C101" s="35">
        <f t="shared" si="12"/>
        <v>174</v>
      </c>
      <c r="D101" s="35">
        <f t="shared" si="12"/>
        <v>135</v>
      </c>
      <c r="E101" s="36">
        <f t="shared" si="10"/>
        <v>-22.413793103448278</v>
      </c>
      <c r="F101" s="36">
        <f t="shared" si="13"/>
        <v>0.55949272659455429</v>
      </c>
      <c r="G101" s="35">
        <f t="shared" ref="G101:H101" si="30">G25-G63</f>
        <v>1564</v>
      </c>
      <c r="H101" s="35">
        <f t="shared" si="30"/>
        <v>1343</v>
      </c>
      <c r="I101" s="36">
        <f t="shared" si="11"/>
        <v>-14.130434782608692</v>
      </c>
      <c r="J101" s="36">
        <f t="shared" si="15"/>
        <v>0.68219684655396617</v>
      </c>
      <c r="K101" s="79"/>
      <c r="L101" s="35">
        <f t="shared" ref="L101" si="31">L25-L63</f>
        <v>6465</v>
      </c>
      <c r="M101" s="36">
        <f t="shared" si="17"/>
        <v>0.71982817651322584</v>
      </c>
      <c r="N101" s="15"/>
    </row>
    <row r="102" spans="1:14" ht="15.75">
      <c r="A102" s="12"/>
      <c r="B102" s="34" t="s">
        <v>38</v>
      </c>
      <c r="C102" s="35">
        <f t="shared" si="12"/>
        <v>701</v>
      </c>
      <c r="D102" s="35">
        <f t="shared" si="12"/>
        <v>680</v>
      </c>
      <c r="E102" s="36">
        <f t="shared" si="10"/>
        <v>-2.9957203994293913</v>
      </c>
      <c r="F102" s="36">
        <f t="shared" si="13"/>
        <v>2.8181855858096068</v>
      </c>
      <c r="G102" s="35">
        <f t="shared" ref="G102:H102" si="32">G26-G64</f>
        <v>4711</v>
      </c>
      <c r="H102" s="35">
        <f t="shared" si="32"/>
        <v>5568</v>
      </c>
      <c r="I102" s="36">
        <f t="shared" si="11"/>
        <v>18.191466779876887</v>
      </c>
      <c r="J102" s="36">
        <f t="shared" si="15"/>
        <v>2.8283485045513652</v>
      </c>
      <c r="K102" s="79"/>
      <c r="L102" s="35">
        <f t="shared" ref="L102" si="33">L26-L64</f>
        <v>25349</v>
      </c>
      <c r="M102" s="36">
        <f t="shared" si="17"/>
        <v>2.8224167743903728</v>
      </c>
      <c r="N102" s="15"/>
    </row>
    <row r="103" spans="1:14" ht="15.75">
      <c r="A103" s="12"/>
      <c r="B103" s="34" t="s">
        <v>57</v>
      </c>
      <c r="C103" s="35">
        <f t="shared" si="12"/>
        <v>2</v>
      </c>
      <c r="D103" s="35">
        <f t="shared" si="12"/>
        <v>0</v>
      </c>
      <c r="E103" s="36">
        <f t="shared" si="10"/>
        <v>-100</v>
      </c>
      <c r="F103" s="36">
        <f t="shared" si="13"/>
        <v>0</v>
      </c>
      <c r="G103" s="35">
        <f t="shared" ref="G103:H103" si="34">G27-G65</f>
        <v>5</v>
      </c>
      <c r="H103" s="35">
        <f t="shared" si="34"/>
        <v>1</v>
      </c>
      <c r="I103" s="36">
        <f t="shared" si="11"/>
        <v>-80</v>
      </c>
      <c r="J103" s="36">
        <f t="shared" si="15"/>
        <v>5.079648894668401E-4</v>
      </c>
      <c r="K103" s="79"/>
      <c r="L103" s="35">
        <f t="shared" ref="L103" si="35">L27-L65</f>
        <v>35</v>
      </c>
      <c r="M103" s="36">
        <f t="shared" si="17"/>
        <v>3.8969816207212534E-3</v>
      </c>
      <c r="N103" s="15"/>
    </row>
    <row r="104" spans="1:14" ht="15.75">
      <c r="A104" s="12"/>
      <c r="B104" s="34" t="s">
        <v>56</v>
      </c>
      <c r="C104" s="35">
        <f t="shared" si="12"/>
        <v>48</v>
      </c>
      <c r="D104" s="35">
        <f t="shared" si="12"/>
        <v>36</v>
      </c>
      <c r="E104" s="36">
        <f t="shared" si="10"/>
        <v>-25</v>
      </c>
      <c r="F104" s="36">
        <f t="shared" si="13"/>
        <v>0.14919806042521447</v>
      </c>
      <c r="G104" s="35">
        <f t="shared" ref="G104:H104" si="36">G28-G66</f>
        <v>211</v>
      </c>
      <c r="H104" s="35">
        <f t="shared" si="36"/>
        <v>267</v>
      </c>
      <c r="I104" s="36">
        <f t="shared" si="11"/>
        <v>26.540284360189581</v>
      </c>
      <c r="J104" s="36">
        <f t="shared" si="15"/>
        <v>0.13562662548764629</v>
      </c>
      <c r="K104" s="79"/>
      <c r="L104" s="35">
        <f t="shared" ref="L104" si="37">L28-L66</f>
        <v>868</v>
      </c>
      <c r="M104" s="36">
        <f t="shared" si="17"/>
        <v>9.6645144193887089E-2</v>
      </c>
      <c r="N104" s="15"/>
    </row>
    <row r="105" spans="1:14" ht="15.75">
      <c r="A105" s="12"/>
      <c r="B105" s="34" t="s">
        <v>39</v>
      </c>
      <c r="C105" s="35">
        <f t="shared" si="12"/>
        <v>592</v>
      </c>
      <c r="D105" s="35">
        <f t="shared" si="12"/>
        <v>345</v>
      </c>
      <c r="E105" s="36">
        <f t="shared" si="10"/>
        <v>-41.722972972972968</v>
      </c>
      <c r="F105" s="36">
        <f t="shared" si="13"/>
        <v>1.4298147457416386</v>
      </c>
      <c r="G105" s="35">
        <f t="shared" ref="G105:H105" si="38">G29-G67</f>
        <v>3680</v>
      </c>
      <c r="H105" s="35">
        <f t="shared" si="38"/>
        <v>3468</v>
      </c>
      <c r="I105" s="36">
        <f t="shared" si="11"/>
        <v>-5.7608695652173854</v>
      </c>
      <c r="J105" s="36">
        <f t="shared" si="15"/>
        <v>1.7616222366710013</v>
      </c>
      <c r="K105" s="79"/>
      <c r="L105" s="35">
        <f t="shared" ref="L105" si="39">L29-L67</f>
        <v>18290</v>
      </c>
      <c r="M105" s="36">
        <f t="shared" si="17"/>
        <v>2.0364512526569065</v>
      </c>
      <c r="N105" s="15"/>
    </row>
    <row r="106" spans="1:14" ht="15.75">
      <c r="A106" s="12"/>
      <c r="B106" s="34" t="s">
        <v>31</v>
      </c>
      <c r="C106" s="35">
        <f t="shared" si="12"/>
        <v>3266</v>
      </c>
      <c r="D106" s="35">
        <f t="shared" si="12"/>
        <v>3350</v>
      </c>
      <c r="E106" s="36">
        <f t="shared" si="10"/>
        <v>2.5719534598897642</v>
      </c>
      <c r="F106" s="36">
        <f t="shared" si="13"/>
        <v>13.88370840067968</v>
      </c>
      <c r="G106" s="35">
        <f t="shared" ref="G106:H106" si="40">G30-G68</f>
        <v>14774</v>
      </c>
      <c r="H106" s="35">
        <f t="shared" si="40"/>
        <v>23973</v>
      </c>
      <c r="I106" s="36">
        <f t="shared" si="11"/>
        <v>62.264789495058892</v>
      </c>
      <c r="J106" s="36">
        <f t="shared" si="15"/>
        <v>12.177442295188557</v>
      </c>
      <c r="K106" s="79"/>
      <c r="L106" s="35">
        <f t="shared" ref="L106" si="41">L30-L68</f>
        <v>91900</v>
      </c>
      <c r="M106" s="36">
        <f t="shared" si="17"/>
        <v>10.232360312693805</v>
      </c>
      <c r="N106" s="15"/>
    </row>
    <row r="107" spans="1:14" ht="15.75">
      <c r="A107" s="12"/>
      <c r="B107" s="34" t="s">
        <v>58</v>
      </c>
      <c r="C107" s="35">
        <f t="shared" si="12"/>
        <v>2</v>
      </c>
      <c r="D107" s="35">
        <f t="shared" si="12"/>
        <v>0</v>
      </c>
      <c r="E107" s="36">
        <f t="shared" si="10"/>
        <v>-100</v>
      </c>
      <c r="F107" s="36">
        <f t="shared" si="13"/>
        <v>0</v>
      </c>
      <c r="G107" s="35">
        <f t="shared" ref="G107:H107" si="42">G31-G69</f>
        <v>3</v>
      </c>
      <c r="H107" s="35">
        <f t="shared" si="42"/>
        <v>1</v>
      </c>
      <c r="I107" s="36">
        <f t="shared" si="11"/>
        <v>-66.666666666666671</v>
      </c>
      <c r="J107" s="36">
        <f t="shared" si="15"/>
        <v>5.079648894668401E-4</v>
      </c>
      <c r="K107" s="79"/>
      <c r="L107" s="35">
        <f t="shared" ref="L107" si="43">L31-L69</f>
        <v>26</v>
      </c>
      <c r="M107" s="36">
        <f t="shared" si="17"/>
        <v>2.8949006325357882E-3</v>
      </c>
      <c r="N107" s="15"/>
    </row>
    <row r="108" spans="1:14" ht="15.75">
      <c r="A108" s="12"/>
      <c r="B108" s="34" t="s">
        <v>55</v>
      </c>
      <c r="C108" s="35">
        <f t="shared" si="12"/>
        <v>80</v>
      </c>
      <c r="D108" s="35">
        <f t="shared" si="12"/>
        <v>44</v>
      </c>
      <c r="E108" s="36">
        <f t="shared" si="10"/>
        <v>-44.999999999999993</v>
      </c>
      <c r="F108" s="36">
        <f t="shared" si="13"/>
        <v>0.18235318496415101</v>
      </c>
      <c r="G108" s="35">
        <f t="shared" ref="G108:H108" si="44">G32-G70</f>
        <v>284</v>
      </c>
      <c r="H108" s="35">
        <f t="shared" si="44"/>
        <v>377</v>
      </c>
      <c r="I108" s="36">
        <f t="shared" si="11"/>
        <v>32.746478873239425</v>
      </c>
      <c r="J108" s="36">
        <f t="shared" si="15"/>
        <v>0.19150276332899871</v>
      </c>
      <c r="K108" s="79"/>
      <c r="L108" s="35">
        <f t="shared" ref="L108" si="45">L32-L70</f>
        <v>1250</v>
      </c>
      <c r="M108" s="36">
        <f t="shared" si="17"/>
        <v>0.13917791502575905</v>
      </c>
      <c r="N108" s="15"/>
    </row>
    <row r="109" spans="1:14" ht="15.75">
      <c r="A109" s="12"/>
      <c r="B109" s="34" t="s">
        <v>47</v>
      </c>
      <c r="C109" s="35">
        <f t="shared" si="12"/>
        <v>455</v>
      </c>
      <c r="D109" s="35">
        <f t="shared" si="12"/>
        <v>648</v>
      </c>
      <c r="E109" s="36">
        <f t="shared" si="10"/>
        <v>42.417582417582423</v>
      </c>
      <c r="F109" s="36">
        <f t="shared" si="13"/>
        <v>2.6855650876538606</v>
      </c>
      <c r="G109" s="35">
        <f t="shared" ref="G109:H109" si="46">G33-G71</f>
        <v>2087</v>
      </c>
      <c r="H109" s="35">
        <f t="shared" si="46"/>
        <v>5785</v>
      </c>
      <c r="I109" s="36">
        <f t="shared" si="11"/>
        <v>177.19214183037852</v>
      </c>
      <c r="J109" s="36">
        <f t="shared" si="15"/>
        <v>2.9385768855656695</v>
      </c>
      <c r="K109" s="79"/>
      <c r="L109" s="35">
        <f t="shared" ref="L109" si="47">L33-L71</f>
        <v>14110</v>
      </c>
      <c r="M109" s="36">
        <f t="shared" si="17"/>
        <v>1.5710403048107682</v>
      </c>
      <c r="N109" s="15"/>
    </row>
    <row r="110" spans="1:14" ht="15.75">
      <c r="A110" s="12"/>
      <c r="B110" s="34" t="s">
        <v>40</v>
      </c>
      <c r="C110" s="35">
        <f t="shared" si="12"/>
        <v>727</v>
      </c>
      <c r="D110" s="35">
        <f t="shared" si="12"/>
        <v>576</v>
      </c>
      <c r="E110" s="36">
        <f t="shared" si="10"/>
        <v>-20.770288858321873</v>
      </c>
      <c r="F110" s="36">
        <f t="shared" si="13"/>
        <v>2.3871689668034315</v>
      </c>
      <c r="G110" s="35">
        <f t="shared" ref="G110:H110" si="48">G34-G72</f>
        <v>4662</v>
      </c>
      <c r="H110" s="35">
        <f t="shared" si="48"/>
        <v>4056</v>
      </c>
      <c r="I110" s="36">
        <f t="shared" si="11"/>
        <v>-12.998712998713003</v>
      </c>
      <c r="J110" s="36">
        <f t="shared" si="15"/>
        <v>2.060305591677503</v>
      </c>
      <c r="K110" s="79"/>
      <c r="L110" s="35">
        <f t="shared" ref="L110" si="49">L34-L72</f>
        <v>22742</v>
      </c>
      <c r="M110" s="36">
        <f t="shared" si="17"/>
        <v>2.5321473148126499</v>
      </c>
      <c r="N110" s="15"/>
    </row>
    <row r="111" spans="1:14" ht="15.75">
      <c r="A111" s="12"/>
      <c r="B111" s="34" t="s">
        <v>44</v>
      </c>
      <c r="C111" s="35">
        <f t="shared" si="12"/>
        <v>1538</v>
      </c>
      <c r="D111" s="35">
        <f t="shared" si="12"/>
        <v>514</v>
      </c>
      <c r="E111" s="36">
        <f t="shared" si="10"/>
        <v>-66.579973992197665</v>
      </c>
      <c r="F111" s="36">
        <f t="shared" si="13"/>
        <v>2.1302167516266732</v>
      </c>
      <c r="G111" s="35">
        <f t="shared" ref="G111:H111" si="50">G35-G73</f>
        <v>4135</v>
      </c>
      <c r="H111" s="35">
        <f t="shared" si="50"/>
        <v>4057</v>
      </c>
      <c r="I111" s="36">
        <f t="shared" si="11"/>
        <v>-1.8863361547763025</v>
      </c>
      <c r="J111" s="36">
        <f t="shared" si="15"/>
        <v>2.0608135565669703</v>
      </c>
      <c r="K111" s="79"/>
      <c r="L111" s="35">
        <f t="shared" ref="L111" si="51">L35-L73</f>
        <v>17849</v>
      </c>
      <c r="M111" s="36">
        <f t="shared" si="17"/>
        <v>1.9873492842358187</v>
      </c>
      <c r="N111" s="15"/>
    </row>
    <row r="112" spans="1:14" ht="15.75">
      <c r="A112" s="12"/>
      <c r="B112" s="34" t="s">
        <v>36</v>
      </c>
      <c r="C112" s="35">
        <f t="shared" si="12"/>
        <v>493</v>
      </c>
      <c r="D112" s="35">
        <f t="shared" si="12"/>
        <v>462</v>
      </c>
      <c r="E112" s="36">
        <f t="shared" si="10"/>
        <v>-6.2880324543610584</v>
      </c>
      <c r="F112" s="36">
        <f t="shared" si="13"/>
        <v>1.9147084421235858</v>
      </c>
      <c r="G112" s="35">
        <f t="shared" ref="G112:H112" si="52">G36-G74</f>
        <v>3275</v>
      </c>
      <c r="H112" s="35">
        <f t="shared" si="52"/>
        <v>3415</v>
      </c>
      <c r="I112" s="36">
        <f t="shared" si="11"/>
        <v>4.2748091603053373</v>
      </c>
      <c r="J112" s="36">
        <f t="shared" si="15"/>
        <v>1.7347000975292588</v>
      </c>
      <c r="K112" s="79"/>
      <c r="L112" s="35">
        <f t="shared" ref="L112" si="53">L36-L74</f>
        <v>16765</v>
      </c>
      <c r="M112" s="36">
        <f t="shared" si="17"/>
        <v>1.8666541963254804</v>
      </c>
      <c r="N112" s="15"/>
    </row>
    <row r="113" spans="1:14" ht="15.75">
      <c r="A113" s="12"/>
      <c r="B113" s="34" t="s">
        <v>48</v>
      </c>
      <c r="C113" s="35">
        <f t="shared" si="12"/>
        <v>351</v>
      </c>
      <c r="D113" s="35">
        <f t="shared" si="12"/>
        <v>413</v>
      </c>
      <c r="E113" s="36">
        <f t="shared" si="10"/>
        <v>17.66381766381766</v>
      </c>
      <c r="F113" s="36">
        <f t="shared" si="13"/>
        <v>1.7116333043225993</v>
      </c>
      <c r="G113" s="35">
        <f t="shared" ref="G113:H113" si="54">G37-G75</f>
        <v>2688</v>
      </c>
      <c r="H113" s="35">
        <f t="shared" si="54"/>
        <v>3467</v>
      </c>
      <c r="I113" s="36">
        <f t="shared" si="11"/>
        <v>28.980654761904766</v>
      </c>
      <c r="J113" s="36">
        <f t="shared" si="15"/>
        <v>1.7611142717815345</v>
      </c>
      <c r="K113" s="79"/>
      <c r="L113" s="35">
        <f t="shared" ref="L113" si="55">L37-L75</f>
        <v>13849</v>
      </c>
      <c r="M113" s="36">
        <f t="shared" si="17"/>
        <v>1.5419799561533896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4</v>
      </c>
      <c r="H114" s="35">
        <f t="shared" si="56"/>
        <v>9</v>
      </c>
      <c r="I114" s="36">
        <f t="shared" si="11"/>
        <v>125</v>
      </c>
      <c r="J114" s="36">
        <f t="shared" si="15"/>
        <v>4.5716840052015609E-3</v>
      </c>
      <c r="K114" s="79"/>
      <c r="L114" s="35">
        <f t="shared" ref="L114" si="57">L38-L76</f>
        <v>26</v>
      </c>
      <c r="M114" s="36">
        <f t="shared" si="17"/>
        <v>2.8949006325357882E-3</v>
      </c>
      <c r="N114" s="15"/>
    </row>
    <row r="115" spans="1:14" ht="15.75">
      <c r="A115" s="12"/>
      <c r="B115" s="34" t="s">
        <v>53</v>
      </c>
      <c r="C115" s="35">
        <f t="shared" si="12"/>
        <v>76</v>
      </c>
      <c r="D115" s="35">
        <f t="shared" si="12"/>
        <v>100</v>
      </c>
      <c r="E115" s="36">
        <f t="shared" si="10"/>
        <v>31.578947368421062</v>
      </c>
      <c r="F115" s="36">
        <f t="shared" si="13"/>
        <v>0.41443905673670689</v>
      </c>
      <c r="G115" s="35">
        <f t="shared" ref="G115:H115" si="58">G39-G77</f>
        <v>734</v>
      </c>
      <c r="H115" s="35">
        <f t="shared" si="58"/>
        <v>828</v>
      </c>
      <c r="I115" s="36">
        <f t="shared" si="11"/>
        <v>12.806539509536785</v>
      </c>
      <c r="J115" s="36">
        <f t="shared" si="15"/>
        <v>0.42059492847854357</v>
      </c>
      <c r="K115" s="79"/>
      <c r="L115" s="35">
        <f t="shared" ref="L115" si="59">L39-L77</f>
        <v>3371</v>
      </c>
      <c r="M115" s="36">
        <f t="shared" si="17"/>
        <v>0.37533500124146701</v>
      </c>
      <c r="N115" s="15"/>
    </row>
    <row r="116" spans="1:14" ht="15.75">
      <c r="A116" s="12"/>
      <c r="B116" s="34" t="s">
        <v>50</v>
      </c>
      <c r="C116" s="35">
        <f t="shared" si="12"/>
        <v>288</v>
      </c>
      <c r="D116" s="35">
        <f t="shared" si="12"/>
        <v>221</v>
      </c>
      <c r="E116" s="36">
        <f t="shared" si="10"/>
        <v>-23.263888888888886</v>
      </c>
      <c r="F116" s="36">
        <f t="shared" si="13"/>
        <v>0.91591031538812218</v>
      </c>
      <c r="G116" s="35">
        <f t="shared" ref="G116:H116" si="60">G40-G78</f>
        <v>1302</v>
      </c>
      <c r="H116" s="35">
        <f t="shared" si="60"/>
        <v>2116</v>
      </c>
      <c r="I116" s="36">
        <f t="shared" si="11"/>
        <v>62.519201228878643</v>
      </c>
      <c r="J116" s="36">
        <f t="shared" si="15"/>
        <v>1.0748537061118335</v>
      </c>
      <c r="K116" s="79"/>
      <c r="L116" s="35">
        <f t="shared" ref="L116" si="61">L40-L78</f>
        <v>7510</v>
      </c>
      <c r="M116" s="36">
        <f t="shared" si="17"/>
        <v>0.83618091347476031</v>
      </c>
      <c r="N116" s="15"/>
    </row>
    <row r="117" spans="1:14" ht="15.75">
      <c r="A117" s="12"/>
      <c r="B117" s="34" t="s">
        <v>54</v>
      </c>
      <c r="C117" s="35">
        <f t="shared" si="12"/>
        <v>31</v>
      </c>
      <c r="D117" s="35">
        <f t="shared" si="12"/>
        <v>55</v>
      </c>
      <c r="E117" s="36">
        <f t="shared" si="10"/>
        <v>77.41935483870968</v>
      </c>
      <c r="F117" s="36">
        <f t="shared" si="13"/>
        <v>0.22794148120518878</v>
      </c>
      <c r="G117" s="35">
        <f t="shared" ref="G117:H117" si="62">G41-G79</f>
        <v>260</v>
      </c>
      <c r="H117" s="35">
        <f t="shared" si="62"/>
        <v>329</v>
      </c>
      <c r="I117" s="36">
        <f t="shared" si="11"/>
        <v>26.538461538461533</v>
      </c>
      <c r="J117" s="36">
        <f t="shared" si="15"/>
        <v>0.16712044863459039</v>
      </c>
      <c r="K117" s="79"/>
      <c r="L117" s="35">
        <f t="shared" ref="L117" si="63">L41-L79</f>
        <v>850</v>
      </c>
      <c r="M117" s="36">
        <f t="shared" si="17"/>
        <v>9.4640982217516156E-2</v>
      </c>
      <c r="N117" s="15"/>
    </row>
    <row r="118" spans="1:14" ht="15.75">
      <c r="A118" s="12"/>
      <c r="B118" s="34" t="s">
        <v>233</v>
      </c>
      <c r="C118" s="35">
        <f t="shared" si="12"/>
        <v>4</v>
      </c>
      <c r="D118" s="35">
        <f t="shared" si="12"/>
        <v>2</v>
      </c>
      <c r="E118" s="36">
        <f t="shared" si="10"/>
        <v>-50</v>
      </c>
      <c r="F118" s="36">
        <f t="shared" si="13"/>
        <v>8.2887811347341373E-3</v>
      </c>
      <c r="G118" s="35">
        <f t="shared" ref="G118:H118" si="64">G42-G80</f>
        <v>13</v>
      </c>
      <c r="H118" s="35">
        <f t="shared" si="64"/>
        <v>20</v>
      </c>
      <c r="I118" s="36">
        <f t="shared" si="11"/>
        <v>53.846153846153854</v>
      </c>
      <c r="J118" s="36">
        <f t="shared" si="15"/>
        <v>1.01592977893368E-2</v>
      </c>
      <c r="K118" s="79"/>
      <c r="L118" s="35">
        <f t="shared" ref="L118" si="65">L42-L80</f>
        <v>89</v>
      </c>
      <c r="M118" s="36">
        <f t="shared" si="17"/>
        <v>9.9094675498340445E-3</v>
      </c>
      <c r="N118" s="15"/>
    </row>
    <row r="119" spans="1:14" ht="15.75">
      <c r="A119" s="12"/>
      <c r="B119" s="34" t="s">
        <v>42</v>
      </c>
      <c r="C119" s="35">
        <f t="shared" si="12"/>
        <v>451</v>
      </c>
      <c r="D119" s="35">
        <f t="shared" si="12"/>
        <v>312</v>
      </c>
      <c r="E119" s="36">
        <f t="shared" si="10"/>
        <v>-30.820399113082043</v>
      </c>
      <c r="F119" s="36">
        <f t="shared" si="13"/>
        <v>1.2930498570185254</v>
      </c>
      <c r="G119" s="35">
        <f t="shared" ref="G119:H119" si="66">G43-G81</f>
        <v>2293</v>
      </c>
      <c r="H119" s="35">
        <f t="shared" si="66"/>
        <v>3013</v>
      </c>
      <c r="I119" s="36">
        <f t="shared" si="11"/>
        <v>31.399912778020056</v>
      </c>
      <c r="J119" s="36">
        <f t="shared" si="15"/>
        <v>1.530498211963589</v>
      </c>
      <c r="K119" s="79"/>
      <c r="L119" s="35">
        <f t="shared" ref="L119" si="67">L43-L81</f>
        <v>13200</v>
      </c>
      <c r="M119" s="36">
        <f t="shared" si="17"/>
        <v>1.4697187826720155</v>
      </c>
      <c r="N119" s="15"/>
    </row>
    <row r="120" spans="1:14" ht="15.75">
      <c r="A120" s="12"/>
      <c r="B120" s="34" t="s">
        <v>51</v>
      </c>
      <c r="C120" s="35">
        <f t="shared" si="12"/>
        <v>1857</v>
      </c>
      <c r="D120" s="35">
        <f t="shared" si="12"/>
        <v>334</v>
      </c>
      <c r="E120" s="36">
        <f t="shared" si="10"/>
        <v>-82.014001077005929</v>
      </c>
      <c r="F120" s="36">
        <f t="shared" si="13"/>
        <v>1.3842264495006009</v>
      </c>
      <c r="G120" s="35">
        <f t="shared" ref="G120:H120" si="68">G44-G82</f>
        <v>3416</v>
      </c>
      <c r="H120" s="35">
        <f t="shared" si="68"/>
        <v>1715</v>
      </c>
      <c r="I120" s="36">
        <f t="shared" si="11"/>
        <v>-49.795081967213115</v>
      </c>
      <c r="J120" s="36">
        <f t="shared" si="15"/>
        <v>0.87115978543563066</v>
      </c>
      <c r="K120" s="79"/>
      <c r="L120" s="35">
        <f t="shared" ref="L120" si="69">L44-L82</f>
        <v>11472</v>
      </c>
      <c r="M120" s="36">
        <f t="shared" si="17"/>
        <v>1.2773192329404062</v>
      </c>
      <c r="N120" s="15"/>
    </row>
    <row r="121" spans="1:14" ht="15.75">
      <c r="A121" s="12"/>
      <c r="B121" s="34" t="s">
        <v>46</v>
      </c>
      <c r="C121" s="35">
        <f t="shared" si="12"/>
        <v>424</v>
      </c>
      <c r="D121" s="35">
        <f t="shared" si="12"/>
        <v>284</v>
      </c>
      <c r="E121" s="36">
        <f t="shared" si="10"/>
        <v>-33.018867924528308</v>
      </c>
      <c r="F121" s="36">
        <f t="shared" si="13"/>
        <v>1.1770069211322476</v>
      </c>
      <c r="G121" s="35">
        <f t="shared" ref="G121:H121" si="70">G45-G83</f>
        <v>2470</v>
      </c>
      <c r="H121" s="35">
        <f t="shared" si="70"/>
        <v>2530</v>
      </c>
      <c r="I121" s="36">
        <f t="shared" si="11"/>
        <v>2.4291497975708509</v>
      </c>
      <c r="J121" s="36">
        <f t="shared" si="15"/>
        <v>1.2851511703511054</v>
      </c>
      <c r="K121" s="79"/>
      <c r="L121" s="35">
        <f t="shared" ref="L121" si="71">L45-L83</f>
        <v>11225</v>
      </c>
      <c r="M121" s="36">
        <f t="shared" si="17"/>
        <v>1.2498176769313163</v>
      </c>
      <c r="N121" s="15"/>
    </row>
    <row r="122" spans="1:14" ht="15.75">
      <c r="A122" s="12"/>
      <c r="B122" s="34" t="s">
        <v>49</v>
      </c>
      <c r="C122" s="35">
        <f t="shared" si="12"/>
        <v>652</v>
      </c>
      <c r="D122" s="35">
        <f t="shared" si="12"/>
        <v>499</v>
      </c>
      <c r="E122" s="36">
        <f t="shared" si="10"/>
        <v>-23.466257668711656</v>
      </c>
      <c r="F122" s="36">
        <f t="shared" si="13"/>
        <v>2.0680508931161672</v>
      </c>
      <c r="G122" s="35">
        <f t="shared" ref="G122:H122" si="72">G46-G84</f>
        <v>3414</v>
      </c>
      <c r="H122" s="35">
        <f t="shared" si="72"/>
        <v>3020</v>
      </c>
      <c r="I122" s="36">
        <f t="shared" si="11"/>
        <v>-11.540714704159349</v>
      </c>
      <c r="J122" s="36">
        <f t="shared" si="15"/>
        <v>1.5340539661898569</v>
      </c>
      <c r="K122" s="79"/>
      <c r="L122" s="35">
        <f t="shared" ref="L122" si="73">L46-L84</f>
        <v>13450</v>
      </c>
      <c r="M122" s="36">
        <f t="shared" si="17"/>
        <v>1.4975543656771673</v>
      </c>
      <c r="N122" s="15"/>
    </row>
    <row r="123" spans="1:14" ht="15.75">
      <c r="A123" s="12"/>
      <c r="B123" s="34" t="s">
        <v>37</v>
      </c>
      <c r="C123" s="35">
        <f t="shared" si="12"/>
        <v>917</v>
      </c>
      <c r="D123" s="35">
        <f t="shared" si="12"/>
        <v>613</v>
      </c>
      <c r="E123" s="36">
        <f t="shared" si="10"/>
        <v>-33.151581243184289</v>
      </c>
      <c r="F123" s="36">
        <f t="shared" si="13"/>
        <v>2.5405114177960133</v>
      </c>
      <c r="G123" s="35">
        <f t="shared" ref="G123:H123" si="74">G47-G85</f>
        <v>6166</v>
      </c>
      <c r="H123" s="35">
        <f t="shared" si="74"/>
        <v>6037</v>
      </c>
      <c r="I123" s="36">
        <f t="shared" si="11"/>
        <v>-2.0921180668180384</v>
      </c>
      <c r="J123" s="36">
        <f t="shared" si="15"/>
        <v>3.0665840377113134</v>
      </c>
      <c r="K123" s="79"/>
      <c r="L123" s="35">
        <f t="shared" ref="L123" si="75">L47-L85</f>
        <v>33373</v>
      </c>
      <c r="M123" s="36">
        <f t="shared" si="17"/>
        <v>3.7158276465237252</v>
      </c>
      <c r="N123" s="15"/>
    </row>
    <row r="124" spans="1:14" ht="15.75">
      <c r="A124" s="12"/>
      <c r="B124" s="34" t="s">
        <v>45</v>
      </c>
      <c r="C124" s="35">
        <f t="shared" si="12"/>
        <v>891</v>
      </c>
      <c r="D124" s="35">
        <f t="shared" si="12"/>
        <v>370</v>
      </c>
      <c r="E124" s="36">
        <f t="shared" si="10"/>
        <v>-58.473625140291809</v>
      </c>
      <c r="F124" s="36">
        <f t="shared" si="13"/>
        <v>1.5334245099258155</v>
      </c>
      <c r="G124" s="35">
        <f t="shared" ref="G124:H124" si="76">G48-G86</f>
        <v>5018</v>
      </c>
      <c r="H124" s="35">
        <f t="shared" si="76"/>
        <v>3492</v>
      </c>
      <c r="I124" s="36">
        <f t="shared" si="11"/>
        <v>-30.410522120366679</v>
      </c>
      <c r="J124" s="36">
        <f t="shared" si="15"/>
        <v>1.7738133940182055</v>
      </c>
      <c r="K124" s="79"/>
      <c r="L124" s="35">
        <f t="shared" ref="L124" si="77">L48-L86</f>
        <v>16396</v>
      </c>
      <c r="M124" s="36">
        <f t="shared" si="17"/>
        <v>1.8255688758098763</v>
      </c>
      <c r="N124" s="15"/>
    </row>
    <row r="125" spans="1:14" ht="15.75">
      <c r="A125" s="12"/>
      <c r="B125" s="40" t="s">
        <v>70</v>
      </c>
      <c r="C125" s="42">
        <f>SUM(C93:C124)</f>
        <v>34930</v>
      </c>
      <c r="D125" s="42">
        <f>SUM(D93:D124)</f>
        <v>24129</v>
      </c>
      <c r="E125" s="38">
        <f t="shared" si="10"/>
        <v>-30.92184368737475</v>
      </c>
      <c r="F125" s="38">
        <f>SUM(F93:F124)</f>
        <v>100.00000000000003</v>
      </c>
      <c r="G125" s="42">
        <f>SUM(G93:G124)</f>
        <v>175882</v>
      </c>
      <c r="H125" s="42">
        <f>SUM(H93:H124)</f>
        <v>196864</v>
      </c>
      <c r="I125" s="38">
        <f t="shared" si="11"/>
        <v>11.929589156366195</v>
      </c>
      <c r="J125" s="38">
        <f>SUM(J93:J124)</f>
        <v>100</v>
      </c>
      <c r="K125" s="4"/>
      <c r="L125" s="42">
        <f>SUM(L93:L124)</f>
        <v>898131</v>
      </c>
      <c r="M125" s="38">
        <f>SUM(M93:M124)</f>
        <v>99.999999999999972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6" t="s">
        <v>106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19" ht="15.75">
      <c r="A12" s="12"/>
      <c r="B12" s="8"/>
      <c r="C12" s="106" t="s">
        <v>314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19" ht="18.75">
      <c r="A13" s="12"/>
      <c r="B13" s="92" t="s">
        <v>310</v>
      </c>
      <c r="N13" s="15"/>
    </row>
    <row r="14" spans="1:19" ht="31.5" customHeight="1">
      <c r="A14" s="12"/>
      <c r="B14" s="30" t="s">
        <v>258</v>
      </c>
      <c r="C14" s="105" t="s">
        <v>319</v>
      </c>
      <c r="D14" s="105"/>
      <c r="E14" s="101" t="s">
        <v>254</v>
      </c>
      <c r="F14" s="101" t="s">
        <v>307</v>
      </c>
      <c r="G14" s="103" t="s">
        <v>321</v>
      </c>
      <c r="H14" s="104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309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2801</v>
      </c>
      <c r="D17" s="35">
        <v>6777</v>
      </c>
      <c r="E17" s="36">
        <f t="shared" ref="E17:E42" si="0">IF(ISBLANK(D17),"",(IFERROR(((D17/C17-1)*100),"")))</f>
        <v>141.94930382006427</v>
      </c>
      <c r="F17" s="36">
        <f>+(D17*100)/$D$42</f>
        <v>7.3857320342640422</v>
      </c>
      <c r="G17" s="35">
        <v>15669</v>
      </c>
      <c r="H17" s="35">
        <v>25357</v>
      </c>
      <c r="I17" s="36">
        <f t="shared" ref="I17:I42" si="1">IF(ISBLANK(H17),"",(IFERROR(((H17/G17-1)*100),"")))</f>
        <v>61.829089284574643</v>
      </c>
      <c r="J17" s="36">
        <f>+(H17*100)/$H$42</f>
        <v>3.3113897337385128</v>
      </c>
      <c r="K17" s="79"/>
      <c r="L17" s="35">
        <v>89281</v>
      </c>
      <c r="M17" s="36">
        <f>+(L17*100)/$L$42</f>
        <v>2.6266000884349401</v>
      </c>
      <c r="N17" s="15"/>
    </row>
    <row r="18" spans="1:18" ht="15.75">
      <c r="A18" s="12"/>
      <c r="B18" s="34" t="s">
        <v>235</v>
      </c>
      <c r="C18" s="35">
        <v>1283</v>
      </c>
      <c r="D18" s="35">
        <v>6062</v>
      </c>
      <c r="E18" s="36">
        <f t="shared" si="0"/>
        <v>372.48636009353078</v>
      </c>
      <c r="F18" s="36">
        <f t="shared" ref="F18:F41" si="2">+(D18*100)/$D$42</f>
        <v>6.6065084243335734</v>
      </c>
      <c r="G18" s="35">
        <v>7022</v>
      </c>
      <c r="H18" s="35">
        <v>17822</v>
      </c>
      <c r="I18" s="36">
        <f t="shared" si="1"/>
        <v>153.80233551694675</v>
      </c>
      <c r="J18" s="36">
        <f t="shared" ref="J18:J41" si="3">+(H18*100)/$H$42</f>
        <v>2.3273884069364583</v>
      </c>
      <c r="K18" s="79"/>
      <c r="L18" s="35">
        <v>44550</v>
      </c>
      <c r="M18" s="36">
        <f t="shared" ref="M18:M41" si="4">+(L18*100)/$L$42</f>
        <v>1.3106375817898162</v>
      </c>
      <c r="N18" s="15"/>
    </row>
    <row r="19" spans="1:18" ht="15.75">
      <c r="A19" s="12"/>
      <c r="B19" s="34" t="s">
        <v>236</v>
      </c>
      <c r="C19" s="35">
        <v>11462</v>
      </c>
      <c r="D19" s="35">
        <v>957</v>
      </c>
      <c r="E19" s="36">
        <f t="shared" si="0"/>
        <v>-91.650671785028791</v>
      </c>
      <c r="F19" s="36">
        <f t="shared" si="2"/>
        <v>1.0429608317530896</v>
      </c>
      <c r="G19" s="35">
        <v>63666</v>
      </c>
      <c r="H19" s="35">
        <v>50978</v>
      </c>
      <c r="I19" s="36">
        <f t="shared" si="1"/>
        <v>-19.929004492193634</v>
      </c>
      <c r="J19" s="36">
        <f t="shared" si="3"/>
        <v>6.6572554263722798</v>
      </c>
      <c r="K19" s="79"/>
      <c r="L19" s="35">
        <v>333326</v>
      </c>
      <c r="M19" s="36">
        <f t="shared" si="4"/>
        <v>9.8062757034269872</v>
      </c>
      <c r="N19" s="15"/>
    </row>
    <row r="20" spans="1:18" ht="15.75">
      <c r="A20" s="12"/>
      <c r="B20" s="34" t="s">
        <v>237</v>
      </c>
      <c r="C20" s="35">
        <v>1707</v>
      </c>
      <c r="D20" s="35">
        <v>1774</v>
      </c>
      <c r="E20" s="36">
        <f t="shared" si="0"/>
        <v>3.9250146455770407</v>
      </c>
      <c r="F20" s="36">
        <f t="shared" si="2"/>
        <v>1.9333464112121015</v>
      </c>
      <c r="G20" s="35">
        <v>10270</v>
      </c>
      <c r="H20" s="35">
        <v>11327</v>
      </c>
      <c r="I20" s="36">
        <f t="shared" si="1"/>
        <v>10.292112950340805</v>
      </c>
      <c r="J20" s="36">
        <f t="shared" si="3"/>
        <v>1.4792014636611641</v>
      </c>
      <c r="K20" s="79"/>
      <c r="L20" s="35">
        <v>48794</v>
      </c>
      <c r="M20" s="36">
        <f t="shared" si="4"/>
        <v>1.4354938308833285</v>
      </c>
      <c r="N20" s="15"/>
    </row>
    <row r="21" spans="1:18" ht="15.75">
      <c r="A21" s="12"/>
      <c r="B21" s="34" t="s">
        <v>238</v>
      </c>
      <c r="C21" s="35">
        <v>2422</v>
      </c>
      <c r="D21" s="35">
        <v>1095</v>
      </c>
      <c r="E21" s="36">
        <f t="shared" si="0"/>
        <v>-54.789430222956234</v>
      </c>
      <c r="F21" s="36">
        <f t="shared" si="2"/>
        <v>1.1933564375858237</v>
      </c>
      <c r="G21" s="35">
        <v>13574</v>
      </c>
      <c r="H21" s="35">
        <v>12710</v>
      </c>
      <c r="I21" s="36">
        <f t="shared" si="1"/>
        <v>-6.3651097686754143</v>
      </c>
      <c r="J21" s="36">
        <f t="shared" si="3"/>
        <v>1.6598084756010767</v>
      </c>
      <c r="K21" s="79"/>
      <c r="L21" s="35">
        <v>61131</v>
      </c>
      <c r="M21" s="36">
        <f t="shared" si="4"/>
        <v>1.7984418858000728</v>
      </c>
      <c r="N21" s="15"/>
    </row>
    <row r="22" spans="1:18" ht="15" customHeight="1">
      <c r="A22" s="12"/>
      <c r="B22" s="34" t="s">
        <v>239</v>
      </c>
      <c r="C22" s="35">
        <v>1797</v>
      </c>
      <c r="D22" s="35">
        <v>247</v>
      </c>
      <c r="E22" s="36">
        <f t="shared" si="0"/>
        <v>-86.254869226488594</v>
      </c>
      <c r="F22" s="36">
        <f t="shared" si="2"/>
        <v>0.26918633797598029</v>
      </c>
      <c r="G22" s="35">
        <v>10347</v>
      </c>
      <c r="H22" s="35">
        <v>8744</v>
      </c>
      <c r="I22" s="36">
        <f t="shared" si="1"/>
        <v>-15.492413259882088</v>
      </c>
      <c r="J22" s="36">
        <f t="shared" si="3"/>
        <v>1.141885547651913</v>
      </c>
      <c r="K22" s="79"/>
      <c r="L22" s="35">
        <v>46492</v>
      </c>
      <c r="M22" s="36">
        <f t="shared" si="4"/>
        <v>1.3677702009556034</v>
      </c>
      <c r="N22" s="15"/>
    </row>
    <row r="23" spans="1:18" ht="15.75">
      <c r="A23" s="12"/>
      <c r="B23" s="34" t="s">
        <v>240</v>
      </c>
      <c r="C23" s="35">
        <v>3715</v>
      </c>
      <c r="D23" s="35">
        <v>451</v>
      </c>
      <c r="E23" s="36">
        <f t="shared" si="0"/>
        <v>-87.860026917900399</v>
      </c>
      <c r="F23" s="36">
        <f t="shared" si="2"/>
        <v>0.49151027703306521</v>
      </c>
      <c r="G23" s="35">
        <v>18464</v>
      </c>
      <c r="H23" s="35">
        <v>19793</v>
      </c>
      <c r="I23" s="36">
        <f t="shared" si="1"/>
        <v>7.1977902946273931</v>
      </c>
      <c r="J23" s="36">
        <f t="shared" si="3"/>
        <v>2.5847827818703468</v>
      </c>
      <c r="K23" s="79"/>
      <c r="L23" s="35">
        <v>81869</v>
      </c>
      <c r="M23" s="36">
        <f t="shared" si="4"/>
        <v>2.4085429446363738</v>
      </c>
      <c r="N23" s="15"/>
    </row>
    <row r="24" spans="1:18" ht="15.75">
      <c r="A24" s="12"/>
      <c r="B24" s="34" t="s">
        <v>241</v>
      </c>
      <c r="C24" s="35">
        <v>4235</v>
      </c>
      <c r="D24" s="35">
        <v>1974</v>
      </c>
      <c r="E24" s="36">
        <f t="shared" si="0"/>
        <v>-53.388429752066116</v>
      </c>
      <c r="F24" s="36">
        <f t="shared" si="2"/>
        <v>2.1513110573464984</v>
      </c>
      <c r="G24" s="35">
        <v>26135</v>
      </c>
      <c r="H24" s="35">
        <v>26190</v>
      </c>
      <c r="I24" s="36">
        <f t="shared" si="1"/>
        <v>0.21044576238760104</v>
      </c>
      <c r="J24" s="36">
        <f t="shared" si="3"/>
        <v>3.4201718313133118</v>
      </c>
      <c r="K24" s="79"/>
      <c r="L24" s="35">
        <v>111400</v>
      </c>
      <c r="M24" s="36">
        <f t="shared" si="4"/>
        <v>3.2773294413330083</v>
      </c>
      <c r="N24" s="15"/>
    </row>
    <row r="25" spans="1:18" ht="15.75">
      <c r="A25" s="12"/>
      <c r="B25" s="34" t="s">
        <v>242</v>
      </c>
      <c r="C25" s="35">
        <v>3065</v>
      </c>
      <c r="D25" s="35">
        <v>855</v>
      </c>
      <c r="E25" s="36">
        <f t="shared" si="0"/>
        <v>-72.104404567699845</v>
      </c>
      <c r="F25" s="36">
        <f t="shared" si="2"/>
        <v>0.93179886222454722</v>
      </c>
      <c r="G25" s="35">
        <v>17812</v>
      </c>
      <c r="H25" s="35">
        <v>16292</v>
      </c>
      <c r="I25" s="36">
        <f t="shared" si="1"/>
        <v>-8.533572872220974</v>
      </c>
      <c r="J25" s="36">
        <f t="shared" si="3"/>
        <v>2.127584554248052</v>
      </c>
      <c r="K25" s="79"/>
      <c r="L25" s="35">
        <v>79311</v>
      </c>
      <c r="M25" s="36">
        <f t="shared" si="4"/>
        <v>2.3332879292779372</v>
      </c>
      <c r="N25" s="15"/>
    </row>
    <row r="26" spans="1:18" ht="15.75">
      <c r="A26" s="12"/>
      <c r="B26" s="34" t="s">
        <v>75</v>
      </c>
      <c r="C26" s="35">
        <v>10630</v>
      </c>
      <c r="D26" s="35">
        <v>1246</v>
      </c>
      <c r="E26" s="36">
        <f t="shared" si="0"/>
        <v>-88.27845719661336</v>
      </c>
      <c r="F26" s="36">
        <f t="shared" si="2"/>
        <v>1.3579197454172933</v>
      </c>
      <c r="G26" s="35">
        <v>66248</v>
      </c>
      <c r="H26" s="35">
        <v>46135</v>
      </c>
      <c r="I26" s="36">
        <f t="shared" si="1"/>
        <v>-30.360161816205778</v>
      </c>
      <c r="J26" s="36">
        <f t="shared" si="3"/>
        <v>6.0248044076991087</v>
      </c>
      <c r="K26" s="79"/>
      <c r="L26" s="35">
        <v>251688</v>
      </c>
      <c r="M26" s="36">
        <f t="shared" si="4"/>
        <v>7.4045286573628557</v>
      </c>
      <c r="N26" s="15"/>
      <c r="R26" s="4"/>
    </row>
    <row r="27" spans="1:18" ht="15" customHeight="1">
      <c r="A27" s="12"/>
      <c r="B27" s="34" t="s">
        <v>243</v>
      </c>
      <c r="C27" s="35">
        <v>1510</v>
      </c>
      <c r="D27" s="35">
        <v>1688</v>
      </c>
      <c r="E27" s="36">
        <f t="shared" si="0"/>
        <v>11.788079470198664</v>
      </c>
      <c r="F27" s="36">
        <f t="shared" si="2"/>
        <v>1.8396216133743106</v>
      </c>
      <c r="G27" s="35">
        <v>8568</v>
      </c>
      <c r="H27" s="35">
        <v>10249</v>
      </c>
      <c r="I27" s="36">
        <f t="shared" si="1"/>
        <v>19.619514472455645</v>
      </c>
      <c r="J27" s="36">
        <f t="shared" si="3"/>
        <v>1.3384246315055417</v>
      </c>
      <c r="K27" s="79"/>
      <c r="L27" s="35">
        <v>45354</v>
      </c>
      <c r="M27" s="36">
        <f t="shared" si="4"/>
        <v>1.3342908391581441</v>
      </c>
      <c r="N27" s="15"/>
    </row>
    <row r="28" spans="1:18" ht="15" customHeight="1">
      <c r="A28" s="12"/>
      <c r="B28" s="34" t="s">
        <v>76</v>
      </c>
      <c r="C28" s="35">
        <v>933</v>
      </c>
      <c r="D28" s="35">
        <v>3133</v>
      </c>
      <c r="E28" s="36">
        <f t="shared" si="0"/>
        <v>235.79849946409431</v>
      </c>
      <c r="F28" s="36">
        <f t="shared" si="2"/>
        <v>3.4144161816953291</v>
      </c>
      <c r="G28" s="35">
        <v>4387</v>
      </c>
      <c r="H28" s="35">
        <v>8985</v>
      </c>
      <c r="I28" s="36">
        <f t="shared" si="1"/>
        <v>104.8096649190791</v>
      </c>
      <c r="J28" s="36">
        <f t="shared" si="3"/>
        <v>1.1733579192191719</v>
      </c>
      <c r="K28" s="79"/>
      <c r="L28" s="35">
        <v>25534</v>
      </c>
      <c r="M28" s="36">
        <f t="shared" si="4"/>
        <v>0.75119685776478484</v>
      </c>
      <c r="N28" s="15"/>
    </row>
    <row r="29" spans="1:18" ht="15" customHeight="1">
      <c r="A29" s="12"/>
      <c r="B29" s="34" t="s">
        <v>244</v>
      </c>
      <c r="C29" s="35">
        <v>1760</v>
      </c>
      <c r="D29" s="35">
        <v>3014</v>
      </c>
      <c r="E29" s="36">
        <f t="shared" si="0"/>
        <v>71.249999999999986</v>
      </c>
      <c r="F29" s="36">
        <f t="shared" si="2"/>
        <v>3.2847272172453628</v>
      </c>
      <c r="G29" s="35">
        <v>9301</v>
      </c>
      <c r="H29" s="35">
        <v>11853</v>
      </c>
      <c r="I29" s="36">
        <f t="shared" si="1"/>
        <v>27.43790990216106</v>
      </c>
      <c r="J29" s="36">
        <f t="shared" si="3"/>
        <v>1.5478921999448907</v>
      </c>
      <c r="K29" s="79"/>
      <c r="L29" s="35">
        <v>53520</v>
      </c>
      <c r="M29" s="36">
        <f t="shared" si="4"/>
        <v>1.5745302666081022</v>
      </c>
      <c r="N29" s="15"/>
    </row>
    <row r="30" spans="1:18" ht="15" customHeight="1">
      <c r="A30" s="12"/>
      <c r="B30" s="34" t="s">
        <v>79</v>
      </c>
      <c r="C30" s="35">
        <v>103</v>
      </c>
      <c r="D30" s="35">
        <v>3783</v>
      </c>
      <c r="E30" s="36">
        <f t="shared" si="0"/>
        <v>3572.8155339805826</v>
      </c>
      <c r="F30" s="36">
        <f t="shared" si="2"/>
        <v>4.1228012816321193</v>
      </c>
      <c r="G30" s="35">
        <v>491</v>
      </c>
      <c r="H30" s="35">
        <v>7915</v>
      </c>
      <c r="I30" s="36">
        <f t="shared" si="1"/>
        <v>1512.0162932790222</v>
      </c>
      <c r="J30" s="36">
        <f t="shared" si="3"/>
        <v>1.0336258130906784</v>
      </c>
      <c r="K30" s="79"/>
      <c r="L30" s="35">
        <v>9448</v>
      </c>
      <c r="M30" s="36">
        <f t="shared" si="4"/>
        <v>0.27795519355219267</v>
      </c>
      <c r="N30" s="15"/>
    </row>
    <row r="31" spans="1:18" ht="15" customHeight="1">
      <c r="A31" s="12"/>
      <c r="B31" s="34" t="s">
        <v>245</v>
      </c>
      <c r="C31" s="35">
        <v>9568</v>
      </c>
      <c r="D31" s="35">
        <v>870</v>
      </c>
      <c r="E31" s="36">
        <f t="shared" si="0"/>
        <v>-90.907190635451514</v>
      </c>
      <c r="F31" s="36">
        <f t="shared" si="2"/>
        <v>0.9481462106846269</v>
      </c>
      <c r="G31" s="35">
        <v>52627</v>
      </c>
      <c r="H31" s="35">
        <v>40411</v>
      </c>
      <c r="I31" s="36">
        <f t="shared" si="1"/>
        <v>-23.212419480494805</v>
      </c>
      <c r="J31" s="36">
        <f t="shared" si="3"/>
        <v>5.2773029352883638</v>
      </c>
      <c r="K31" s="79"/>
      <c r="L31" s="35">
        <v>203068</v>
      </c>
      <c r="M31" s="36">
        <f t="shared" si="4"/>
        <v>5.9741538150144642</v>
      </c>
      <c r="N31" s="15"/>
    </row>
    <row r="32" spans="1:18" ht="15" customHeight="1">
      <c r="A32" s="12"/>
      <c r="B32" s="34" t="s">
        <v>78</v>
      </c>
      <c r="C32" s="35">
        <v>3747</v>
      </c>
      <c r="D32" s="35">
        <v>7121</v>
      </c>
      <c r="E32" s="36">
        <f t="shared" si="0"/>
        <v>90.045369629036557</v>
      </c>
      <c r="F32" s="36">
        <f t="shared" si="2"/>
        <v>7.7606312256152048</v>
      </c>
      <c r="G32" s="35">
        <v>21096</v>
      </c>
      <c r="H32" s="35">
        <v>35398</v>
      </c>
      <c r="I32" s="36">
        <f t="shared" si="1"/>
        <v>67.794842624194146</v>
      </c>
      <c r="J32" s="36">
        <f t="shared" si="3"/>
        <v>4.6226514885387022</v>
      </c>
      <c r="K32" s="79"/>
      <c r="L32" s="35">
        <v>111954</v>
      </c>
      <c r="M32" s="36">
        <f t="shared" si="4"/>
        <v>3.2936278301166571</v>
      </c>
      <c r="N32" s="15"/>
    </row>
    <row r="33" spans="1:14" ht="15" customHeight="1">
      <c r="A33" s="12"/>
      <c r="B33" s="34" t="s">
        <v>246</v>
      </c>
      <c r="C33" s="35">
        <v>2973</v>
      </c>
      <c r="D33" s="35">
        <v>7597</v>
      </c>
      <c r="E33" s="36">
        <f t="shared" si="0"/>
        <v>155.5331315169862</v>
      </c>
      <c r="F33" s="36">
        <f t="shared" si="2"/>
        <v>8.2793870834150702</v>
      </c>
      <c r="G33" s="35">
        <v>20089</v>
      </c>
      <c r="H33" s="35">
        <v>32494</v>
      </c>
      <c r="I33" s="36">
        <f t="shared" si="1"/>
        <v>61.750211558564395</v>
      </c>
      <c r="J33" s="36">
        <f t="shared" si="3"/>
        <v>4.2434159406909036</v>
      </c>
      <c r="K33" s="79"/>
      <c r="L33" s="35">
        <v>111548</v>
      </c>
      <c r="M33" s="36">
        <f t="shared" si="4"/>
        <v>3.281683523535138</v>
      </c>
      <c r="N33" s="15"/>
    </row>
    <row r="34" spans="1:14" ht="15" customHeight="1">
      <c r="A34" s="12"/>
      <c r="B34" s="34" t="s">
        <v>247</v>
      </c>
      <c r="C34" s="35">
        <v>2628</v>
      </c>
      <c r="D34" s="35">
        <v>1115</v>
      </c>
      <c r="E34" s="36">
        <f t="shared" si="0"/>
        <v>-57.572298325722983</v>
      </c>
      <c r="F34" s="36">
        <f t="shared" si="2"/>
        <v>1.2151529021992633</v>
      </c>
      <c r="G34" s="35">
        <v>12206</v>
      </c>
      <c r="H34" s="35">
        <v>12694</v>
      </c>
      <c r="I34" s="36">
        <f t="shared" si="1"/>
        <v>3.9980337538915389</v>
      </c>
      <c r="J34" s="36">
        <f t="shared" si="3"/>
        <v>1.6577190235468187</v>
      </c>
      <c r="K34" s="79"/>
      <c r="L34" s="35">
        <v>62898</v>
      </c>
      <c r="M34" s="36">
        <f t="shared" si="4"/>
        <v>1.8504260969565849</v>
      </c>
      <c r="N34" s="15"/>
    </row>
    <row r="35" spans="1:14" ht="15" customHeight="1">
      <c r="A35" s="12"/>
      <c r="B35" s="34" t="s">
        <v>248</v>
      </c>
      <c r="C35" s="35">
        <v>547</v>
      </c>
      <c r="D35" s="35">
        <v>3175</v>
      </c>
      <c r="E35" s="36">
        <f t="shared" si="0"/>
        <v>480.43875685557589</v>
      </c>
      <c r="F35" s="36">
        <f t="shared" si="2"/>
        <v>3.4601887573835524</v>
      </c>
      <c r="G35" s="35">
        <v>3639</v>
      </c>
      <c r="H35" s="35">
        <v>8562</v>
      </c>
      <c r="I35" s="36">
        <f t="shared" si="1"/>
        <v>135.28441879637265</v>
      </c>
      <c r="J35" s="36">
        <f t="shared" si="3"/>
        <v>1.11811803053473</v>
      </c>
      <c r="K35" s="79"/>
      <c r="L35" s="35">
        <v>29333</v>
      </c>
      <c r="M35" s="36">
        <f t="shared" si="4"/>
        <v>0.86296144077756842</v>
      </c>
      <c r="N35" s="15"/>
    </row>
    <row r="36" spans="1:14" ht="15" customHeight="1">
      <c r="A36" s="12"/>
      <c r="B36" s="34" t="s">
        <v>77</v>
      </c>
      <c r="C36" s="35">
        <v>1275</v>
      </c>
      <c r="D36" s="35">
        <v>1222</v>
      </c>
      <c r="E36" s="36">
        <f t="shared" si="0"/>
        <v>-4.156862745098044</v>
      </c>
      <c r="F36" s="36">
        <f t="shared" si="2"/>
        <v>1.3317639878811656</v>
      </c>
      <c r="G36" s="35">
        <v>7371</v>
      </c>
      <c r="H36" s="35">
        <v>7803</v>
      </c>
      <c r="I36" s="36">
        <f t="shared" si="1"/>
        <v>5.8608058608058622</v>
      </c>
      <c r="J36" s="36">
        <f t="shared" si="3"/>
        <v>1.0189996487108735</v>
      </c>
      <c r="K36" s="79"/>
      <c r="L36" s="35">
        <v>35300</v>
      </c>
      <c r="M36" s="36">
        <f t="shared" si="4"/>
        <v>1.0385074441566893</v>
      </c>
      <c r="N36" s="15"/>
    </row>
    <row r="37" spans="1:14" ht="15" customHeight="1">
      <c r="A37" s="12"/>
      <c r="B37" s="34" t="s">
        <v>249</v>
      </c>
      <c r="C37" s="35">
        <v>3454</v>
      </c>
      <c r="D37" s="35">
        <v>3178</v>
      </c>
      <c r="E37" s="36">
        <f t="shared" si="0"/>
        <v>-7.9907353792704079</v>
      </c>
      <c r="F37" s="36">
        <f t="shared" si="2"/>
        <v>3.4634582270755683</v>
      </c>
      <c r="G37" s="35">
        <v>19958</v>
      </c>
      <c r="H37" s="35">
        <v>23585</v>
      </c>
      <c r="I37" s="36">
        <f t="shared" si="1"/>
        <v>18.173163643651669</v>
      </c>
      <c r="J37" s="36">
        <f t="shared" si="3"/>
        <v>3.0799829187294563</v>
      </c>
      <c r="K37" s="79"/>
      <c r="L37" s="35">
        <v>96763</v>
      </c>
      <c r="M37" s="36">
        <f t="shared" si="4"/>
        <v>2.8467165954372162</v>
      </c>
      <c r="N37" s="15"/>
    </row>
    <row r="38" spans="1:14" ht="15" customHeight="1">
      <c r="A38" s="12"/>
      <c r="B38" s="34" t="s">
        <v>250</v>
      </c>
      <c r="C38" s="35">
        <v>1034</v>
      </c>
      <c r="D38" s="35">
        <v>2169</v>
      </c>
      <c r="E38" s="36">
        <f t="shared" si="0"/>
        <v>109.76789168278529</v>
      </c>
      <c r="F38" s="36">
        <f t="shared" si="2"/>
        <v>2.3638265873275355</v>
      </c>
      <c r="G38" s="35">
        <v>5955</v>
      </c>
      <c r="H38" s="35">
        <v>10023</v>
      </c>
      <c r="I38" s="36">
        <f t="shared" si="1"/>
        <v>68.312342569269518</v>
      </c>
      <c r="J38" s="36">
        <f t="shared" si="3"/>
        <v>1.3089111212391495</v>
      </c>
      <c r="K38" s="79"/>
      <c r="L38" s="35">
        <v>29335</v>
      </c>
      <c r="M38" s="36">
        <f t="shared" si="4"/>
        <v>0.86302027972624595</v>
      </c>
      <c r="N38" s="15"/>
    </row>
    <row r="39" spans="1:14" ht="15" customHeight="1">
      <c r="A39" s="12"/>
      <c r="B39" s="34" t="s">
        <v>251</v>
      </c>
      <c r="C39" s="35">
        <v>2312</v>
      </c>
      <c r="D39" s="35">
        <v>146</v>
      </c>
      <c r="E39" s="36">
        <f t="shared" si="0"/>
        <v>-93.68512110726644</v>
      </c>
      <c r="F39" s="36">
        <f t="shared" si="2"/>
        <v>0.15911419167810981</v>
      </c>
      <c r="G39" s="35">
        <v>12896</v>
      </c>
      <c r="H39" s="35">
        <v>12838</v>
      </c>
      <c r="I39" s="36">
        <f t="shared" si="1"/>
        <v>-0.44975186104218023</v>
      </c>
      <c r="J39" s="36">
        <f t="shared" si="3"/>
        <v>1.6765240920351394</v>
      </c>
      <c r="K39" s="79"/>
      <c r="L39" s="35">
        <v>57070</v>
      </c>
      <c r="M39" s="36">
        <f t="shared" si="4"/>
        <v>1.6789694005105456</v>
      </c>
      <c r="N39" s="15"/>
    </row>
    <row r="40" spans="1:14" ht="15" customHeight="1">
      <c r="A40" s="12"/>
      <c r="B40" s="34" t="s">
        <v>252</v>
      </c>
      <c r="C40" s="35">
        <v>10860</v>
      </c>
      <c r="D40" s="35">
        <v>1528</v>
      </c>
      <c r="E40" s="36">
        <f t="shared" si="0"/>
        <v>-85.930018416206266</v>
      </c>
      <c r="F40" s="36">
        <f t="shared" si="2"/>
        <v>1.665249896466793</v>
      </c>
      <c r="G40" s="35">
        <v>62388</v>
      </c>
      <c r="H40" s="35">
        <v>48622</v>
      </c>
      <c r="I40" s="36">
        <f t="shared" si="1"/>
        <v>-22.065140732192091</v>
      </c>
      <c r="J40" s="36">
        <f t="shared" si="3"/>
        <v>6.3495836113828128</v>
      </c>
      <c r="K40" s="79"/>
      <c r="L40" s="35">
        <v>281644</v>
      </c>
      <c r="M40" s="36">
        <f t="shared" si="4"/>
        <v>8.2858184306534444</v>
      </c>
      <c r="N40" s="15"/>
    </row>
    <row r="41" spans="1:14" ht="15" customHeight="1">
      <c r="A41" s="12"/>
      <c r="B41" s="34" t="s">
        <v>71</v>
      </c>
      <c r="C41" s="35">
        <v>43584</v>
      </c>
      <c r="D41" s="35">
        <v>30581</v>
      </c>
      <c r="E41" s="36">
        <f t="shared" si="0"/>
        <v>-29.834342878120413</v>
      </c>
      <c r="F41" s="36">
        <f t="shared" si="2"/>
        <v>33.327884217179971</v>
      </c>
      <c r="G41" s="35">
        <v>214042</v>
      </c>
      <c r="H41" s="35">
        <v>258971</v>
      </c>
      <c r="I41" s="36">
        <f t="shared" si="1"/>
        <v>20.990740135113661</v>
      </c>
      <c r="J41" s="36">
        <f t="shared" si="3"/>
        <v>33.81921799645054</v>
      </c>
      <c r="K41" s="79"/>
      <c r="L41" s="35">
        <v>1098498</v>
      </c>
      <c r="M41" s="36">
        <f t="shared" si="4"/>
        <v>32.317233722131299</v>
      </c>
      <c r="N41" s="15"/>
    </row>
    <row r="42" spans="1:14" ht="15.75">
      <c r="A42" s="12"/>
      <c r="B42" s="40" t="s">
        <v>70</v>
      </c>
      <c r="C42" s="42">
        <f>SUM(C17:C41)</f>
        <v>129405</v>
      </c>
      <c r="D42" s="42">
        <f>SUM(D17:D41)</f>
        <v>91758</v>
      </c>
      <c r="E42" s="42">
        <f t="shared" si="0"/>
        <v>-29.092384374637771</v>
      </c>
      <c r="F42" s="42">
        <f>SUM(F17:F41)</f>
        <v>100</v>
      </c>
      <c r="G42" s="42">
        <f>SUM(G17:G41)</f>
        <v>704221</v>
      </c>
      <c r="H42" s="42">
        <f>SUM(H17:H41)</f>
        <v>765751</v>
      </c>
      <c r="I42" s="42">
        <f t="shared" si="1"/>
        <v>8.7373139966004931</v>
      </c>
      <c r="J42" s="42">
        <f>SUM(J17:J41)</f>
        <v>100</v>
      </c>
      <c r="K42" s="4"/>
      <c r="L42" s="42">
        <f>SUM(L17:L41)</f>
        <v>3399109</v>
      </c>
      <c r="M42" s="42">
        <f>SUM(M17:M41)</f>
        <v>99.999999999999972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311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5" t="s">
        <v>319</v>
      </c>
      <c r="D45" s="105"/>
      <c r="E45" s="101" t="s">
        <v>254</v>
      </c>
      <c r="F45" s="101" t="s">
        <v>307</v>
      </c>
      <c r="G45" s="103" t="s">
        <v>321</v>
      </c>
      <c r="H45" s="104"/>
      <c r="I45" s="101" t="s">
        <v>254</v>
      </c>
      <c r="J45" s="101" t="s">
        <v>307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1"/>
      <c r="F46" s="101"/>
      <c r="G46" s="31">
        <v>2016</v>
      </c>
      <c r="H46" s="31">
        <v>2017</v>
      </c>
      <c r="I46" s="101"/>
      <c r="J46" s="101"/>
      <c r="K46" s="94"/>
      <c r="L46" s="39" t="s">
        <v>309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805</v>
      </c>
      <c r="D48" s="35">
        <v>3984</v>
      </c>
      <c r="E48" s="36">
        <f t="shared" ref="E48:E73" si="5">IF(ISBLANK(D48),"",(IFERROR(((D48/C48-1)*100),"")))</f>
        <v>394.90683229813664</v>
      </c>
      <c r="F48" s="36">
        <f>+(D48*100)/$D$73</f>
        <v>8.3581588553686057</v>
      </c>
      <c r="G48" s="35">
        <v>4677</v>
      </c>
      <c r="H48" s="35">
        <v>11252</v>
      </c>
      <c r="I48" s="36">
        <f t="shared" ref="I48:I73" si="6">IF(ISBLANK(H48),"",(IFERROR(((H48/G48-1)*100),"")))</f>
        <v>140.58156938208253</v>
      </c>
      <c r="J48" s="36">
        <f>+(H48*100)/$H$73</f>
        <v>2.7358823171843656</v>
      </c>
      <c r="K48" s="79"/>
      <c r="L48" s="35">
        <v>30602</v>
      </c>
      <c r="M48" s="36">
        <f>+(L48*100)/$L$73</f>
        <v>1.6209527825067191</v>
      </c>
      <c r="N48" s="15"/>
    </row>
    <row r="49" spans="1:14" ht="15.75">
      <c r="A49" s="12"/>
      <c r="B49" s="34" t="s">
        <v>235</v>
      </c>
      <c r="C49" s="35">
        <v>542</v>
      </c>
      <c r="D49" s="35">
        <v>4067</v>
      </c>
      <c r="E49" s="36">
        <f t="shared" si="5"/>
        <v>650.36900369003683</v>
      </c>
      <c r="F49" s="36">
        <f t="shared" ref="F49:F72" si="7">+(D49*100)/$D$73</f>
        <v>8.5322871648554521</v>
      </c>
      <c r="G49" s="35">
        <v>2983</v>
      </c>
      <c r="H49" s="35">
        <v>10529</v>
      </c>
      <c r="I49" s="36">
        <f t="shared" si="6"/>
        <v>252.96681193429436</v>
      </c>
      <c r="J49" s="36">
        <f t="shared" ref="J49:J72" si="8">+(H49*100)/$H$73</f>
        <v>2.5600875326727857</v>
      </c>
      <c r="K49" s="79"/>
      <c r="L49" s="35">
        <v>21939</v>
      </c>
      <c r="M49" s="36">
        <f t="shared" ref="M49:M71" si="9">+(L49*100)/$L$73</f>
        <v>1.1620836251034217</v>
      </c>
      <c r="N49" s="15"/>
    </row>
    <row r="50" spans="1:14" ht="15.75">
      <c r="A50" s="12"/>
      <c r="B50" s="34" t="s">
        <v>236</v>
      </c>
      <c r="C50" s="35">
        <v>6590</v>
      </c>
      <c r="D50" s="35">
        <v>255</v>
      </c>
      <c r="E50" s="36">
        <f t="shared" si="5"/>
        <v>-96.130500758725347</v>
      </c>
      <c r="F50" s="36">
        <f t="shared" si="7"/>
        <v>0.5349725170981412</v>
      </c>
      <c r="G50" s="35">
        <v>36557</v>
      </c>
      <c r="H50" s="35">
        <v>27402</v>
      </c>
      <c r="I50" s="36">
        <f t="shared" si="6"/>
        <v>-25.043083403999233</v>
      </c>
      <c r="J50" s="36">
        <f t="shared" si="8"/>
        <v>6.6626952768828644</v>
      </c>
      <c r="K50" s="79"/>
      <c r="L50" s="35">
        <v>197822</v>
      </c>
      <c r="M50" s="36">
        <f t="shared" si="9"/>
        <v>10.478404069702771</v>
      </c>
      <c r="N50" s="15"/>
    </row>
    <row r="51" spans="1:14" ht="15.75">
      <c r="A51" s="12"/>
      <c r="B51" s="34" t="s">
        <v>237</v>
      </c>
      <c r="C51" s="35">
        <v>1288</v>
      </c>
      <c r="D51" s="35">
        <v>499</v>
      </c>
      <c r="E51" s="36">
        <f t="shared" si="5"/>
        <v>-61.257763975155278</v>
      </c>
      <c r="F51" s="36">
        <f t="shared" si="7"/>
        <v>1.0468677883606763</v>
      </c>
      <c r="G51" s="35">
        <v>7804</v>
      </c>
      <c r="H51" s="35">
        <v>6868</v>
      </c>
      <c r="I51" s="36">
        <f t="shared" si="6"/>
        <v>-11.993849308047155</v>
      </c>
      <c r="J51" s="36">
        <f t="shared" si="8"/>
        <v>1.6699288797033616</v>
      </c>
      <c r="K51" s="79"/>
      <c r="L51" s="35">
        <v>35020</v>
      </c>
      <c r="M51" s="36">
        <f t="shared" si="9"/>
        <v>1.8549691668317529</v>
      </c>
      <c r="N51" s="15"/>
    </row>
    <row r="52" spans="1:14" ht="15.75">
      <c r="A52" s="12"/>
      <c r="B52" s="34" t="s">
        <v>238</v>
      </c>
      <c r="C52" s="35">
        <v>2137</v>
      </c>
      <c r="D52" s="35">
        <v>722</v>
      </c>
      <c r="E52" s="36">
        <f t="shared" si="5"/>
        <v>-66.214319138979889</v>
      </c>
      <c r="F52" s="36">
        <f t="shared" si="7"/>
        <v>1.5147064993916</v>
      </c>
      <c r="G52" s="35">
        <v>11984</v>
      </c>
      <c r="H52" s="35">
        <v>10610</v>
      </c>
      <c r="I52" s="36">
        <f t="shared" si="6"/>
        <v>-11.465287049399198</v>
      </c>
      <c r="J52" s="36">
        <f t="shared" si="8"/>
        <v>2.5797823840496017</v>
      </c>
      <c r="K52" s="79"/>
      <c r="L52" s="35">
        <v>52419</v>
      </c>
      <c r="M52" s="36">
        <f t="shared" si="9"/>
        <v>2.776574207771378</v>
      </c>
      <c r="N52" s="15"/>
    </row>
    <row r="53" spans="1:14" ht="15.75">
      <c r="A53" s="12"/>
      <c r="B53" s="34" t="s">
        <v>239</v>
      </c>
      <c r="C53" s="35">
        <v>1161</v>
      </c>
      <c r="D53" s="35">
        <v>191</v>
      </c>
      <c r="E53" s="36">
        <f t="shared" si="5"/>
        <v>-83.54866494401378</v>
      </c>
      <c r="F53" s="36">
        <f t="shared" si="7"/>
        <v>0.40070490496370581</v>
      </c>
      <c r="G53" s="35">
        <v>7048</v>
      </c>
      <c r="H53" s="35">
        <v>5970</v>
      </c>
      <c r="I53" s="36">
        <f t="shared" si="6"/>
        <v>-15.295119182746875</v>
      </c>
      <c r="J53" s="36">
        <f t="shared" si="8"/>
        <v>1.4515834903653273</v>
      </c>
      <c r="K53" s="79"/>
      <c r="L53" s="35">
        <v>31912</v>
      </c>
      <c r="M53" s="36">
        <f t="shared" si="9"/>
        <v>1.6903419774967132</v>
      </c>
      <c r="N53" s="15"/>
    </row>
    <row r="54" spans="1:14" ht="15.75">
      <c r="A54" s="12"/>
      <c r="B54" s="34" t="s">
        <v>240</v>
      </c>
      <c r="C54" s="35">
        <v>238</v>
      </c>
      <c r="D54" s="35">
        <v>287</v>
      </c>
      <c r="E54" s="36">
        <f t="shared" si="5"/>
        <v>20.588235294117641</v>
      </c>
      <c r="F54" s="36">
        <f t="shared" si="7"/>
        <v>0.60210632316535895</v>
      </c>
      <c r="G54" s="35">
        <v>1316</v>
      </c>
      <c r="H54" s="35">
        <v>1723</v>
      </c>
      <c r="I54" s="36">
        <f t="shared" si="6"/>
        <v>30.927051671732531</v>
      </c>
      <c r="J54" s="36">
        <f t="shared" si="8"/>
        <v>0.41894109780560451</v>
      </c>
      <c r="K54" s="79"/>
      <c r="L54" s="35">
        <v>5739</v>
      </c>
      <c r="M54" s="36">
        <f t="shared" si="9"/>
        <v>0.30398823667753938</v>
      </c>
      <c r="N54" s="15"/>
    </row>
    <row r="55" spans="1:14" ht="15.75">
      <c r="A55" s="12"/>
      <c r="B55" s="34" t="s">
        <v>241</v>
      </c>
      <c r="C55" s="35">
        <v>3290</v>
      </c>
      <c r="D55" s="35">
        <v>1407</v>
      </c>
      <c r="E55" s="36">
        <f t="shared" si="5"/>
        <v>-57.234042553191486</v>
      </c>
      <c r="F55" s="36">
        <f t="shared" si="7"/>
        <v>2.9517895355179791</v>
      </c>
      <c r="G55" s="35">
        <v>19994</v>
      </c>
      <c r="H55" s="35">
        <v>20023</v>
      </c>
      <c r="I55" s="36">
        <f t="shared" si="6"/>
        <v>0.14504351305391072</v>
      </c>
      <c r="J55" s="36">
        <f t="shared" si="8"/>
        <v>4.868518631086256</v>
      </c>
      <c r="K55" s="79"/>
      <c r="L55" s="35">
        <v>85176</v>
      </c>
      <c r="M55" s="36">
        <f t="shared" si="9"/>
        <v>4.5116748644791942</v>
      </c>
      <c r="N55" s="15"/>
    </row>
    <row r="56" spans="1:14" ht="15.75">
      <c r="A56" s="12"/>
      <c r="B56" s="34" t="s">
        <v>242</v>
      </c>
      <c r="C56" s="35">
        <v>663</v>
      </c>
      <c r="D56" s="35">
        <v>316</v>
      </c>
      <c r="E56" s="36">
        <f t="shared" si="5"/>
        <v>-52.337858220211153</v>
      </c>
      <c r="F56" s="36">
        <f t="shared" si="7"/>
        <v>0.66294633491377497</v>
      </c>
      <c r="G56" s="35">
        <v>4223</v>
      </c>
      <c r="H56" s="35">
        <v>3583</v>
      </c>
      <c r="I56" s="36">
        <f t="shared" si="6"/>
        <v>-15.155103007340752</v>
      </c>
      <c r="J56" s="36">
        <f t="shared" si="8"/>
        <v>0.87119324053249048</v>
      </c>
      <c r="K56" s="79"/>
      <c r="L56" s="35">
        <v>17848</v>
      </c>
      <c r="M56" s="36">
        <f t="shared" si="9"/>
        <v>0.94538805510031776</v>
      </c>
      <c r="N56" s="15"/>
    </row>
    <row r="57" spans="1:14" ht="15.75">
      <c r="A57" s="12"/>
      <c r="B57" s="34" t="s">
        <v>75</v>
      </c>
      <c r="C57" s="35">
        <v>6403</v>
      </c>
      <c r="D57" s="35">
        <v>885</v>
      </c>
      <c r="E57" s="36">
        <f t="shared" si="5"/>
        <v>-86.178353896610957</v>
      </c>
      <c r="F57" s="36">
        <f t="shared" si="7"/>
        <v>1.8566693240464902</v>
      </c>
      <c r="G57" s="35">
        <v>40738</v>
      </c>
      <c r="H57" s="35">
        <v>28244</v>
      </c>
      <c r="I57" s="36">
        <f t="shared" si="6"/>
        <v>-30.669154106730812</v>
      </c>
      <c r="J57" s="36">
        <f t="shared" si="8"/>
        <v>6.8674244726764329</v>
      </c>
      <c r="K57" s="79"/>
      <c r="L57" s="35">
        <v>152281</v>
      </c>
      <c r="M57" s="36">
        <f t="shared" si="9"/>
        <v>8.0661496200544303</v>
      </c>
      <c r="N57" s="15"/>
    </row>
    <row r="58" spans="1:14" ht="15.75">
      <c r="A58" s="12"/>
      <c r="B58" s="34" t="s">
        <v>243</v>
      </c>
      <c r="C58" s="35">
        <v>177</v>
      </c>
      <c r="D58" s="35">
        <v>1472</v>
      </c>
      <c r="E58" s="36">
        <f t="shared" si="5"/>
        <v>731.63841807909603</v>
      </c>
      <c r="F58" s="36">
        <f t="shared" si="7"/>
        <v>3.0881550790920151</v>
      </c>
      <c r="G58" s="35">
        <v>965</v>
      </c>
      <c r="H58" s="35">
        <v>3710</v>
      </c>
      <c r="I58" s="36">
        <f t="shared" si="6"/>
        <v>284.45595854922277</v>
      </c>
      <c r="J58" s="36">
        <f t="shared" si="8"/>
        <v>0.90207282232083152</v>
      </c>
      <c r="K58" s="79"/>
      <c r="L58" s="35">
        <v>7181</v>
      </c>
      <c r="M58" s="36">
        <f t="shared" si="9"/>
        <v>0.38036932001767043</v>
      </c>
      <c r="N58" s="15"/>
    </row>
    <row r="59" spans="1:14" ht="15.75">
      <c r="A59" s="12"/>
      <c r="B59" s="34" t="s">
        <v>76</v>
      </c>
      <c r="C59" s="35">
        <v>583</v>
      </c>
      <c r="D59" s="35">
        <v>596</v>
      </c>
      <c r="E59" s="36">
        <f t="shared" si="5"/>
        <v>2.2298456260720467</v>
      </c>
      <c r="F59" s="36">
        <f t="shared" si="7"/>
        <v>1.2503671380019301</v>
      </c>
      <c r="G59" s="35">
        <v>2677</v>
      </c>
      <c r="H59" s="35">
        <v>3227</v>
      </c>
      <c r="I59" s="36">
        <f t="shared" si="6"/>
        <v>20.54538662682106</v>
      </c>
      <c r="J59" s="36">
        <f t="shared" si="8"/>
        <v>0.78463315299981762</v>
      </c>
      <c r="K59" s="79"/>
      <c r="L59" s="35">
        <v>13088</v>
      </c>
      <c r="M59" s="36">
        <f t="shared" si="9"/>
        <v>0.69325632368629309</v>
      </c>
      <c r="N59" s="15"/>
    </row>
    <row r="60" spans="1:14" ht="15.75">
      <c r="A60" s="12"/>
      <c r="B60" s="34" t="s">
        <v>244</v>
      </c>
      <c r="C60" s="35">
        <v>509</v>
      </c>
      <c r="D60" s="35">
        <v>2065</v>
      </c>
      <c r="E60" s="36">
        <f t="shared" si="5"/>
        <v>305.69744597249507</v>
      </c>
      <c r="F60" s="36">
        <f t="shared" si="7"/>
        <v>4.3322284227751435</v>
      </c>
      <c r="G60" s="35">
        <v>2941</v>
      </c>
      <c r="H60" s="35">
        <v>5740</v>
      </c>
      <c r="I60" s="36">
        <f t="shared" si="6"/>
        <v>95.171710302618152</v>
      </c>
      <c r="J60" s="36">
        <f t="shared" si="8"/>
        <v>1.3956598383077017</v>
      </c>
      <c r="K60" s="79"/>
      <c r="L60" s="35">
        <v>19224</v>
      </c>
      <c r="M60" s="36">
        <f t="shared" si="9"/>
        <v>1.0182731942653802</v>
      </c>
      <c r="N60" s="15"/>
    </row>
    <row r="61" spans="1:14" ht="15.75">
      <c r="A61" s="12"/>
      <c r="B61" s="34" t="s">
        <v>79</v>
      </c>
      <c r="C61" s="35">
        <v>2</v>
      </c>
      <c r="D61" s="35">
        <v>2860</v>
      </c>
      <c r="E61" s="36">
        <f t="shared" si="5"/>
        <v>142900</v>
      </c>
      <c r="F61" s="36">
        <f t="shared" si="7"/>
        <v>6.0000839172575837</v>
      </c>
      <c r="G61" s="35">
        <v>15</v>
      </c>
      <c r="H61" s="35">
        <v>5678</v>
      </c>
      <c r="I61" s="36">
        <f t="shared" si="6"/>
        <v>37753.333333333336</v>
      </c>
      <c r="J61" s="36">
        <f t="shared" si="8"/>
        <v>1.3805847668834721</v>
      </c>
      <c r="K61" s="79"/>
      <c r="L61" s="35">
        <v>5745</v>
      </c>
      <c r="M61" s="36">
        <f t="shared" si="9"/>
        <v>0.30430604978436382</v>
      </c>
      <c r="N61" s="15"/>
    </row>
    <row r="62" spans="1:14" ht="15.75">
      <c r="A62" s="12"/>
      <c r="B62" s="34" t="s">
        <v>245</v>
      </c>
      <c r="C62" s="35">
        <v>6497</v>
      </c>
      <c r="D62" s="35">
        <v>520</v>
      </c>
      <c r="E62" s="36">
        <f t="shared" si="5"/>
        <v>-91.99630598737879</v>
      </c>
      <c r="F62" s="36">
        <f t="shared" si="7"/>
        <v>1.0909243485922879</v>
      </c>
      <c r="G62" s="35">
        <v>36524</v>
      </c>
      <c r="H62" s="35">
        <v>27942</v>
      </c>
      <c r="I62" s="36">
        <f t="shared" si="6"/>
        <v>-23.496878764647899</v>
      </c>
      <c r="J62" s="36">
        <f t="shared" si="8"/>
        <v>6.793994286061638</v>
      </c>
      <c r="K62" s="79"/>
      <c r="L62" s="35">
        <v>136525</v>
      </c>
      <c r="M62" s="36">
        <f t="shared" si="9"/>
        <v>7.2315724015335539</v>
      </c>
      <c r="N62" s="15"/>
    </row>
    <row r="63" spans="1:14" ht="15.75">
      <c r="A63" s="12"/>
      <c r="B63" s="34" t="s">
        <v>78</v>
      </c>
      <c r="C63" s="35">
        <v>1496</v>
      </c>
      <c r="D63" s="35">
        <v>4602</v>
      </c>
      <c r="E63" s="36">
        <f t="shared" si="5"/>
        <v>207.62032085561498</v>
      </c>
      <c r="F63" s="36">
        <f t="shared" si="7"/>
        <v>9.654680485041748</v>
      </c>
      <c r="G63" s="35">
        <v>8564</v>
      </c>
      <c r="H63" s="35">
        <v>17878</v>
      </c>
      <c r="I63" s="36">
        <f t="shared" si="6"/>
        <v>108.75758991125642</v>
      </c>
      <c r="J63" s="36">
        <f t="shared" si="8"/>
        <v>4.346969789070573</v>
      </c>
      <c r="K63" s="79"/>
      <c r="L63" s="35">
        <v>48514</v>
      </c>
      <c r="M63" s="36">
        <f t="shared" si="9"/>
        <v>2.5697308440798303</v>
      </c>
      <c r="N63" s="15"/>
    </row>
    <row r="64" spans="1:14" ht="15.75">
      <c r="A64" s="12"/>
      <c r="B64" s="34" t="s">
        <v>246</v>
      </c>
      <c r="C64" s="35">
        <v>2144</v>
      </c>
      <c r="D64" s="35">
        <v>3949</v>
      </c>
      <c r="E64" s="36">
        <f t="shared" si="5"/>
        <v>84.18843283582089</v>
      </c>
      <c r="F64" s="36">
        <f t="shared" si="7"/>
        <v>8.2847312549825869</v>
      </c>
      <c r="G64" s="35">
        <v>15058</v>
      </c>
      <c r="H64" s="35">
        <v>21149</v>
      </c>
      <c r="I64" s="36">
        <f t="shared" si="6"/>
        <v>40.450258998538978</v>
      </c>
      <c r="J64" s="36">
        <f t="shared" si="8"/>
        <v>5.1423013798553283</v>
      </c>
      <c r="K64" s="79"/>
      <c r="L64" s="35">
        <v>77428</v>
      </c>
      <c r="M64" s="36">
        <f t="shared" si="9"/>
        <v>4.1012722058666178</v>
      </c>
      <c r="N64" s="15"/>
    </row>
    <row r="65" spans="1:14" ht="15.75">
      <c r="A65" s="12"/>
      <c r="B65" s="34" t="s">
        <v>247</v>
      </c>
      <c r="C65" s="35">
        <v>486</v>
      </c>
      <c r="D65" s="35">
        <v>296</v>
      </c>
      <c r="E65" s="36">
        <f t="shared" si="5"/>
        <v>-39.094650205761319</v>
      </c>
      <c r="F65" s="36">
        <f t="shared" si="7"/>
        <v>0.6209877061217639</v>
      </c>
      <c r="G65" s="35">
        <v>2363</v>
      </c>
      <c r="H65" s="35">
        <v>2724</v>
      </c>
      <c r="I65" s="36">
        <f t="shared" si="6"/>
        <v>15.277190012695719</v>
      </c>
      <c r="J65" s="36">
        <f t="shared" si="8"/>
        <v>0.66233055741292324</v>
      </c>
      <c r="K65" s="79"/>
      <c r="L65" s="35">
        <v>13372</v>
      </c>
      <c r="M65" s="36">
        <f t="shared" si="9"/>
        <v>0.70829947740931465</v>
      </c>
      <c r="N65" s="15"/>
    </row>
    <row r="66" spans="1:14" ht="15.75">
      <c r="A66" s="12"/>
      <c r="B66" s="34" t="s">
        <v>248</v>
      </c>
      <c r="C66" s="35">
        <v>446</v>
      </c>
      <c r="D66" s="35">
        <v>182</v>
      </c>
      <c r="E66" s="36">
        <f t="shared" si="5"/>
        <v>-59.192825112107613</v>
      </c>
      <c r="F66" s="36">
        <f t="shared" si="7"/>
        <v>0.3818235220073008</v>
      </c>
      <c r="G66" s="35">
        <v>2918</v>
      </c>
      <c r="H66" s="35">
        <v>2428</v>
      </c>
      <c r="I66" s="36">
        <f t="shared" si="6"/>
        <v>-16.792323509252917</v>
      </c>
      <c r="J66" s="36">
        <f t="shared" si="8"/>
        <v>0.59035924867789191</v>
      </c>
      <c r="K66" s="79"/>
      <c r="L66" s="35">
        <v>17869</v>
      </c>
      <c r="M66" s="36">
        <f t="shared" si="9"/>
        <v>0.94650040097420307</v>
      </c>
      <c r="N66" s="15"/>
    </row>
    <row r="67" spans="1:14" ht="15.75">
      <c r="A67" s="12"/>
      <c r="B67" s="34" t="s">
        <v>77</v>
      </c>
      <c r="C67" s="35">
        <v>840</v>
      </c>
      <c r="D67" s="35">
        <v>161</v>
      </c>
      <c r="E67" s="36">
        <f t="shared" si="5"/>
        <v>-80.833333333333329</v>
      </c>
      <c r="F67" s="36">
        <f t="shared" si="7"/>
        <v>0.33776696177568916</v>
      </c>
      <c r="G67" s="35">
        <v>4845</v>
      </c>
      <c r="H67" s="35">
        <v>3774</v>
      </c>
      <c r="I67" s="36">
        <f t="shared" si="6"/>
        <v>-22.10526315789474</v>
      </c>
      <c r="J67" s="36">
        <f t="shared" si="8"/>
        <v>0.91763418637164917</v>
      </c>
      <c r="K67" s="79"/>
      <c r="L67" s="35">
        <v>21762</v>
      </c>
      <c r="M67" s="36">
        <f t="shared" si="9"/>
        <v>1.1527081384521018</v>
      </c>
      <c r="N67" s="15"/>
    </row>
    <row r="68" spans="1:14" ht="15.75">
      <c r="A68" s="12"/>
      <c r="B68" s="34" t="s">
        <v>249</v>
      </c>
      <c r="C68" s="35">
        <v>2395</v>
      </c>
      <c r="D68" s="35">
        <v>1262</v>
      </c>
      <c r="E68" s="36">
        <f t="shared" si="5"/>
        <v>-47.306889352818374</v>
      </c>
      <c r="F68" s="36">
        <f t="shared" si="7"/>
        <v>2.6475894767758992</v>
      </c>
      <c r="G68" s="35">
        <v>14162</v>
      </c>
      <c r="H68" s="35">
        <v>14616</v>
      </c>
      <c r="I68" s="36">
        <f t="shared" si="6"/>
        <v>3.2057618980370073</v>
      </c>
      <c r="J68" s="36">
        <f t="shared" si="8"/>
        <v>3.5538265151054649</v>
      </c>
      <c r="K68" s="79"/>
      <c r="L68" s="35">
        <v>65921</v>
      </c>
      <c r="M68" s="36">
        <f t="shared" si="9"/>
        <v>3.4917596358285548</v>
      </c>
      <c r="N68" s="15"/>
    </row>
    <row r="69" spans="1:14" ht="15.75">
      <c r="A69" s="12"/>
      <c r="B69" s="34" t="s">
        <v>250</v>
      </c>
      <c r="C69" s="35">
        <v>345</v>
      </c>
      <c r="D69" s="35">
        <v>58</v>
      </c>
      <c r="E69" s="36">
        <f t="shared" si="5"/>
        <v>-83.188405797101453</v>
      </c>
      <c r="F69" s="36">
        <f t="shared" si="7"/>
        <v>0.12168002349683213</v>
      </c>
      <c r="G69" s="35">
        <v>2115</v>
      </c>
      <c r="H69" s="35">
        <v>2088</v>
      </c>
      <c r="I69" s="36">
        <f t="shared" si="6"/>
        <v>-1.2765957446808529</v>
      </c>
      <c r="J69" s="36">
        <f t="shared" si="8"/>
        <v>0.50768950215792352</v>
      </c>
      <c r="K69" s="79"/>
      <c r="L69" s="35">
        <v>8558</v>
      </c>
      <c r="M69" s="36">
        <f t="shared" si="9"/>
        <v>0.45330742803387042</v>
      </c>
      <c r="N69" s="15"/>
    </row>
    <row r="70" spans="1:14" ht="15.75">
      <c r="A70" s="12"/>
      <c r="B70" s="34" t="s">
        <v>251</v>
      </c>
      <c r="C70" s="35">
        <v>69</v>
      </c>
      <c r="D70" s="35">
        <v>0</v>
      </c>
      <c r="E70" s="36">
        <f t="shared" si="5"/>
        <v>-100</v>
      </c>
      <c r="F70" s="36">
        <f t="shared" si="7"/>
        <v>0</v>
      </c>
      <c r="G70" s="35">
        <v>445</v>
      </c>
      <c r="H70" s="35">
        <v>408</v>
      </c>
      <c r="I70" s="36">
        <f t="shared" si="6"/>
        <v>-8.3146067415730389</v>
      </c>
      <c r="J70" s="36">
        <f t="shared" si="8"/>
        <v>9.9203695823962074E-2</v>
      </c>
      <c r="K70" s="79"/>
      <c r="L70" s="35">
        <v>2741</v>
      </c>
      <c r="M70" s="36">
        <f t="shared" si="9"/>
        <v>0.14518762096761378</v>
      </c>
      <c r="N70" s="15"/>
    </row>
    <row r="71" spans="1:14" ht="15.75">
      <c r="A71" s="12"/>
      <c r="B71" s="34" t="s">
        <v>252</v>
      </c>
      <c r="C71" s="35">
        <v>7219</v>
      </c>
      <c r="D71" s="35">
        <v>307</v>
      </c>
      <c r="E71" s="36">
        <f t="shared" si="5"/>
        <v>-95.747333425682228</v>
      </c>
      <c r="F71" s="36">
        <f t="shared" si="7"/>
        <v>0.64406495195737001</v>
      </c>
      <c r="G71" s="35">
        <v>42379</v>
      </c>
      <c r="H71" s="35">
        <v>30775</v>
      </c>
      <c r="I71" s="36">
        <f t="shared" si="6"/>
        <v>-27.381486113405231</v>
      </c>
      <c r="J71" s="36">
        <f t="shared" si="8"/>
        <v>7.4828277916236097</v>
      </c>
      <c r="K71" s="79"/>
      <c r="L71" s="35">
        <v>190105</v>
      </c>
      <c r="M71" s="36">
        <f t="shared" si="9"/>
        <v>10.069643445475453</v>
      </c>
      <c r="N71" s="15"/>
    </row>
    <row r="72" spans="1:14" ht="15.75">
      <c r="A72" s="12"/>
      <c r="B72" s="34" t="s">
        <v>71</v>
      </c>
      <c r="C72" s="35">
        <v>25489</v>
      </c>
      <c r="D72" s="35">
        <v>16723</v>
      </c>
      <c r="E72" s="36">
        <f t="shared" si="5"/>
        <v>-34.391306053591741</v>
      </c>
      <c r="F72" s="36">
        <f t="shared" si="7"/>
        <v>35.08370746444006</v>
      </c>
      <c r="G72" s="35">
        <v>128574</v>
      </c>
      <c r="H72" s="35">
        <v>142934</v>
      </c>
      <c r="I72" s="36">
        <f t="shared" si="6"/>
        <v>11.16866551557858</v>
      </c>
      <c r="J72" s="36">
        <f t="shared" si="8"/>
        <v>34.753875144368124</v>
      </c>
      <c r="K72" s="79"/>
      <c r="L72" s="35">
        <v>629111</v>
      </c>
      <c r="M72" s="36">
        <f>+(L72*100)/$L$73</f>
        <v>33.323286907900943</v>
      </c>
      <c r="N72" s="15"/>
    </row>
    <row r="73" spans="1:14" ht="15.75">
      <c r="A73" s="12"/>
      <c r="B73" s="40" t="s">
        <v>70</v>
      </c>
      <c r="C73" s="42">
        <f>SUM(C48:C72)</f>
        <v>71814</v>
      </c>
      <c r="D73" s="42">
        <f>SUM(D48:D72)</f>
        <v>47666</v>
      </c>
      <c r="E73" s="42">
        <f t="shared" si="5"/>
        <v>-33.625755423733537</v>
      </c>
      <c r="F73" s="97">
        <f>SUM(F48:F72)</f>
        <v>100.00000000000003</v>
      </c>
      <c r="G73" s="42">
        <f>SUM(G48:G72)</f>
        <v>401869</v>
      </c>
      <c r="H73" s="42">
        <f>SUM(H48:H72)</f>
        <v>411275</v>
      </c>
      <c r="I73" s="42">
        <f t="shared" si="6"/>
        <v>2.3405637160368142</v>
      </c>
      <c r="J73" s="97">
        <f>SUM(J48:J72)</f>
        <v>100</v>
      </c>
      <c r="K73" s="4"/>
      <c r="L73" s="42">
        <f>SUM(L48:L72)</f>
        <v>1887902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312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5" t="s">
        <v>319</v>
      </c>
      <c r="D76" s="105"/>
      <c r="E76" s="101" t="s">
        <v>254</v>
      </c>
      <c r="F76" s="101" t="s">
        <v>307</v>
      </c>
      <c r="G76" s="103" t="s">
        <v>321</v>
      </c>
      <c r="H76" s="104"/>
      <c r="I76" s="101" t="s">
        <v>254</v>
      </c>
      <c r="J76" s="101" t="s">
        <v>307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1"/>
      <c r="F77" s="101"/>
      <c r="G77" s="31">
        <v>2016</v>
      </c>
      <c r="H77" s="31">
        <v>2017</v>
      </c>
      <c r="I77" s="101"/>
      <c r="J77" s="101"/>
      <c r="K77" s="94"/>
      <c r="L77" s="39" t="s">
        <v>309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1996</v>
      </c>
      <c r="D79" s="35">
        <f>D17-D48</f>
        <v>2793</v>
      </c>
      <c r="E79" s="36">
        <f t="shared" ref="E79:E104" si="10">IF(ISBLANK(D79),"",(IFERROR(((D79/C79-1)*100),"")))</f>
        <v>39.929859719438873</v>
      </c>
      <c r="F79" s="36">
        <f>+(D79*100)/$D$104</f>
        <v>6.3344824457951558</v>
      </c>
      <c r="G79" s="35">
        <f>G17-G48</f>
        <v>10992</v>
      </c>
      <c r="H79" s="35">
        <f>H17-H48</f>
        <v>14105</v>
      </c>
      <c r="I79" s="36">
        <f t="shared" ref="I79:I104" si="11">IF(ISBLANK(H79),"",(IFERROR(((H79/G79-1)*100),"")))</f>
        <v>28.320596797671026</v>
      </c>
      <c r="J79" s="36">
        <f>+(H79*100)/$H$104</f>
        <v>3.9791128313341382</v>
      </c>
      <c r="K79" s="79"/>
      <c r="L79" s="35">
        <f>L17-L48</f>
        <v>58679</v>
      </c>
      <c r="M79" s="36">
        <f>+(L79*100)/$L$104</f>
        <v>3.8829227233595396</v>
      </c>
      <c r="N79" s="15"/>
    </row>
    <row r="80" spans="1:14" ht="15.75">
      <c r="A80" s="12"/>
      <c r="B80" s="34" t="s">
        <v>235</v>
      </c>
      <c r="C80" s="35">
        <f t="shared" ref="C80:D103" si="12">C18-C49</f>
        <v>741</v>
      </c>
      <c r="D80" s="35">
        <f t="shared" si="12"/>
        <v>1995</v>
      </c>
      <c r="E80" s="36">
        <f t="shared" si="10"/>
        <v>169.23076923076925</v>
      </c>
      <c r="F80" s="36">
        <f t="shared" ref="F80:F103" si="13">+(D80*100)/$D$104</f>
        <v>4.5246303184251113</v>
      </c>
      <c r="G80" s="35">
        <f t="shared" ref="G80:H80" si="14">G18-G49</f>
        <v>4039</v>
      </c>
      <c r="H80" s="35">
        <f t="shared" si="14"/>
        <v>7293</v>
      </c>
      <c r="I80" s="36">
        <f t="shared" si="11"/>
        <v>80.564496162416432</v>
      </c>
      <c r="J80" s="36">
        <f t="shared" ref="J80:J103" si="15">+(H80*100)/$H$104</f>
        <v>2.0574030399801395</v>
      </c>
      <c r="K80" s="79"/>
      <c r="L80" s="35">
        <f t="shared" ref="L80" si="16">L18-L49</f>
        <v>22611</v>
      </c>
      <c r="M80" s="36">
        <f t="shared" ref="M80:M103" si="17">+(L80*100)/$L$104</f>
        <v>1.4962212324320892</v>
      </c>
      <c r="N80" s="15"/>
    </row>
    <row r="81" spans="1:14" ht="15.75">
      <c r="A81" s="12"/>
      <c r="B81" s="34" t="s">
        <v>236</v>
      </c>
      <c r="C81" s="35">
        <f t="shared" si="12"/>
        <v>4872</v>
      </c>
      <c r="D81" s="35">
        <f t="shared" si="12"/>
        <v>702</v>
      </c>
      <c r="E81" s="36">
        <f t="shared" si="10"/>
        <v>-85.591133004926107</v>
      </c>
      <c r="F81" s="36">
        <f t="shared" si="13"/>
        <v>1.5921255556563549</v>
      </c>
      <c r="G81" s="35">
        <f t="shared" ref="G81:H81" si="18">G19-G50</f>
        <v>27109</v>
      </c>
      <c r="H81" s="35">
        <f t="shared" si="18"/>
        <v>23576</v>
      </c>
      <c r="I81" s="36">
        <f t="shared" si="11"/>
        <v>-13.032572208491644</v>
      </c>
      <c r="J81" s="36">
        <f t="shared" si="15"/>
        <v>6.650943928502917</v>
      </c>
      <c r="K81" s="79"/>
      <c r="L81" s="35">
        <f t="shared" ref="L81" si="19">L19-L50</f>
        <v>135504</v>
      </c>
      <c r="M81" s="36">
        <f t="shared" si="17"/>
        <v>8.9666074865984609</v>
      </c>
      <c r="N81" s="15"/>
    </row>
    <row r="82" spans="1:14" ht="15.75">
      <c r="A82" s="12"/>
      <c r="B82" s="34" t="s">
        <v>237</v>
      </c>
      <c r="C82" s="35">
        <f t="shared" si="12"/>
        <v>419</v>
      </c>
      <c r="D82" s="35">
        <f t="shared" si="12"/>
        <v>1275</v>
      </c>
      <c r="E82" s="36">
        <f t="shared" si="10"/>
        <v>204.29594272076369</v>
      </c>
      <c r="F82" s="36">
        <f t="shared" si="13"/>
        <v>2.8916810305724394</v>
      </c>
      <c r="G82" s="35">
        <f t="shared" ref="G82:H82" si="20">G20-G51</f>
        <v>2466</v>
      </c>
      <c r="H82" s="35">
        <f t="shared" si="20"/>
        <v>4459</v>
      </c>
      <c r="I82" s="36">
        <f t="shared" si="11"/>
        <v>80.819140308191393</v>
      </c>
      <c r="J82" s="36">
        <f t="shared" si="15"/>
        <v>1.2579130886153083</v>
      </c>
      <c r="K82" s="79"/>
      <c r="L82" s="35">
        <f t="shared" ref="L82" si="21">L20-L51</f>
        <v>13774</v>
      </c>
      <c r="M82" s="36">
        <f t="shared" si="17"/>
        <v>0.91145686858253039</v>
      </c>
      <c r="N82" s="15"/>
    </row>
    <row r="83" spans="1:14" ht="15.75">
      <c r="A83" s="12"/>
      <c r="B83" s="34" t="s">
        <v>238</v>
      </c>
      <c r="C83" s="35">
        <f t="shared" si="12"/>
        <v>285</v>
      </c>
      <c r="D83" s="35">
        <f t="shared" si="12"/>
        <v>373</v>
      </c>
      <c r="E83" s="36">
        <f t="shared" si="10"/>
        <v>30.877192982456148</v>
      </c>
      <c r="F83" s="36">
        <f t="shared" si="13"/>
        <v>0.84595845051256469</v>
      </c>
      <c r="G83" s="35">
        <f t="shared" ref="G83:H83" si="22">G21-G52</f>
        <v>1590</v>
      </c>
      <c r="H83" s="35">
        <f t="shared" si="22"/>
        <v>2100</v>
      </c>
      <c r="I83" s="36">
        <f t="shared" si="11"/>
        <v>32.075471698113198</v>
      </c>
      <c r="J83" s="36">
        <f t="shared" si="15"/>
        <v>0.59242374660061614</v>
      </c>
      <c r="K83" s="79"/>
      <c r="L83" s="35">
        <f t="shared" ref="L83" si="23">L21-L52</f>
        <v>8712</v>
      </c>
      <c r="M83" s="36">
        <f t="shared" si="17"/>
        <v>0.57649282990351425</v>
      </c>
      <c r="N83" s="15"/>
    </row>
    <row r="84" spans="1:14" ht="15.75">
      <c r="A84" s="12"/>
      <c r="B84" s="34" t="s">
        <v>239</v>
      </c>
      <c r="C84" s="35">
        <f t="shared" si="12"/>
        <v>636</v>
      </c>
      <c r="D84" s="35">
        <f t="shared" si="12"/>
        <v>56</v>
      </c>
      <c r="E84" s="36">
        <f t="shared" si="10"/>
        <v>-91.19496855345912</v>
      </c>
      <c r="F84" s="36">
        <f t="shared" si="13"/>
        <v>0.12700716683298557</v>
      </c>
      <c r="G84" s="35">
        <f t="shared" ref="G84:H84" si="24">G22-G53</f>
        <v>3299</v>
      </c>
      <c r="H84" s="35">
        <f t="shared" si="24"/>
        <v>2774</v>
      </c>
      <c r="I84" s="36">
        <f t="shared" si="11"/>
        <v>-15.913913307062744</v>
      </c>
      <c r="J84" s="36">
        <f t="shared" si="15"/>
        <v>0.78256355860481386</v>
      </c>
      <c r="K84" s="79"/>
      <c r="L84" s="35">
        <f t="shared" ref="L84" si="25">L22-L53</f>
        <v>14580</v>
      </c>
      <c r="M84" s="36">
        <f t="shared" si="17"/>
        <v>0.96479171946662501</v>
      </c>
      <c r="N84" s="15"/>
    </row>
    <row r="85" spans="1:14" ht="15.75">
      <c r="A85" s="12"/>
      <c r="B85" s="34" t="s">
        <v>240</v>
      </c>
      <c r="C85" s="35">
        <f t="shared" si="12"/>
        <v>3477</v>
      </c>
      <c r="D85" s="35">
        <f t="shared" si="12"/>
        <v>164</v>
      </c>
      <c r="E85" s="36">
        <f t="shared" si="10"/>
        <v>-95.283290192694849</v>
      </c>
      <c r="F85" s="36">
        <f t="shared" si="13"/>
        <v>0.3719495600108863</v>
      </c>
      <c r="G85" s="35">
        <f t="shared" ref="G85:H85" si="26">G23-G54</f>
        <v>17148</v>
      </c>
      <c r="H85" s="35">
        <f t="shared" si="26"/>
        <v>18070</v>
      </c>
      <c r="I85" s="36">
        <f t="shared" si="11"/>
        <v>5.3767203172381706</v>
      </c>
      <c r="J85" s="36">
        <f t="shared" si="15"/>
        <v>5.0976652862253014</v>
      </c>
      <c r="K85" s="79"/>
      <c r="L85" s="35">
        <f t="shared" ref="L85" si="27">L23-L54</f>
        <v>76130</v>
      </c>
      <c r="M85" s="36">
        <f t="shared" si="17"/>
        <v>5.0376950344989142</v>
      </c>
      <c r="N85" s="15"/>
    </row>
    <row r="86" spans="1:14" ht="15.75">
      <c r="A86" s="12"/>
      <c r="B86" s="34" t="s">
        <v>241</v>
      </c>
      <c r="C86" s="35">
        <f t="shared" si="12"/>
        <v>945</v>
      </c>
      <c r="D86" s="35">
        <f t="shared" si="12"/>
        <v>567</v>
      </c>
      <c r="E86" s="36">
        <f t="shared" si="10"/>
        <v>-40</v>
      </c>
      <c r="F86" s="36">
        <f t="shared" si="13"/>
        <v>1.285947564183979</v>
      </c>
      <c r="G86" s="35">
        <f t="shared" ref="G86:H86" si="28">G24-G55</f>
        <v>6141</v>
      </c>
      <c r="H86" s="35">
        <f t="shared" si="28"/>
        <v>6167</v>
      </c>
      <c r="I86" s="36">
        <f t="shared" si="11"/>
        <v>0.4233838137111201</v>
      </c>
      <c r="J86" s="36">
        <f t="shared" si="15"/>
        <v>1.7397510691838094</v>
      </c>
      <c r="K86" s="79"/>
      <c r="L86" s="35">
        <f t="shared" ref="L86" si="29">L24-L55</f>
        <v>26224</v>
      </c>
      <c r="M86" s="36">
        <f t="shared" si="17"/>
        <v>1.7353016496085578</v>
      </c>
      <c r="N86" s="15"/>
    </row>
    <row r="87" spans="1:14" ht="15.75">
      <c r="A87" s="12"/>
      <c r="B87" s="34" t="s">
        <v>242</v>
      </c>
      <c r="C87" s="35">
        <f t="shared" si="12"/>
        <v>2402</v>
      </c>
      <c r="D87" s="35">
        <f t="shared" si="12"/>
        <v>539</v>
      </c>
      <c r="E87" s="36">
        <f t="shared" si="10"/>
        <v>-77.560366361365524</v>
      </c>
      <c r="F87" s="36">
        <f t="shared" si="13"/>
        <v>1.2224439807674861</v>
      </c>
      <c r="G87" s="35">
        <f t="shared" ref="G87:H87" si="30">G25-G56</f>
        <v>13589</v>
      </c>
      <c r="H87" s="35">
        <f t="shared" si="30"/>
        <v>12709</v>
      </c>
      <c r="I87" s="36">
        <f t="shared" si="11"/>
        <v>-6.4758260357642206</v>
      </c>
      <c r="J87" s="36">
        <f t="shared" si="15"/>
        <v>3.5852920931177286</v>
      </c>
      <c r="K87" s="79"/>
      <c r="L87" s="35">
        <f t="shared" ref="L87" si="31">L25-L56</f>
        <v>61463</v>
      </c>
      <c r="M87" s="36">
        <f t="shared" si="17"/>
        <v>4.0671463274058421</v>
      </c>
      <c r="N87" s="15"/>
    </row>
    <row r="88" spans="1:14" ht="15.75">
      <c r="A88" s="12"/>
      <c r="B88" s="34" t="s">
        <v>75</v>
      </c>
      <c r="C88" s="35">
        <f t="shared" si="12"/>
        <v>4227</v>
      </c>
      <c r="D88" s="35">
        <f t="shared" si="12"/>
        <v>361</v>
      </c>
      <c r="E88" s="36">
        <f t="shared" si="10"/>
        <v>-91.459664064348232</v>
      </c>
      <c r="F88" s="36">
        <f t="shared" si="13"/>
        <v>0.81874262904835349</v>
      </c>
      <c r="G88" s="35">
        <f t="shared" ref="G88:H88" si="32">G26-G57</f>
        <v>25510</v>
      </c>
      <c r="H88" s="35">
        <f t="shared" si="32"/>
        <v>17891</v>
      </c>
      <c r="I88" s="36">
        <f t="shared" si="11"/>
        <v>-29.866718933751468</v>
      </c>
      <c r="J88" s="36">
        <f t="shared" si="15"/>
        <v>5.0471682144912489</v>
      </c>
      <c r="K88" s="79"/>
      <c r="L88" s="35">
        <f t="shared" ref="L88" si="33">L26-L57</f>
        <v>99407</v>
      </c>
      <c r="M88" s="36">
        <f t="shared" si="17"/>
        <v>6.5779869997955274</v>
      </c>
      <c r="N88" s="15"/>
    </row>
    <row r="89" spans="1:14" ht="15.75">
      <c r="A89" s="12"/>
      <c r="B89" s="34" t="s">
        <v>243</v>
      </c>
      <c r="C89" s="35">
        <f t="shared" si="12"/>
        <v>1333</v>
      </c>
      <c r="D89" s="35">
        <f t="shared" si="12"/>
        <v>216</v>
      </c>
      <c r="E89" s="36">
        <f t="shared" si="10"/>
        <v>-83.795948987246817</v>
      </c>
      <c r="F89" s="36">
        <f t="shared" si="13"/>
        <v>0.48988478635580152</v>
      </c>
      <c r="G89" s="35">
        <f t="shared" ref="G89:H89" si="34">G27-G58</f>
        <v>7603</v>
      </c>
      <c r="H89" s="35">
        <f t="shared" si="34"/>
        <v>6539</v>
      </c>
      <c r="I89" s="36">
        <f t="shared" si="11"/>
        <v>-13.994475864790212</v>
      </c>
      <c r="J89" s="36">
        <f t="shared" si="15"/>
        <v>1.8446947042959185</v>
      </c>
      <c r="K89" s="79"/>
      <c r="L89" s="35">
        <f t="shared" ref="L89" si="35">L27-L58</f>
        <v>38173</v>
      </c>
      <c r="M89" s="36">
        <f t="shared" si="17"/>
        <v>2.5259941225788394</v>
      </c>
      <c r="N89" s="15"/>
    </row>
    <row r="90" spans="1:14" ht="15.75">
      <c r="A90" s="12"/>
      <c r="B90" s="34" t="s">
        <v>76</v>
      </c>
      <c r="C90" s="35">
        <f t="shared" si="12"/>
        <v>350</v>
      </c>
      <c r="D90" s="35">
        <f t="shared" si="12"/>
        <v>2537</v>
      </c>
      <c r="E90" s="36">
        <f t="shared" si="10"/>
        <v>624.85714285714278</v>
      </c>
      <c r="F90" s="36">
        <f t="shared" si="13"/>
        <v>5.75387825455865</v>
      </c>
      <c r="G90" s="35">
        <f t="shared" ref="G90:H90" si="36">G28-G59</f>
        <v>1710</v>
      </c>
      <c r="H90" s="35">
        <f t="shared" si="36"/>
        <v>5758</v>
      </c>
      <c r="I90" s="36">
        <f t="shared" si="11"/>
        <v>236.7251461988304</v>
      </c>
      <c r="J90" s="36">
        <f t="shared" si="15"/>
        <v>1.6243694918696894</v>
      </c>
      <c r="K90" s="79"/>
      <c r="L90" s="35">
        <f t="shared" ref="L90" si="37">L28-L59</f>
        <v>12446</v>
      </c>
      <c r="M90" s="36">
        <f t="shared" si="17"/>
        <v>0.82358009193975412</v>
      </c>
      <c r="N90" s="15"/>
    </row>
    <row r="91" spans="1:14" ht="15.75">
      <c r="A91" s="12"/>
      <c r="B91" s="34" t="s">
        <v>244</v>
      </c>
      <c r="C91" s="35">
        <f t="shared" si="12"/>
        <v>1251</v>
      </c>
      <c r="D91" s="35">
        <f t="shared" si="12"/>
        <v>949</v>
      </c>
      <c r="E91" s="36">
        <f t="shared" si="10"/>
        <v>-24.140687450039966</v>
      </c>
      <c r="F91" s="36">
        <f t="shared" si="13"/>
        <v>2.1523178807947021</v>
      </c>
      <c r="G91" s="35">
        <f t="shared" ref="G91:H91" si="38">G29-G60</f>
        <v>6360</v>
      </c>
      <c r="H91" s="35">
        <f t="shared" si="38"/>
        <v>6113</v>
      </c>
      <c r="I91" s="36">
        <f t="shared" si="11"/>
        <v>-3.8836477987421403</v>
      </c>
      <c r="J91" s="36">
        <f t="shared" si="15"/>
        <v>1.7245173156997935</v>
      </c>
      <c r="K91" s="79"/>
      <c r="L91" s="35">
        <f t="shared" ref="L91" si="39">L29-L60</f>
        <v>34296</v>
      </c>
      <c r="M91" s="36">
        <f t="shared" si="17"/>
        <v>2.2694442257083245</v>
      </c>
      <c r="N91" s="15"/>
    </row>
    <row r="92" spans="1:14" ht="15.75">
      <c r="A92" s="12"/>
      <c r="B92" s="34" t="s">
        <v>79</v>
      </c>
      <c r="C92" s="35">
        <f t="shared" si="12"/>
        <v>101</v>
      </c>
      <c r="D92" s="35">
        <f t="shared" si="12"/>
        <v>923</v>
      </c>
      <c r="E92" s="36">
        <f t="shared" si="10"/>
        <v>813.86138613861385</v>
      </c>
      <c r="F92" s="36">
        <f t="shared" si="13"/>
        <v>2.0933502676222444</v>
      </c>
      <c r="G92" s="35">
        <f t="shared" ref="G92:H92" si="40">G30-G61</f>
        <v>476</v>
      </c>
      <c r="H92" s="35">
        <f t="shared" si="40"/>
        <v>2237</v>
      </c>
      <c r="I92" s="36">
        <f t="shared" si="11"/>
        <v>369.9579831932773</v>
      </c>
      <c r="J92" s="36">
        <f t="shared" si="15"/>
        <v>0.63107234340265628</v>
      </c>
      <c r="K92" s="79"/>
      <c r="L92" s="35">
        <f t="shared" ref="L92" si="41">L30-L61</f>
        <v>3703</v>
      </c>
      <c r="M92" s="36">
        <f t="shared" si="17"/>
        <v>0.24503592161762089</v>
      </c>
      <c r="N92" s="15"/>
    </row>
    <row r="93" spans="1:14" ht="15.75">
      <c r="A93" s="12"/>
      <c r="B93" s="34" t="s">
        <v>245</v>
      </c>
      <c r="C93" s="35">
        <f t="shared" si="12"/>
        <v>3071</v>
      </c>
      <c r="D93" s="35">
        <f t="shared" si="12"/>
        <v>350</v>
      </c>
      <c r="E93" s="36">
        <f t="shared" si="10"/>
        <v>-88.603060892217528</v>
      </c>
      <c r="F93" s="36">
        <f t="shared" si="13"/>
        <v>0.79379479270615982</v>
      </c>
      <c r="G93" s="35">
        <f t="shared" ref="G93:H93" si="42">G31-G62</f>
        <v>16103</v>
      </c>
      <c r="H93" s="35">
        <f t="shared" si="42"/>
        <v>12469</v>
      </c>
      <c r="I93" s="36">
        <f t="shared" si="11"/>
        <v>-22.567223498726939</v>
      </c>
      <c r="J93" s="36">
        <f t="shared" si="15"/>
        <v>3.5175865220776581</v>
      </c>
      <c r="K93" s="79"/>
      <c r="L93" s="35">
        <f t="shared" ref="L93" si="43">L31-L62</f>
        <v>66543</v>
      </c>
      <c r="M93" s="36">
        <f t="shared" si="17"/>
        <v>4.4033014669730886</v>
      </c>
      <c r="N93" s="15"/>
    </row>
    <row r="94" spans="1:14" ht="15.75">
      <c r="A94" s="12"/>
      <c r="B94" s="34" t="s">
        <v>78</v>
      </c>
      <c r="C94" s="35">
        <f t="shared" si="12"/>
        <v>2251</v>
      </c>
      <c r="D94" s="35">
        <f t="shared" si="12"/>
        <v>2519</v>
      </c>
      <c r="E94" s="36">
        <f t="shared" si="10"/>
        <v>11.905819635717464</v>
      </c>
      <c r="F94" s="36">
        <f t="shared" si="13"/>
        <v>5.7130545223623335</v>
      </c>
      <c r="G94" s="35">
        <f t="shared" ref="G94:H94" si="44">G32-G63</f>
        <v>12532</v>
      </c>
      <c r="H94" s="35">
        <f t="shared" si="44"/>
        <v>17520</v>
      </c>
      <c r="I94" s="36">
        <f t="shared" si="11"/>
        <v>39.802106607085854</v>
      </c>
      <c r="J94" s="36">
        <f t="shared" si="15"/>
        <v>4.9425066859251405</v>
      </c>
      <c r="K94" s="79"/>
      <c r="L94" s="35">
        <f t="shared" ref="L94" si="45">L32-L63</f>
        <v>63440</v>
      </c>
      <c r="M94" s="36">
        <f t="shared" si="17"/>
        <v>4.1979689082964811</v>
      </c>
      <c r="N94" s="15"/>
    </row>
    <row r="95" spans="1:14" ht="15.75">
      <c r="A95" s="12"/>
      <c r="B95" s="34" t="s">
        <v>246</v>
      </c>
      <c r="C95" s="35">
        <f t="shared" si="12"/>
        <v>829</v>
      </c>
      <c r="D95" s="35">
        <f t="shared" si="12"/>
        <v>3648</v>
      </c>
      <c r="E95" s="36">
        <f t="shared" si="10"/>
        <v>340.04825090470445</v>
      </c>
      <c r="F95" s="36">
        <f t="shared" si="13"/>
        <v>8.2736097251202025</v>
      </c>
      <c r="G95" s="35">
        <f t="shared" ref="G95:H95" si="46">G33-G64</f>
        <v>5031</v>
      </c>
      <c r="H95" s="35">
        <f t="shared" si="46"/>
        <v>11345</v>
      </c>
      <c r="I95" s="36">
        <f t="shared" si="11"/>
        <v>125.50188829258597</v>
      </c>
      <c r="J95" s="36">
        <f t="shared" si="15"/>
        <v>3.2004987643733287</v>
      </c>
      <c r="K95" s="79"/>
      <c r="L95" s="35">
        <f t="shared" ref="L95" si="47">L33-L64</f>
        <v>34120</v>
      </c>
      <c r="M95" s="36">
        <f t="shared" si="17"/>
        <v>2.2577979059122941</v>
      </c>
      <c r="N95" s="15"/>
    </row>
    <row r="96" spans="1:14" ht="15.75">
      <c r="A96" s="12"/>
      <c r="B96" s="34" t="s">
        <v>247</v>
      </c>
      <c r="C96" s="35">
        <f t="shared" si="12"/>
        <v>2142</v>
      </c>
      <c r="D96" s="35">
        <f t="shared" si="12"/>
        <v>819</v>
      </c>
      <c r="E96" s="36">
        <f t="shared" si="10"/>
        <v>-61.764705882352942</v>
      </c>
      <c r="F96" s="36">
        <f t="shared" si="13"/>
        <v>1.8574798149324141</v>
      </c>
      <c r="G96" s="35">
        <f t="shared" ref="G96:H96" si="48">G34-G65</f>
        <v>9843</v>
      </c>
      <c r="H96" s="35">
        <f t="shared" si="48"/>
        <v>9970</v>
      </c>
      <c r="I96" s="36">
        <f t="shared" si="11"/>
        <v>1.2902570354566656</v>
      </c>
      <c r="J96" s="36">
        <f t="shared" si="15"/>
        <v>2.8126022636229253</v>
      </c>
      <c r="K96" s="79"/>
      <c r="L96" s="35">
        <f t="shared" ref="L96" si="49">L34-L65</f>
        <v>49526</v>
      </c>
      <c r="M96" s="36">
        <f t="shared" si="17"/>
        <v>3.2772479216943808</v>
      </c>
      <c r="N96" s="15"/>
    </row>
    <row r="97" spans="1:14" ht="15.75">
      <c r="A97" s="12"/>
      <c r="B97" s="34" t="s">
        <v>248</v>
      </c>
      <c r="C97" s="35">
        <f t="shared" si="12"/>
        <v>101</v>
      </c>
      <c r="D97" s="35">
        <f t="shared" si="12"/>
        <v>2993</v>
      </c>
      <c r="E97" s="36">
        <f t="shared" si="10"/>
        <v>2863.3663366336632</v>
      </c>
      <c r="F97" s="36">
        <f t="shared" si="13"/>
        <v>6.7880794701986753</v>
      </c>
      <c r="G97" s="35">
        <f t="shared" ref="G97:H97" si="50">G35-G66</f>
        <v>721</v>
      </c>
      <c r="H97" s="35">
        <f t="shared" si="50"/>
        <v>6134</v>
      </c>
      <c r="I97" s="36">
        <f t="shared" si="11"/>
        <v>750.76282940360613</v>
      </c>
      <c r="J97" s="36">
        <f t="shared" si="15"/>
        <v>1.7304415531657997</v>
      </c>
      <c r="K97" s="79"/>
      <c r="L97" s="35">
        <f t="shared" ref="L97" si="51">L35-L66</f>
        <v>11464</v>
      </c>
      <c r="M97" s="36">
        <f t="shared" si="17"/>
        <v>0.75859892125962891</v>
      </c>
      <c r="N97" s="15"/>
    </row>
    <row r="98" spans="1:14" ht="15.75">
      <c r="A98" s="12"/>
      <c r="B98" s="34" t="s">
        <v>77</v>
      </c>
      <c r="C98" s="35">
        <f t="shared" si="12"/>
        <v>435</v>
      </c>
      <c r="D98" s="35">
        <f t="shared" si="12"/>
        <v>1061</v>
      </c>
      <c r="E98" s="36">
        <f t="shared" si="10"/>
        <v>143.90804597701151</v>
      </c>
      <c r="F98" s="36">
        <f t="shared" si="13"/>
        <v>2.4063322144606731</v>
      </c>
      <c r="G98" s="35">
        <f t="shared" ref="G98:H98" si="52">G36-G67</f>
        <v>2526</v>
      </c>
      <c r="H98" s="35">
        <f t="shared" si="52"/>
        <v>4029</v>
      </c>
      <c r="I98" s="36">
        <f t="shared" si="11"/>
        <v>59.501187648456067</v>
      </c>
      <c r="J98" s="36">
        <f t="shared" si="15"/>
        <v>1.136607273835182</v>
      </c>
      <c r="K98" s="79"/>
      <c r="L98" s="35">
        <f t="shared" ref="L98" si="53">L36-L67</f>
        <v>13538</v>
      </c>
      <c r="M98" s="36">
        <f t="shared" si="17"/>
        <v>0.89584021249239842</v>
      </c>
      <c r="N98" s="15"/>
    </row>
    <row r="99" spans="1:14" ht="15.75">
      <c r="A99" s="12"/>
      <c r="B99" s="34" t="s">
        <v>249</v>
      </c>
      <c r="C99" s="35">
        <f t="shared" si="12"/>
        <v>1059</v>
      </c>
      <c r="D99" s="35">
        <f t="shared" si="12"/>
        <v>1916</v>
      </c>
      <c r="E99" s="36">
        <f t="shared" si="10"/>
        <v>80.925401322001875</v>
      </c>
      <c r="F99" s="36">
        <f t="shared" si="13"/>
        <v>4.3454594937857207</v>
      </c>
      <c r="G99" s="35">
        <f t="shared" ref="G99:H99" si="54">G37-G68</f>
        <v>5796</v>
      </c>
      <c r="H99" s="35">
        <f t="shared" si="54"/>
        <v>8969</v>
      </c>
      <c r="I99" s="36">
        <f t="shared" si="11"/>
        <v>54.744651483781915</v>
      </c>
      <c r="J99" s="36">
        <f t="shared" si="15"/>
        <v>2.5302136110766313</v>
      </c>
      <c r="K99" s="79"/>
      <c r="L99" s="35">
        <f t="shared" ref="L99" si="55">L37-L68</f>
        <v>30842</v>
      </c>
      <c r="M99" s="36">
        <f t="shared" si="17"/>
        <v>2.0408851997112243</v>
      </c>
      <c r="N99" s="15"/>
    </row>
    <row r="100" spans="1:14" ht="15.75">
      <c r="A100" s="12"/>
      <c r="B100" s="34" t="s">
        <v>250</v>
      </c>
      <c r="C100" s="35">
        <f t="shared" si="12"/>
        <v>689</v>
      </c>
      <c r="D100" s="35">
        <f t="shared" si="12"/>
        <v>2111</v>
      </c>
      <c r="E100" s="36">
        <f t="shared" si="10"/>
        <v>206.38606676342525</v>
      </c>
      <c r="F100" s="36">
        <f t="shared" si="13"/>
        <v>4.7877165925791525</v>
      </c>
      <c r="G100" s="35">
        <f t="shared" ref="G100:H100" si="56">G38-G69</f>
        <v>3840</v>
      </c>
      <c r="H100" s="35">
        <f t="shared" si="56"/>
        <v>7935</v>
      </c>
      <c r="I100" s="36">
        <f t="shared" si="11"/>
        <v>106.640625</v>
      </c>
      <c r="J100" s="36">
        <f t="shared" si="15"/>
        <v>2.2385154425123281</v>
      </c>
      <c r="K100" s="79"/>
      <c r="L100" s="35">
        <f t="shared" ref="L100" si="57">L38-L69</f>
        <v>20777</v>
      </c>
      <c r="M100" s="36">
        <f t="shared" si="17"/>
        <v>1.3748612863757248</v>
      </c>
      <c r="N100" s="15"/>
    </row>
    <row r="101" spans="1:14" ht="15.75">
      <c r="A101" s="12"/>
      <c r="B101" s="34" t="s">
        <v>251</v>
      </c>
      <c r="C101" s="35">
        <f t="shared" si="12"/>
        <v>2243</v>
      </c>
      <c r="D101" s="35">
        <f t="shared" si="12"/>
        <v>146</v>
      </c>
      <c r="E101" s="36">
        <f t="shared" si="10"/>
        <v>-93.490860454748102</v>
      </c>
      <c r="F101" s="36">
        <f t="shared" si="13"/>
        <v>0.33112582781456956</v>
      </c>
      <c r="G101" s="35">
        <f t="shared" ref="G101:H101" si="58">G39-G70</f>
        <v>12451</v>
      </c>
      <c r="H101" s="35">
        <f t="shared" si="58"/>
        <v>12430</v>
      </c>
      <c r="I101" s="36">
        <f t="shared" si="11"/>
        <v>-0.16866115171472185</v>
      </c>
      <c r="J101" s="36">
        <f t="shared" si="15"/>
        <v>3.5065843667836467</v>
      </c>
      <c r="K101" s="79"/>
      <c r="L101" s="35">
        <f t="shared" ref="L101" si="59">L39-L70</f>
        <v>54329</v>
      </c>
      <c r="M101" s="36">
        <f t="shared" si="17"/>
        <v>3.595073342037193</v>
      </c>
      <c r="N101" s="15"/>
    </row>
    <row r="102" spans="1:14" ht="15.75">
      <c r="A102" s="12"/>
      <c r="B102" s="34" t="s">
        <v>252</v>
      </c>
      <c r="C102" s="35">
        <f t="shared" si="12"/>
        <v>3641</v>
      </c>
      <c r="D102" s="35">
        <f t="shared" si="12"/>
        <v>1221</v>
      </c>
      <c r="E102" s="36">
        <f t="shared" si="10"/>
        <v>-66.465256797583081</v>
      </c>
      <c r="F102" s="36">
        <f t="shared" si="13"/>
        <v>2.769209833983489</v>
      </c>
      <c r="G102" s="35">
        <f t="shared" ref="G102:H102" si="60">G40-G71</f>
        <v>20009</v>
      </c>
      <c r="H102" s="35">
        <f t="shared" si="60"/>
        <v>17847</v>
      </c>
      <c r="I102" s="36">
        <f t="shared" si="11"/>
        <v>-10.805137688040379</v>
      </c>
      <c r="J102" s="36">
        <f t="shared" si="15"/>
        <v>5.0347555264672366</v>
      </c>
      <c r="K102" s="79"/>
      <c r="L102" s="35">
        <f t="shared" ref="L102" si="61">L40-L71</f>
        <v>91539</v>
      </c>
      <c r="M102" s="36">
        <f t="shared" si="17"/>
        <v>6.0573435670957059</v>
      </c>
      <c r="N102" s="15"/>
    </row>
    <row r="103" spans="1:14" ht="15.75">
      <c r="A103" s="12"/>
      <c r="B103" s="34" t="s">
        <v>71</v>
      </c>
      <c r="C103" s="35">
        <f t="shared" si="12"/>
        <v>18095</v>
      </c>
      <c r="D103" s="35">
        <f t="shared" si="12"/>
        <v>13858</v>
      </c>
      <c r="E103" s="36">
        <f t="shared" si="10"/>
        <v>-23.415308096159158</v>
      </c>
      <c r="F103" s="36">
        <f t="shared" si="13"/>
        <v>31.429737820919893</v>
      </c>
      <c r="G103" s="35">
        <f t="shared" ref="G103:H103" si="62">G41-G72</f>
        <v>85468</v>
      </c>
      <c r="H103" s="35">
        <f t="shared" si="62"/>
        <v>116037</v>
      </c>
      <c r="I103" s="36">
        <f t="shared" si="11"/>
        <v>35.76660270510601</v>
      </c>
      <c r="J103" s="36">
        <f t="shared" si="15"/>
        <v>32.734797278236044</v>
      </c>
      <c r="K103" s="79"/>
      <c r="L103" s="35">
        <f t="shared" ref="L103" si="63">L41-L72</f>
        <v>469387</v>
      </c>
      <c r="M103" s="36">
        <f t="shared" si="17"/>
        <v>31.060404034655743</v>
      </c>
      <c r="N103" s="15"/>
    </row>
    <row r="104" spans="1:14" ht="15.75">
      <c r="A104" s="12"/>
      <c r="B104" s="40" t="s">
        <v>70</v>
      </c>
      <c r="C104" s="42">
        <f>SUM(C79:C103)</f>
        <v>57591</v>
      </c>
      <c r="D104" s="42">
        <f>SUM(D79:D103)</f>
        <v>44092</v>
      </c>
      <c r="E104" s="42">
        <f t="shared" si="10"/>
        <v>-23.439426299248144</v>
      </c>
      <c r="F104" s="97">
        <f>SUM(F79:F103)</f>
        <v>100.00000000000001</v>
      </c>
      <c r="G104" s="42">
        <f>SUM(G79:G103)</f>
        <v>302352</v>
      </c>
      <c r="H104" s="42">
        <f>SUM(H79:H103)</f>
        <v>354476</v>
      </c>
      <c r="I104" s="42">
        <f t="shared" si="11"/>
        <v>17.23950891675927</v>
      </c>
      <c r="J104" s="97">
        <f>SUM(J79:J103)</f>
        <v>100</v>
      </c>
      <c r="K104" s="4"/>
      <c r="L104" s="42">
        <f>SUM(L79:L103)</f>
        <v>1511207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260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 ht="15.75">
      <c r="A12" s="12"/>
      <c r="B12" s="8"/>
      <c r="C12" s="106" t="s">
        <v>314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22" ht="18.75">
      <c r="A13" s="12"/>
      <c r="B13" s="92" t="s">
        <v>310</v>
      </c>
      <c r="N13" s="15"/>
    </row>
    <row r="14" spans="1:22" ht="31.5" customHeight="1">
      <c r="A14" s="12"/>
      <c r="B14" s="30" t="s">
        <v>259</v>
      </c>
      <c r="C14" s="105" t="s">
        <v>319</v>
      </c>
      <c r="D14" s="105"/>
      <c r="E14" s="101" t="s">
        <v>254</v>
      </c>
      <c r="F14" s="101" t="s">
        <v>307</v>
      </c>
      <c r="G14" s="103" t="s">
        <v>321</v>
      </c>
      <c r="H14" s="104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309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5519</v>
      </c>
      <c r="D17" s="35">
        <v>4557</v>
      </c>
      <c r="E17" s="36">
        <f t="shared" ref="E17:I24" si="0">IF(ISBLANK(D17),"",(IFERROR(((D17/C17-1)*100),"")))</f>
        <v>-17.430693966298239</v>
      </c>
      <c r="F17" s="36">
        <f>+(D17*100)/$D$24</f>
        <v>4.9663244621722358</v>
      </c>
      <c r="G17" s="35">
        <v>27368</v>
      </c>
      <c r="H17" s="35">
        <v>36604</v>
      </c>
      <c r="I17" s="36">
        <f t="shared" si="0"/>
        <v>33.747442268342589</v>
      </c>
      <c r="J17" s="36">
        <f>+(H17*100)/$H$24</f>
        <v>4.780143937128388</v>
      </c>
      <c r="K17" s="79"/>
      <c r="L17" s="35">
        <v>129146</v>
      </c>
      <c r="M17" s="36">
        <f>+(L17*100)/$L$24</f>
        <v>3.7994074329478695</v>
      </c>
      <c r="N17" s="15"/>
    </row>
    <row r="18" spans="1:14" ht="15.75">
      <c r="A18" s="12"/>
      <c r="B18" s="34" t="s">
        <v>60</v>
      </c>
      <c r="C18" s="35">
        <v>43556</v>
      </c>
      <c r="D18" s="35">
        <v>32496</v>
      </c>
      <c r="E18" s="36">
        <f t="shared" si="0"/>
        <v>-25.392598034713931</v>
      </c>
      <c r="F18" s="36">
        <f t="shared" ref="F18:F23" si="1">+(D18*100)/$D$24</f>
        <v>35.414895703916827</v>
      </c>
      <c r="G18" s="35">
        <v>209397</v>
      </c>
      <c r="H18" s="35">
        <v>256886</v>
      </c>
      <c r="I18" s="36">
        <f t="shared" si="0"/>
        <v>22.678930452680788</v>
      </c>
      <c r="J18" s="36">
        <f t="shared" ref="J18:J23" si="2">+(H18*100)/$H$24</f>
        <v>33.546936275630067</v>
      </c>
      <c r="K18" s="79"/>
      <c r="L18" s="35">
        <v>975158</v>
      </c>
      <c r="M18" s="36">
        <f t="shared" ref="M18:M23" si="3">+(L18*100)/$L$24</f>
        <v>28.688635757194017</v>
      </c>
      <c r="N18" s="15"/>
    </row>
    <row r="19" spans="1:14" ht="15.75">
      <c r="A19" s="12"/>
      <c r="B19" s="34" t="s">
        <v>80</v>
      </c>
      <c r="C19" s="35">
        <v>22539</v>
      </c>
      <c r="D19" s="35">
        <v>13581</v>
      </c>
      <c r="E19" s="36">
        <f t="shared" si="0"/>
        <v>-39.744442965526417</v>
      </c>
      <c r="F19" s="36">
        <f t="shared" si="1"/>
        <v>14.800889295756228</v>
      </c>
      <c r="G19" s="35">
        <v>115056</v>
      </c>
      <c r="H19" s="35">
        <v>119098</v>
      </c>
      <c r="I19" s="36">
        <f t="shared" si="0"/>
        <v>3.5130718954248463</v>
      </c>
      <c r="J19" s="36">
        <f t="shared" si="2"/>
        <v>15.55309754737506</v>
      </c>
      <c r="K19" s="79"/>
      <c r="L19" s="35">
        <v>543080</v>
      </c>
      <c r="M19" s="36">
        <f t="shared" si="3"/>
        <v>15.977128123870108</v>
      </c>
      <c r="N19" s="15"/>
    </row>
    <row r="20" spans="1:14" ht="15.75">
      <c r="A20" s="12"/>
      <c r="B20" s="34" t="s">
        <v>81</v>
      </c>
      <c r="C20" s="35">
        <v>9498</v>
      </c>
      <c r="D20" s="35">
        <v>6100</v>
      </c>
      <c r="E20" s="36">
        <f t="shared" si="0"/>
        <v>-35.775952832175193</v>
      </c>
      <c r="F20" s="36">
        <f t="shared" si="1"/>
        <v>6.6479217070991083</v>
      </c>
      <c r="G20" s="35">
        <v>51186</v>
      </c>
      <c r="H20" s="35">
        <v>52687</v>
      </c>
      <c r="I20" s="36">
        <f t="shared" si="0"/>
        <v>2.9324424647364511</v>
      </c>
      <c r="J20" s="36">
        <f t="shared" si="2"/>
        <v>6.8804350239176966</v>
      </c>
      <c r="K20" s="79"/>
      <c r="L20" s="35">
        <v>246786</v>
      </c>
      <c r="M20" s="36">
        <f t="shared" si="3"/>
        <v>7.2603143941544683</v>
      </c>
      <c r="N20" s="15"/>
    </row>
    <row r="21" spans="1:14" ht="15.75">
      <c r="A21" s="12"/>
      <c r="B21" s="34" t="s">
        <v>59</v>
      </c>
      <c r="C21" s="35">
        <v>21142</v>
      </c>
      <c r="D21" s="35">
        <v>13329</v>
      </c>
      <c r="E21" s="36">
        <f t="shared" si="0"/>
        <v>-36.954876549049288</v>
      </c>
      <c r="F21" s="36">
        <f t="shared" si="1"/>
        <v>14.526253841626888</v>
      </c>
      <c r="G21" s="35">
        <v>114871</v>
      </c>
      <c r="H21" s="35">
        <v>125959</v>
      </c>
      <c r="I21" s="36">
        <f t="shared" si="0"/>
        <v>9.6525667923148539</v>
      </c>
      <c r="J21" s="36">
        <f t="shared" si="2"/>
        <v>16.449080706391502</v>
      </c>
      <c r="K21" s="79"/>
      <c r="L21" s="35">
        <v>591985</v>
      </c>
      <c r="M21" s="36">
        <f t="shared" si="3"/>
        <v>17.415887516405036</v>
      </c>
      <c r="N21" s="15"/>
    </row>
    <row r="22" spans="1:14" ht="15.75">
      <c r="A22" s="12"/>
      <c r="B22" s="34" t="s">
        <v>86</v>
      </c>
      <c r="C22" s="35">
        <v>3693</v>
      </c>
      <c r="D22" s="35">
        <v>2192</v>
      </c>
      <c r="E22" s="36">
        <f t="shared" si="0"/>
        <v>-40.644462496615219</v>
      </c>
      <c r="F22" s="36">
        <f t="shared" si="1"/>
        <v>2.3888925216329913</v>
      </c>
      <c r="G22" s="35">
        <v>19263</v>
      </c>
      <c r="H22" s="35">
        <v>20061</v>
      </c>
      <c r="I22" s="36">
        <f t="shared" si="0"/>
        <v>4.1426569070238228</v>
      </c>
      <c r="J22" s="36">
        <f t="shared" si="2"/>
        <v>2.6197811037791658</v>
      </c>
      <c r="K22" s="79"/>
      <c r="L22" s="35">
        <v>106660</v>
      </c>
      <c r="M22" s="36">
        <f t="shared" si="3"/>
        <v>3.1378811329674923</v>
      </c>
      <c r="N22" s="15"/>
    </row>
    <row r="23" spans="1:14" ht="15.75">
      <c r="A23" s="12"/>
      <c r="B23" s="34" t="s">
        <v>253</v>
      </c>
      <c r="C23" s="35">
        <v>23458</v>
      </c>
      <c r="D23" s="35">
        <v>19503</v>
      </c>
      <c r="E23" s="36">
        <f t="shared" si="0"/>
        <v>-16.859919856765281</v>
      </c>
      <c r="F23" s="36">
        <f t="shared" si="1"/>
        <v>21.254822467795723</v>
      </c>
      <c r="G23" s="35">
        <v>167080</v>
      </c>
      <c r="H23" s="35">
        <v>154456</v>
      </c>
      <c r="I23" s="36">
        <f t="shared" si="0"/>
        <v>-7.5556619583433076</v>
      </c>
      <c r="J23" s="36">
        <f t="shared" si="2"/>
        <v>20.170525405778118</v>
      </c>
      <c r="K23" s="79"/>
      <c r="L23" s="35">
        <v>806294</v>
      </c>
      <c r="M23" s="36">
        <f t="shared" si="3"/>
        <v>23.720745642461008</v>
      </c>
      <c r="N23" s="15"/>
    </row>
    <row r="24" spans="1:14" ht="15.75">
      <c r="A24" s="12"/>
      <c r="B24" s="40" t="s">
        <v>70</v>
      </c>
      <c r="C24" s="37">
        <f>SUM(C17:C23)</f>
        <v>129405</v>
      </c>
      <c r="D24" s="37">
        <f>SUM(D17:D23)</f>
        <v>91758</v>
      </c>
      <c r="E24" s="38">
        <f t="shared" si="0"/>
        <v>-29.092384374637771</v>
      </c>
      <c r="F24" s="38">
        <f>SUM(F17:F23)</f>
        <v>100</v>
      </c>
      <c r="G24" s="37">
        <f>SUM(G17:G23)</f>
        <v>704221</v>
      </c>
      <c r="H24" s="37">
        <f>SUM(H17:H23)</f>
        <v>765751</v>
      </c>
      <c r="I24" s="38">
        <f t="shared" si="0"/>
        <v>8.7373139966004931</v>
      </c>
      <c r="J24" s="38">
        <f>SUM(J17:J23)</f>
        <v>100</v>
      </c>
      <c r="K24" s="4"/>
      <c r="L24" s="37">
        <f>SUM(L17:L23)</f>
        <v>3399109</v>
      </c>
      <c r="M24" s="38">
        <f>SUM(M17:M23)</f>
        <v>100.00000000000001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311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2244</v>
      </c>
      <c r="D27" s="35">
        <v>1801</v>
      </c>
      <c r="E27" s="36">
        <f t="shared" ref="E27:I33" si="4">IF(ISBLANK(D27),"",(IFERROR(((D27/C27-1)*100),"")))</f>
        <v>-19.741532976827092</v>
      </c>
      <c r="F27" s="36">
        <f>+(D27*100)/$D$34</f>
        <v>3.7783745227205974</v>
      </c>
      <c r="G27" s="35">
        <v>11966</v>
      </c>
      <c r="H27" s="35">
        <v>14882</v>
      </c>
      <c r="I27" s="36">
        <f t="shared" si="4"/>
        <v>24.369045629282972</v>
      </c>
      <c r="J27" s="36">
        <f>+(H27*100)/$H$34</f>
        <v>3.6185034344416751</v>
      </c>
      <c r="K27" s="79"/>
      <c r="L27" s="35">
        <v>54262</v>
      </c>
      <c r="M27" s="36">
        <f>+(L27*100)/$L$34</f>
        <v>2.8741958004176063</v>
      </c>
      <c r="N27" s="15"/>
    </row>
    <row r="28" spans="1:14" ht="15.75">
      <c r="A28" s="12"/>
      <c r="B28" s="34" t="s">
        <v>60</v>
      </c>
      <c r="C28" s="36">
        <v>22034</v>
      </c>
      <c r="D28" s="35">
        <v>14902</v>
      </c>
      <c r="E28" s="36">
        <f t="shared" si="4"/>
        <v>-32.368158300807849</v>
      </c>
      <c r="F28" s="36">
        <f t="shared" ref="F28:F33" si="5">+(D28*100)/$D$34</f>
        <v>31.263374312927454</v>
      </c>
      <c r="G28" s="35">
        <v>106733</v>
      </c>
      <c r="H28" s="35">
        <v>122561</v>
      </c>
      <c r="I28" s="36">
        <f t="shared" si="4"/>
        <v>14.829527887345062</v>
      </c>
      <c r="J28" s="36">
        <f t="shared" ref="J28:J33" si="6">+(H28*100)/$H$34</f>
        <v>29.800255303628958</v>
      </c>
      <c r="K28" s="79"/>
      <c r="L28" s="35">
        <v>483998</v>
      </c>
      <c r="M28" s="36">
        <f t="shared" ref="M28:M33" si="7">+(L28*100)/$L$34</f>
        <v>25.636818012799392</v>
      </c>
      <c r="N28" s="15"/>
    </row>
    <row r="29" spans="1:14" ht="15.75">
      <c r="A29" s="12"/>
      <c r="B29" s="34" t="s">
        <v>80</v>
      </c>
      <c r="C29" s="36">
        <v>14722</v>
      </c>
      <c r="D29" s="35">
        <v>8559</v>
      </c>
      <c r="E29" s="36">
        <f t="shared" si="4"/>
        <v>-41.862518679527241</v>
      </c>
      <c r="F29" s="36">
        <f t="shared" si="5"/>
        <v>17.956195191541141</v>
      </c>
      <c r="G29" s="35">
        <v>76249</v>
      </c>
      <c r="H29" s="35">
        <v>77251</v>
      </c>
      <c r="I29" s="36">
        <f t="shared" si="4"/>
        <v>1.3141155949586203</v>
      </c>
      <c r="J29" s="36">
        <f t="shared" si="6"/>
        <v>18.783295848276701</v>
      </c>
      <c r="K29" s="79"/>
      <c r="L29" s="35">
        <v>352532</v>
      </c>
      <c r="M29" s="36">
        <f t="shared" si="7"/>
        <v>18.673215029169945</v>
      </c>
      <c r="N29" s="15"/>
    </row>
    <row r="30" spans="1:14" ht="15.75">
      <c r="A30" s="12"/>
      <c r="B30" s="34" t="s">
        <v>81</v>
      </c>
      <c r="C30" s="36">
        <v>5216</v>
      </c>
      <c r="D30" s="35">
        <v>3301</v>
      </c>
      <c r="E30" s="36">
        <f t="shared" si="4"/>
        <v>-36.713957055214721</v>
      </c>
      <c r="F30" s="36">
        <f t="shared" si="5"/>
        <v>6.9252716821214282</v>
      </c>
      <c r="G30" s="35">
        <v>29209</v>
      </c>
      <c r="H30" s="35">
        <v>28934</v>
      </c>
      <c r="I30" s="36">
        <f t="shared" si="4"/>
        <v>-0.94149063644767272</v>
      </c>
      <c r="J30" s="36">
        <f t="shared" si="6"/>
        <v>7.0351954288493097</v>
      </c>
      <c r="K30" s="79"/>
      <c r="L30" s="35">
        <v>137341</v>
      </c>
      <c r="M30" s="36">
        <f t="shared" si="7"/>
        <v>7.274794984061673</v>
      </c>
      <c r="N30" s="15"/>
    </row>
    <row r="31" spans="1:14" ht="15.75">
      <c r="A31" s="12"/>
      <c r="B31" s="34" t="s">
        <v>59</v>
      </c>
      <c r="C31" s="36">
        <v>12102</v>
      </c>
      <c r="D31" s="35">
        <v>7432</v>
      </c>
      <c r="E31" s="36">
        <f t="shared" si="4"/>
        <v>-38.58866303090398</v>
      </c>
      <c r="F31" s="36">
        <f t="shared" si="5"/>
        <v>15.591826459111315</v>
      </c>
      <c r="G31" s="35">
        <v>68127</v>
      </c>
      <c r="H31" s="35">
        <v>74476</v>
      </c>
      <c r="I31" s="36">
        <f t="shared" si="4"/>
        <v>9.3193594316497208</v>
      </c>
      <c r="J31" s="36">
        <f t="shared" si="6"/>
        <v>18.108564828885783</v>
      </c>
      <c r="K31" s="79"/>
      <c r="L31" s="35">
        <v>348325</v>
      </c>
      <c r="M31" s="36">
        <f t="shared" si="7"/>
        <v>18.450375072434905</v>
      </c>
      <c r="N31" s="15"/>
    </row>
    <row r="32" spans="1:14" ht="15.75">
      <c r="A32" s="12"/>
      <c r="B32" s="34" t="s">
        <v>86</v>
      </c>
      <c r="C32" s="36">
        <v>2133</v>
      </c>
      <c r="D32" s="35">
        <v>1257</v>
      </c>
      <c r="E32" s="36">
        <f t="shared" si="4"/>
        <v>-41.068917018284111</v>
      </c>
      <c r="F32" s="36">
        <f t="shared" si="5"/>
        <v>2.6370998195778963</v>
      </c>
      <c r="G32" s="35">
        <v>11235</v>
      </c>
      <c r="H32" s="35">
        <v>11460</v>
      </c>
      <c r="I32" s="36">
        <f t="shared" si="4"/>
        <v>2.0026702269692942</v>
      </c>
      <c r="J32" s="36">
        <f t="shared" si="6"/>
        <v>2.7864567503495228</v>
      </c>
      <c r="K32" s="79"/>
      <c r="L32" s="35">
        <v>60608</v>
      </c>
      <c r="M32" s="36">
        <f t="shared" si="7"/>
        <v>3.2103361297355475</v>
      </c>
      <c r="N32" s="15"/>
    </row>
    <row r="33" spans="1:14" ht="15.75">
      <c r="A33" s="12"/>
      <c r="B33" s="34" t="s">
        <v>253</v>
      </c>
      <c r="C33" s="36">
        <v>13363</v>
      </c>
      <c r="D33" s="35">
        <v>10414</v>
      </c>
      <c r="E33" s="36">
        <f t="shared" si="4"/>
        <v>-22.068397814861928</v>
      </c>
      <c r="F33" s="36">
        <f t="shared" si="5"/>
        <v>21.847858012000167</v>
      </c>
      <c r="G33" s="35">
        <v>98350</v>
      </c>
      <c r="H33" s="35">
        <v>81711</v>
      </c>
      <c r="I33" s="36">
        <f t="shared" si="4"/>
        <v>-16.918149466192169</v>
      </c>
      <c r="J33" s="36">
        <f t="shared" si="6"/>
        <v>19.867728405568052</v>
      </c>
      <c r="K33" s="79"/>
      <c r="L33" s="35">
        <v>450836</v>
      </c>
      <c r="M33" s="36">
        <f t="shared" si="7"/>
        <v>23.880264971380928</v>
      </c>
      <c r="N33" s="15"/>
    </row>
    <row r="34" spans="1:14" ht="15.75">
      <c r="A34" s="12"/>
      <c r="B34" s="40" t="s">
        <v>70</v>
      </c>
      <c r="C34" s="37">
        <f>SUM(C27:C33)</f>
        <v>71814</v>
      </c>
      <c r="D34" s="37">
        <f>SUM(D27:D33)</f>
        <v>47666</v>
      </c>
      <c r="E34" s="38">
        <f t="shared" ref="E34" si="8">IF(ISBLANK(D34),"",(IFERROR(((D34/C34-1)*100),"")))</f>
        <v>-33.625755423733537</v>
      </c>
      <c r="F34" s="38">
        <f>SUM(F27:F33)</f>
        <v>100</v>
      </c>
      <c r="G34" s="37">
        <f>SUM(G27:G33)</f>
        <v>401869</v>
      </c>
      <c r="H34" s="37">
        <f>SUM(H27:H33)</f>
        <v>411275</v>
      </c>
      <c r="I34" s="38">
        <f t="shared" ref="I34" si="9">IF(ISBLANK(H34),"",(IFERROR(((H34/G34-1)*100),"")))</f>
        <v>2.3405637160368142</v>
      </c>
      <c r="J34" s="38">
        <f>SUM(J27:J33)</f>
        <v>100.00000000000003</v>
      </c>
      <c r="K34" s="4"/>
      <c r="L34" s="37">
        <f>SUM(L27:L33)</f>
        <v>1887902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312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3275</v>
      </c>
      <c r="D37" s="36">
        <f t="shared" si="10"/>
        <v>2756</v>
      </c>
      <c r="E37" s="36">
        <f t="shared" ref="E37:E44" si="11">IF(ISBLANK(D37),"",(IFERROR(((D37/C37-1)*100),"")))</f>
        <v>-15.847328244274806</v>
      </c>
      <c r="F37" s="36">
        <f>+(D37*100)/$D$44</f>
        <v>6.2505669962805044</v>
      </c>
      <c r="G37" s="36">
        <f t="shared" ref="G37:H43" si="12">G17-G27</f>
        <v>15402</v>
      </c>
      <c r="H37" s="36">
        <f t="shared" si="12"/>
        <v>21722</v>
      </c>
      <c r="I37" s="36">
        <f t="shared" ref="I37:I44" si="13">IF(ISBLANK(H37),"",(IFERROR(((H37/G37-1)*100),"")))</f>
        <v>41.033631995844686</v>
      </c>
      <c r="J37" s="36">
        <f>+(H37*100)/$H$44</f>
        <v>6.1279183922183726</v>
      </c>
      <c r="K37" s="79"/>
      <c r="L37" s="36">
        <f t="shared" ref="L37:L43" si="14">L17-L27</f>
        <v>74884</v>
      </c>
      <c r="M37" s="36">
        <f>+(L37*100)/$L$44</f>
        <v>4.9552443841247431</v>
      </c>
      <c r="N37" s="15"/>
    </row>
    <row r="38" spans="1:14" ht="15.75">
      <c r="A38" s="12"/>
      <c r="B38" s="34" t="s">
        <v>60</v>
      </c>
      <c r="C38" s="36">
        <f t="shared" si="10"/>
        <v>21522</v>
      </c>
      <c r="D38" s="36">
        <f t="shared" si="10"/>
        <v>17594</v>
      </c>
      <c r="E38" s="36">
        <f t="shared" si="11"/>
        <v>-18.251091905956695</v>
      </c>
      <c r="F38" s="36">
        <f t="shared" ref="F38:F43" si="15">+(D38*100)/$D$44</f>
        <v>39.902930236777649</v>
      </c>
      <c r="G38" s="36">
        <f t="shared" si="12"/>
        <v>102664</v>
      </c>
      <c r="H38" s="36">
        <f t="shared" si="12"/>
        <v>134325</v>
      </c>
      <c r="I38" s="36">
        <f t="shared" si="13"/>
        <v>30.839437387984113</v>
      </c>
      <c r="J38" s="36">
        <f t="shared" ref="J38:J43" si="16">+(H38*100)/$H$44</f>
        <v>37.89396179148941</v>
      </c>
      <c r="K38" s="79"/>
      <c r="L38" s="36">
        <f t="shared" si="14"/>
        <v>491160</v>
      </c>
      <c r="M38" s="36">
        <f t="shared" ref="M38:M43" si="17">+(L38*100)/$L$44</f>
        <v>32.501172903513549</v>
      </c>
      <c r="N38" s="15"/>
    </row>
    <row r="39" spans="1:14" ht="15.75">
      <c r="A39" s="12"/>
      <c r="B39" s="34" t="s">
        <v>80</v>
      </c>
      <c r="C39" s="36">
        <f t="shared" si="10"/>
        <v>7817</v>
      </c>
      <c r="D39" s="36">
        <f t="shared" si="10"/>
        <v>5022</v>
      </c>
      <c r="E39" s="36">
        <f t="shared" si="11"/>
        <v>-35.755404886785215</v>
      </c>
      <c r="F39" s="36">
        <f t="shared" si="15"/>
        <v>11.389821282772385</v>
      </c>
      <c r="G39" s="36">
        <f t="shared" si="12"/>
        <v>38807</v>
      </c>
      <c r="H39" s="36">
        <f t="shared" si="12"/>
        <v>41847</v>
      </c>
      <c r="I39" s="36">
        <f t="shared" si="13"/>
        <v>7.8336382611384536</v>
      </c>
      <c r="J39" s="36">
        <f t="shared" si="16"/>
        <v>11.805312630474278</v>
      </c>
      <c r="K39" s="79"/>
      <c r="L39" s="36">
        <f t="shared" si="14"/>
        <v>190548</v>
      </c>
      <c r="M39" s="36">
        <f t="shared" si="17"/>
        <v>12.608994002807028</v>
      </c>
      <c r="N39" s="15"/>
    </row>
    <row r="40" spans="1:14" ht="15.75">
      <c r="A40" s="12"/>
      <c r="B40" s="34" t="s">
        <v>81</v>
      </c>
      <c r="C40" s="36">
        <f t="shared" si="10"/>
        <v>4282</v>
      </c>
      <c r="D40" s="36">
        <f t="shared" si="10"/>
        <v>2799</v>
      </c>
      <c r="E40" s="36">
        <f t="shared" si="11"/>
        <v>-34.633348902382068</v>
      </c>
      <c r="F40" s="36">
        <f t="shared" si="15"/>
        <v>6.3480903565272611</v>
      </c>
      <c r="G40" s="36">
        <f t="shared" si="12"/>
        <v>21977</v>
      </c>
      <c r="H40" s="36">
        <f t="shared" si="12"/>
        <v>23753</v>
      </c>
      <c r="I40" s="36">
        <f t="shared" si="13"/>
        <v>8.0811757746735324</v>
      </c>
      <c r="J40" s="36">
        <f t="shared" si="16"/>
        <v>6.7008767871449688</v>
      </c>
      <c r="K40" s="79"/>
      <c r="L40" s="36">
        <f t="shared" si="14"/>
        <v>109445</v>
      </c>
      <c r="M40" s="36">
        <f t="shared" si="17"/>
        <v>7.2422242617986816</v>
      </c>
      <c r="N40" s="15"/>
    </row>
    <row r="41" spans="1:14" ht="15.75">
      <c r="A41" s="12"/>
      <c r="B41" s="34" t="s">
        <v>59</v>
      </c>
      <c r="C41" s="36">
        <f t="shared" si="10"/>
        <v>9040</v>
      </c>
      <c r="D41" s="36">
        <f t="shared" si="10"/>
        <v>5897</v>
      </c>
      <c r="E41" s="36">
        <f t="shared" si="11"/>
        <v>-34.767699115044252</v>
      </c>
      <c r="F41" s="36">
        <f t="shared" si="15"/>
        <v>13.374308264537785</v>
      </c>
      <c r="G41" s="36">
        <f t="shared" si="12"/>
        <v>46744</v>
      </c>
      <c r="H41" s="36">
        <f t="shared" si="12"/>
        <v>51483</v>
      </c>
      <c r="I41" s="36">
        <f t="shared" si="13"/>
        <v>10.138199555023109</v>
      </c>
      <c r="J41" s="36">
        <f t="shared" si="16"/>
        <v>14.523691307733104</v>
      </c>
      <c r="K41" s="79"/>
      <c r="L41" s="36">
        <f t="shared" si="14"/>
        <v>243660</v>
      </c>
      <c r="M41" s="36">
        <f t="shared" si="17"/>
        <v>16.12353569034553</v>
      </c>
      <c r="N41" s="15"/>
    </row>
    <row r="42" spans="1:14" ht="15.75">
      <c r="A42" s="12"/>
      <c r="B42" s="34" t="s">
        <v>86</v>
      </c>
      <c r="C42" s="36">
        <f t="shared" si="10"/>
        <v>1560</v>
      </c>
      <c r="D42" s="36">
        <f t="shared" si="10"/>
        <v>935</v>
      </c>
      <c r="E42" s="36">
        <f t="shared" si="11"/>
        <v>-40.064102564102569</v>
      </c>
      <c r="F42" s="36">
        <f t="shared" si="15"/>
        <v>2.1205660890864557</v>
      </c>
      <c r="G42" s="36">
        <f t="shared" si="12"/>
        <v>8028</v>
      </c>
      <c r="H42" s="36">
        <f t="shared" si="12"/>
        <v>8601</v>
      </c>
      <c r="I42" s="36">
        <f t="shared" si="13"/>
        <v>7.1375186846038829</v>
      </c>
      <c r="J42" s="36">
        <f t="shared" si="16"/>
        <v>2.4263984021485236</v>
      </c>
      <c r="K42" s="79"/>
      <c r="L42" s="36">
        <f t="shared" si="14"/>
        <v>46052</v>
      </c>
      <c r="M42" s="36">
        <f t="shared" si="17"/>
        <v>3.0473654502659131</v>
      </c>
      <c r="N42" s="15"/>
    </row>
    <row r="43" spans="1:14" ht="15.75">
      <c r="A43" s="12"/>
      <c r="B43" s="34" t="s">
        <v>253</v>
      </c>
      <c r="C43" s="36">
        <f t="shared" si="10"/>
        <v>10095</v>
      </c>
      <c r="D43" s="36">
        <f t="shared" si="10"/>
        <v>9089</v>
      </c>
      <c r="E43" s="36">
        <f t="shared" si="11"/>
        <v>-9.9653293709757289</v>
      </c>
      <c r="F43" s="36">
        <f t="shared" si="15"/>
        <v>20.613716774017963</v>
      </c>
      <c r="G43" s="36">
        <f t="shared" si="12"/>
        <v>68730</v>
      </c>
      <c r="H43" s="36">
        <f t="shared" si="12"/>
        <v>72745</v>
      </c>
      <c r="I43" s="36">
        <f t="shared" si="13"/>
        <v>5.8416994034628189</v>
      </c>
      <c r="J43" s="36">
        <f t="shared" si="16"/>
        <v>20.521840688791343</v>
      </c>
      <c r="K43" s="79"/>
      <c r="L43" s="36">
        <f t="shared" si="14"/>
        <v>355458</v>
      </c>
      <c r="M43" s="36">
        <f t="shared" si="17"/>
        <v>23.521463307144554</v>
      </c>
      <c r="N43" s="15"/>
    </row>
    <row r="44" spans="1:14" ht="15.75">
      <c r="A44" s="12"/>
      <c r="B44" s="40" t="s">
        <v>70</v>
      </c>
      <c r="C44" s="37">
        <f>SUM(C37:C43)</f>
        <v>57591</v>
      </c>
      <c r="D44" s="37">
        <f>SUM(D37:D43)</f>
        <v>44092</v>
      </c>
      <c r="E44" s="38">
        <f t="shared" si="11"/>
        <v>-23.439426299248144</v>
      </c>
      <c r="F44" s="38">
        <f>SUM(F37:F43)</f>
        <v>99.999999999999986</v>
      </c>
      <c r="G44" s="37">
        <f>SUM(G37:G43)</f>
        <v>302352</v>
      </c>
      <c r="H44" s="37">
        <f>SUM(H37:H43)</f>
        <v>354476</v>
      </c>
      <c r="I44" s="38">
        <f t="shared" si="13"/>
        <v>17.23950891675927</v>
      </c>
      <c r="J44" s="38">
        <f>SUM(J37:J43)</f>
        <v>100</v>
      </c>
      <c r="K44" s="4"/>
      <c r="L44" s="37">
        <f>SUM(L37:L43)</f>
        <v>1511207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266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 ht="15.75">
      <c r="A12" s="12"/>
      <c r="B12" s="8"/>
      <c r="C12" s="106" t="s">
        <v>314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22" ht="18.75">
      <c r="A13" s="12"/>
      <c r="B13" s="92" t="s">
        <v>310</v>
      </c>
      <c r="N13" s="15"/>
    </row>
    <row r="14" spans="1:22" ht="31.5" customHeight="1">
      <c r="A14" s="12"/>
      <c r="B14" s="30" t="s">
        <v>261</v>
      </c>
      <c r="C14" s="105" t="s">
        <v>319</v>
      </c>
      <c r="D14" s="105"/>
      <c r="E14" s="101" t="s">
        <v>254</v>
      </c>
      <c r="F14" s="101" t="s">
        <v>307</v>
      </c>
      <c r="G14" s="103" t="s">
        <v>321</v>
      </c>
      <c r="H14" s="104"/>
      <c r="I14" s="101" t="s">
        <v>254</v>
      </c>
      <c r="J14" s="101" t="s">
        <v>307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5"/>
      <c r="L15" s="39" t="s">
        <v>309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44551</v>
      </c>
      <c r="D17" s="35">
        <v>31167</v>
      </c>
      <c r="E17" s="36">
        <f t="shared" ref="E17:E23" si="0">IF(ISBLANK(D17),"",(IFERROR(((D17/C17-1)*100),"")))</f>
        <v>-30.041974366456426</v>
      </c>
      <c r="F17" s="36">
        <f>+(D17*100)/$D$23</f>
        <v>33.966520630353756</v>
      </c>
      <c r="G17" s="35">
        <v>220802</v>
      </c>
      <c r="H17" s="35">
        <v>264948</v>
      </c>
      <c r="I17" s="36">
        <f t="shared" ref="I17:I23" si="1">IF(ISBLANK(H17),"",(IFERROR(((H17/G17-1)*100),"")))</f>
        <v>19.99347831994276</v>
      </c>
      <c r="J17" s="36">
        <f>+(H17*100)/$H$23</f>
        <v>34.599758929469239</v>
      </c>
      <c r="K17" s="79"/>
      <c r="L17" s="35">
        <v>1134003</v>
      </c>
      <c r="M17" s="36">
        <f>+(L17*100)/$L$23</f>
        <v>33.361772158527423</v>
      </c>
      <c r="N17" s="15"/>
    </row>
    <row r="18" spans="1:14" ht="15.75">
      <c r="A18" s="12"/>
      <c r="B18" s="34" t="s">
        <v>300</v>
      </c>
      <c r="C18" s="35">
        <v>45103</v>
      </c>
      <c r="D18" s="35">
        <v>30074</v>
      </c>
      <c r="E18" s="36">
        <f t="shared" si="0"/>
        <v>-33.321508547103292</v>
      </c>
      <c r="F18" s="36">
        <f t="shared" ref="F18:F21" si="2">+(D18*100)/$D$23</f>
        <v>32.775343839229279</v>
      </c>
      <c r="G18" s="35">
        <v>257571</v>
      </c>
      <c r="H18" s="35">
        <v>257065</v>
      </c>
      <c r="I18" s="36">
        <f t="shared" si="1"/>
        <v>-0.19645068738328719</v>
      </c>
      <c r="J18" s="36">
        <f t="shared" ref="J18:J21" si="3">+(H18*100)/$H$23</f>
        <v>33.57031202048708</v>
      </c>
      <c r="K18" s="79"/>
      <c r="L18" s="35">
        <v>1234051</v>
      </c>
      <c r="M18" s="36">
        <f t="shared" ref="M18:M21" si="4">+(L18*100)/$L$23</f>
        <v>36.305131727167328</v>
      </c>
      <c r="N18" s="15"/>
    </row>
    <row r="19" spans="1:14" ht="15.75">
      <c r="A19" s="12"/>
      <c r="B19" s="34" t="s">
        <v>262</v>
      </c>
      <c r="C19" s="35">
        <v>14838</v>
      </c>
      <c r="D19" s="35">
        <v>10877</v>
      </c>
      <c r="E19" s="36">
        <f t="shared" si="0"/>
        <v>-26.694972368243697</v>
      </c>
      <c r="F19" s="36">
        <f t="shared" si="2"/>
        <v>11.85400728001918</v>
      </c>
      <c r="G19" s="35">
        <v>83902</v>
      </c>
      <c r="H19" s="35">
        <v>87070</v>
      </c>
      <c r="I19" s="36">
        <f t="shared" si="1"/>
        <v>3.7758337107577811</v>
      </c>
      <c r="J19" s="36">
        <f t="shared" si="3"/>
        <v>11.370536897764417</v>
      </c>
      <c r="K19" s="79"/>
      <c r="L19" s="35">
        <v>385863</v>
      </c>
      <c r="M19" s="36">
        <f t="shared" si="4"/>
        <v>11.35188662676013</v>
      </c>
      <c r="N19" s="15"/>
    </row>
    <row r="20" spans="1:14" ht="15.75">
      <c r="A20" s="12"/>
      <c r="B20" s="34" t="s">
        <v>263</v>
      </c>
      <c r="C20" s="35">
        <v>12889</v>
      </c>
      <c r="D20" s="35">
        <v>9655</v>
      </c>
      <c r="E20" s="36">
        <f t="shared" si="0"/>
        <v>-25.091163007215457</v>
      </c>
      <c r="F20" s="36">
        <f t="shared" si="2"/>
        <v>10.522243292138015</v>
      </c>
      <c r="G20" s="35">
        <v>74130</v>
      </c>
      <c r="H20" s="35">
        <v>77546</v>
      </c>
      <c r="I20" s="36">
        <f t="shared" si="1"/>
        <v>4.6081208687440922</v>
      </c>
      <c r="J20" s="36">
        <f t="shared" si="3"/>
        <v>10.126790562467434</v>
      </c>
      <c r="K20" s="79"/>
      <c r="L20" s="35">
        <v>325051</v>
      </c>
      <c r="M20" s="36">
        <f t="shared" si="4"/>
        <v>9.5628295532741081</v>
      </c>
      <c r="N20" s="15"/>
    </row>
    <row r="21" spans="1:14" ht="15.75">
      <c r="A21" s="12"/>
      <c r="B21" s="34" t="s">
        <v>264</v>
      </c>
      <c r="C21" s="35">
        <v>5182</v>
      </c>
      <c r="D21" s="35">
        <v>4107</v>
      </c>
      <c r="E21" s="36">
        <f t="shared" si="0"/>
        <v>-20.744886144345809</v>
      </c>
      <c r="F21" s="36">
        <f t="shared" si="2"/>
        <v>4.4759040083698425</v>
      </c>
      <c r="G21" s="35">
        <v>28523</v>
      </c>
      <c r="H21" s="35">
        <v>32468</v>
      </c>
      <c r="I21" s="36">
        <f t="shared" si="1"/>
        <v>13.830943449146304</v>
      </c>
      <c r="J21" s="36">
        <f t="shared" si="3"/>
        <v>4.2400205811027343</v>
      </c>
      <c r="K21" s="79"/>
      <c r="L21" s="35">
        <v>129296</v>
      </c>
      <c r="M21" s="36">
        <f t="shared" si="4"/>
        <v>3.803820354098677</v>
      </c>
      <c r="N21" s="15"/>
    </row>
    <row r="22" spans="1:14" ht="15.75">
      <c r="A22" s="12"/>
      <c r="B22" s="34" t="s">
        <v>265</v>
      </c>
      <c r="C22" s="35">
        <v>6842</v>
      </c>
      <c r="D22" s="35">
        <v>5878</v>
      </c>
      <c r="E22" s="36">
        <f t="shared" si="0"/>
        <v>-14.089447529961996</v>
      </c>
      <c r="F22" s="36">
        <f>+(D22*100)/$D$23</f>
        <v>6.4059809498899281</v>
      </c>
      <c r="G22" s="35">
        <v>39293</v>
      </c>
      <c r="H22" s="35">
        <v>46654</v>
      </c>
      <c r="I22" s="36">
        <f t="shared" si="1"/>
        <v>18.733616674725774</v>
      </c>
      <c r="J22" s="36">
        <f>+(H22*100)/$H$23</f>
        <v>6.0925810087090975</v>
      </c>
      <c r="K22" s="79"/>
      <c r="L22" s="35">
        <v>190845</v>
      </c>
      <c r="M22" s="36">
        <f>+(L22*100)/$L$23</f>
        <v>5.6145595801723331</v>
      </c>
      <c r="N22" s="15"/>
    </row>
    <row r="23" spans="1:14" ht="15.75">
      <c r="A23" s="12"/>
      <c r="B23" s="40" t="s">
        <v>70</v>
      </c>
      <c r="C23" s="37">
        <f>SUM(C17:C22)</f>
        <v>129405</v>
      </c>
      <c r="D23" s="37">
        <f>SUM(D17:D22)</f>
        <v>91758</v>
      </c>
      <c r="E23" s="38">
        <f t="shared" si="0"/>
        <v>-29.092384374637771</v>
      </c>
      <c r="F23" s="38">
        <f>SUM(F17:F22)</f>
        <v>99.999999999999986</v>
      </c>
      <c r="G23" s="37">
        <f>SUM(G17:G22)</f>
        <v>704221</v>
      </c>
      <c r="H23" s="37">
        <f>SUM(H17:H22)</f>
        <v>765751</v>
      </c>
      <c r="I23" s="38">
        <f t="shared" si="1"/>
        <v>8.7373139966004931</v>
      </c>
      <c r="J23" s="38">
        <f>SUM(J17:J22)</f>
        <v>100.00000000000001</v>
      </c>
      <c r="K23" s="4"/>
      <c r="L23" s="37">
        <f>SUM(L17:L22)</f>
        <v>3399109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311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25987</v>
      </c>
      <c r="D26" s="35">
        <v>17031</v>
      </c>
      <c r="E26" s="36">
        <f t="shared" ref="E26:E31" si="5">IF(ISBLANK(D26),"",(IFERROR(((D26/C26-1)*100),"")))</f>
        <v>-34.463385538923305</v>
      </c>
      <c r="F26" s="36">
        <f>+(D26*100)/$D$32</f>
        <v>35.729870347837036</v>
      </c>
      <c r="G26" s="35">
        <v>132286</v>
      </c>
      <c r="H26" s="35">
        <v>146178</v>
      </c>
      <c r="I26" s="36">
        <f t="shared" ref="I26:I31" si="6">IF(ISBLANK(H26),"",(IFERROR(((H26/G26-1)*100),"")))</f>
        <v>10.50148919764753</v>
      </c>
      <c r="J26" s="36">
        <f>+(H26*100)/$H$32</f>
        <v>35.542641784693942</v>
      </c>
      <c r="K26" s="79"/>
      <c r="L26" s="35">
        <v>649229</v>
      </c>
      <c r="M26" s="36">
        <f>+(L26*100)/$L$32</f>
        <v>34.388914255083158</v>
      </c>
      <c r="N26" s="15"/>
    </row>
    <row r="27" spans="1:14" ht="15.75">
      <c r="A27" s="12"/>
      <c r="B27" s="34" t="s">
        <v>300</v>
      </c>
      <c r="C27" s="35">
        <v>24626</v>
      </c>
      <c r="D27" s="35">
        <v>15552</v>
      </c>
      <c r="E27" s="36">
        <f t="shared" si="5"/>
        <v>-36.847234630065785</v>
      </c>
      <c r="F27" s="36">
        <f t="shared" ref="F27:F30" si="7">+(D27*100)/$D$32</f>
        <v>32.627029748667816</v>
      </c>
      <c r="G27" s="35">
        <v>145941</v>
      </c>
      <c r="H27" s="35">
        <v>138817</v>
      </c>
      <c r="I27" s="36">
        <f t="shared" si="6"/>
        <v>-4.8814246853180361</v>
      </c>
      <c r="J27" s="36">
        <f t="shared" ref="J27:J30" si="8">+(H27*100)/$H$32</f>
        <v>33.752841772536627</v>
      </c>
      <c r="K27" s="79"/>
      <c r="L27" s="35">
        <v>686883</v>
      </c>
      <c r="M27" s="36">
        <f t="shared" ref="M27:M30" si="9">+(L27*100)/$L$32</f>
        <v>36.383403375810822</v>
      </c>
      <c r="N27" s="15"/>
    </row>
    <row r="28" spans="1:14" ht="15.75">
      <c r="A28" s="12"/>
      <c r="B28" s="34" t="s">
        <v>262</v>
      </c>
      <c r="C28" s="35">
        <v>8117</v>
      </c>
      <c r="D28" s="35">
        <v>5534</v>
      </c>
      <c r="E28" s="36">
        <f t="shared" si="5"/>
        <v>-31.822101761734633</v>
      </c>
      <c r="F28" s="36">
        <f t="shared" si="7"/>
        <v>11.609952586749465</v>
      </c>
      <c r="G28" s="35">
        <v>46923</v>
      </c>
      <c r="H28" s="35">
        <v>46156</v>
      </c>
      <c r="I28" s="36">
        <f t="shared" si="6"/>
        <v>-1.6345928435948287</v>
      </c>
      <c r="J28" s="36">
        <f t="shared" si="8"/>
        <v>11.222661236399004</v>
      </c>
      <c r="K28" s="79"/>
      <c r="L28" s="35">
        <v>211576</v>
      </c>
      <c r="M28" s="36">
        <f t="shared" si="9"/>
        <v>11.206937648246573</v>
      </c>
      <c r="N28" s="15"/>
    </row>
    <row r="29" spans="1:14" ht="15.75">
      <c r="A29" s="12"/>
      <c r="B29" s="34" t="s">
        <v>263</v>
      </c>
      <c r="C29" s="35">
        <v>6989</v>
      </c>
      <c r="D29" s="35">
        <v>4799</v>
      </c>
      <c r="E29" s="36">
        <f t="shared" si="5"/>
        <v>-31.334954929174419</v>
      </c>
      <c r="F29" s="36">
        <f t="shared" si="7"/>
        <v>10.067972978643057</v>
      </c>
      <c r="G29" s="35">
        <v>41391</v>
      </c>
      <c r="H29" s="35">
        <v>40714</v>
      </c>
      <c r="I29" s="36">
        <f t="shared" si="6"/>
        <v>-1.6356212703244721</v>
      </c>
      <c r="J29" s="36">
        <f t="shared" si="8"/>
        <v>9.8994589994529214</v>
      </c>
      <c r="K29" s="79"/>
      <c r="L29" s="35">
        <v>176707</v>
      </c>
      <c r="M29" s="36">
        <f t="shared" si="9"/>
        <v>9.3599667779365667</v>
      </c>
      <c r="N29" s="15"/>
    </row>
    <row r="30" spans="1:14" ht="15.75">
      <c r="A30" s="12"/>
      <c r="B30" s="34" t="s">
        <v>264</v>
      </c>
      <c r="C30" s="35">
        <v>2710</v>
      </c>
      <c r="D30" s="35">
        <v>1948</v>
      </c>
      <c r="E30" s="36">
        <f t="shared" si="5"/>
        <v>-28.118081180811807</v>
      </c>
      <c r="F30" s="36">
        <f t="shared" si="7"/>
        <v>4.0867704443418793</v>
      </c>
      <c r="G30" s="35">
        <v>15067</v>
      </c>
      <c r="H30" s="35">
        <v>16561</v>
      </c>
      <c r="I30" s="36">
        <f t="shared" si="6"/>
        <v>9.9157098294285539</v>
      </c>
      <c r="J30" s="36">
        <f t="shared" si="8"/>
        <v>4.026746094462343</v>
      </c>
      <c r="K30" s="79"/>
      <c r="L30" s="35">
        <v>68254</v>
      </c>
      <c r="M30" s="36">
        <f t="shared" si="9"/>
        <v>3.6153359655321093</v>
      </c>
      <c r="N30" s="15"/>
    </row>
    <row r="31" spans="1:14" ht="15.75">
      <c r="A31" s="12"/>
      <c r="B31" s="34" t="s">
        <v>265</v>
      </c>
      <c r="C31" s="35">
        <v>3385</v>
      </c>
      <c r="D31" s="35">
        <v>2802</v>
      </c>
      <c r="E31" s="36">
        <f t="shared" si="5"/>
        <v>-17.223042836041358</v>
      </c>
      <c r="F31" s="36">
        <f>+(D31*100)/$D$32</f>
        <v>5.8784038937607521</v>
      </c>
      <c r="G31" s="35">
        <v>20261</v>
      </c>
      <c r="H31" s="35">
        <v>22849</v>
      </c>
      <c r="I31" s="36">
        <f t="shared" si="6"/>
        <v>12.773308326341247</v>
      </c>
      <c r="J31" s="36">
        <f>+(H31*100)/$H$32</f>
        <v>5.5556501124551696</v>
      </c>
      <c r="K31" s="79"/>
      <c r="L31" s="35">
        <v>95253</v>
      </c>
      <c r="M31" s="36">
        <f>+(L31*100)/$L$32</f>
        <v>5.0454419773907757</v>
      </c>
      <c r="N31" s="15"/>
    </row>
    <row r="32" spans="1:14" ht="15.75">
      <c r="A32" s="12"/>
      <c r="B32" s="40" t="s">
        <v>70</v>
      </c>
      <c r="C32" s="37">
        <f>SUM(C26:C31)</f>
        <v>71814</v>
      </c>
      <c r="D32" s="37">
        <f>SUM(D26:D31)</f>
        <v>47666</v>
      </c>
      <c r="E32" s="38">
        <f t="shared" ref="E32" si="10">IF(ISBLANK(D32),"",(IFERROR(((D32/C32-1)*100),"")))</f>
        <v>-33.625755423733537</v>
      </c>
      <c r="F32" s="38">
        <f>SUM(F26:F31)</f>
        <v>100.00000000000001</v>
      </c>
      <c r="G32" s="37">
        <f>SUM(G26:G31)</f>
        <v>401869</v>
      </c>
      <c r="H32" s="37">
        <f>SUM(H26:H31)</f>
        <v>411275</v>
      </c>
      <c r="I32" s="38">
        <f t="shared" ref="I32" si="11">IF(ISBLANK(H32),"",(IFERROR(((H32/G32-1)*100),"")))</f>
        <v>2.3405637160368142</v>
      </c>
      <c r="J32" s="38">
        <f>SUM(J26:J31)</f>
        <v>100</v>
      </c>
      <c r="K32" s="4"/>
      <c r="L32" s="37">
        <f>SUM(L26:L31)</f>
        <v>1887902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18564</v>
      </c>
      <c r="D35" s="35">
        <f t="shared" si="12"/>
        <v>14136</v>
      </c>
      <c r="E35" s="36">
        <f t="shared" ref="E35:E41" si="13">IF(ISBLANK(D35),"",(IFERROR(((D35/C35-1)*100),"")))</f>
        <v>-23.852617970265033</v>
      </c>
      <c r="F35" s="36">
        <f>+(D35*100)/$D$41</f>
        <v>32.060237684840786</v>
      </c>
      <c r="G35" s="35">
        <f t="shared" ref="G35:H40" si="14">G17-G26</f>
        <v>88516</v>
      </c>
      <c r="H35" s="35">
        <f t="shared" si="14"/>
        <v>118770</v>
      </c>
      <c r="I35" s="36">
        <f t="shared" ref="I35:I41" si="15">IF(ISBLANK(H35),"",(IFERROR(((H35/G35-1)*100),"")))</f>
        <v>34.179131456459857</v>
      </c>
      <c r="J35" s="36">
        <f>+(H35*100)/$H$41</f>
        <v>33.505794468454845</v>
      </c>
      <c r="K35" s="79"/>
      <c r="L35" s="35">
        <f t="shared" ref="L35:L40" si="16">L17-L26</f>
        <v>484774</v>
      </c>
      <c r="M35" s="36">
        <f>+(L35*100)/$L$41</f>
        <v>32.07859677727803</v>
      </c>
      <c r="N35" s="15"/>
    </row>
    <row r="36" spans="1:14" ht="15.75">
      <c r="A36" s="12"/>
      <c r="B36" s="34" t="s">
        <v>300</v>
      </c>
      <c r="C36" s="35">
        <f t="shared" si="12"/>
        <v>20477</v>
      </c>
      <c r="D36" s="35">
        <f t="shared" si="12"/>
        <v>14522</v>
      </c>
      <c r="E36" s="36">
        <f t="shared" si="13"/>
        <v>-29.081408409434971</v>
      </c>
      <c r="F36" s="36">
        <f t="shared" ref="F36:F39" si="17">+(D36*100)/$D$41</f>
        <v>32.935679941939583</v>
      </c>
      <c r="G36" s="35">
        <f t="shared" si="14"/>
        <v>111630</v>
      </c>
      <c r="H36" s="35">
        <f t="shared" si="14"/>
        <v>118248</v>
      </c>
      <c r="I36" s="36">
        <f t="shared" si="15"/>
        <v>5.9285138403655013</v>
      </c>
      <c r="J36" s="36">
        <f t="shared" ref="J36:J39" si="18">+(H36*100)/$H$41</f>
        <v>33.358534851442691</v>
      </c>
      <c r="K36" s="79"/>
      <c r="L36" s="35">
        <f t="shared" si="16"/>
        <v>547168</v>
      </c>
      <c r="M36" s="36">
        <f t="shared" ref="M36:M39" si="19">+(L36*100)/$L$41</f>
        <v>36.207349489514009</v>
      </c>
      <c r="N36" s="15"/>
    </row>
    <row r="37" spans="1:14" ht="15.75">
      <c r="A37" s="12"/>
      <c r="B37" s="34" t="s">
        <v>262</v>
      </c>
      <c r="C37" s="35">
        <f t="shared" si="12"/>
        <v>6721</v>
      </c>
      <c r="D37" s="35">
        <f t="shared" si="12"/>
        <v>5343</v>
      </c>
      <c r="E37" s="36">
        <f t="shared" si="13"/>
        <v>-20.502901353965186</v>
      </c>
      <c r="F37" s="36">
        <f t="shared" si="17"/>
        <v>12.117844506940035</v>
      </c>
      <c r="G37" s="35">
        <f t="shared" si="14"/>
        <v>36979</v>
      </c>
      <c r="H37" s="35">
        <f t="shared" si="14"/>
        <v>40914</v>
      </c>
      <c r="I37" s="36">
        <f t="shared" si="15"/>
        <v>10.641174720787472</v>
      </c>
      <c r="J37" s="36">
        <f t="shared" si="18"/>
        <v>11.542107223056004</v>
      </c>
      <c r="K37" s="79"/>
      <c r="L37" s="35">
        <f t="shared" si="16"/>
        <v>174287</v>
      </c>
      <c r="M37" s="36">
        <f t="shared" si="19"/>
        <v>11.532966694833997</v>
      </c>
      <c r="N37" s="15"/>
    </row>
    <row r="38" spans="1:14" ht="15.75">
      <c r="A38" s="12"/>
      <c r="B38" s="34" t="s">
        <v>263</v>
      </c>
      <c r="C38" s="35">
        <f t="shared" si="12"/>
        <v>5900</v>
      </c>
      <c r="D38" s="35">
        <f t="shared" si="12"/>
        <v>4856</v>
      </c>
      <c r="E38" s="36">
        <f t="shared" si="13"/>
        <v>-17.694915254237287</v>
      </c>
      <c r="F38" s="36">
        <f t="shared" si="17"/>
        <v>11.013335752517463</v>
      </c>
      <c r="G38" s="35">
        <f t="shared" si="14"/>
        <v>32739</v>
      </c>
      <c r="H38" s="35">
        <f t="shared" si="14"/>
        <v>36832</v>
      </c>
      <c r="I38" s="36">
        <f t="shared" si="15"/>
        <v>12.501909038150227</v>
      </c>
      <c r="J38" s="36">
        <f t="shared" si="18"/>
        <v>10.390548302282806</v>
      </c>
      <c r="K38" s="79"/>
      <c r="L38" s="35">
        <f t="shared" si="16"/>
        <v>148344</v>
      </c>
      <c r="M38" s="36">
        <f t="shared" si="19"/>
        <v>9.8162594535361478</v>
      </c>
      <c r="N38" s="15"/>
    </row>
    <row r="39" spans="1:14" ht="15.75">
      <c r="A39" s="12"/>
      <c r="B39" s="34" t="s">
        <v>264</v>
      </c>
      <c r="C39" s="35">
        <f t="shared" si="12"/>
        <v>2472</v>
      </c>
      <c r="D39" s="35">
        <f t="shared" si="12"/>
        <v>2159</v>
      </c>
      <c r="E39" s="36">
        <f t="shared" si="13"/>
        <v>-12.661812297734631</v>
      </c>
      <c r="F39" s="36">
        <f t="shared" si="17"/>
        <v>4.8965798784359977</v>
      </c>
      <c r="G39" s="35">
        <f t="shared" si="14"/>
        <v>13456</v>
      </c>
      <c r="H39" s="35">
        <f t="shared" si="14"/>
        <v>15907</v>
      </c>
      <c r="I39" s="36">
        <f t="shared" si="15"/>
        <v>18.214922711058268</v>
      </c>
      <c r="J39" s="36">
        <f t="shared" si="18"/>
        <v>4.4874688272266674</v>
      </c>
      <c r="K39" s="79"/>
      <c r="L39" s="35">
        <f t="shared" si="16"/>
        <v>61042</v>
      </c>
      <c r="M39" s="36">
        <f t="shared" si="19"/>
        <v>4.039287801075564</v>
      </c>
      <c r="N39" s="15"/>
    </row>
    <row r="40" spans="1:14" ht="15.75">
      <c r="A40" s="12"/>
      <c r="B40" s="34" t="s">
        <v>265</v>
      </c>
      <c r="C40" s="35">
        <f t="shared" si="12"/>
        <v>3457</v>
      </c>
      <c r="D40" s="35">
        <f t="shared" si="12"/>
        <v>3076</v>
      </c>
      <c r="E40" s="36">
        <f t="shared" si="13"/>
        <v>-11.021116575065083</v>
      </c>
      <c r="F40" s="36">
        <f>+(D40*100)/$D$41</f>
        <v>6.976322235326136</v>
      </c>
      <c r="G40" s="35">
        <f t="shared" si="14"/>
        <v>19032</v>
      </c>
      <c r="H40" s="35">
        <f t="shared" si="14"/>
        <v>23805</v>
      </c>
      <c r="I40" s="36">
        <f t="shared" si="15"/>
        <v>25.078814627994952</v>
      </c>
      <c r="J40" s="36">
        <f>+(H40*100)/$H$41</f>
        <v>6.715546327536984</v>
      </c>
      <c r="K40" s="79"/>
      <c r="L40" s="35">
        <f t="shared" si="16"/>
        <v>95592</v>
      </c>
      <c r="M40" s="36">
        <f>+(L40*100)/$L$41</f>
        <v>6.3255397837622507</v>
      </c>
      <c r="N40" s="15"/>
    </row>
    <row r="41" spans="1:14" ht="15.75">
      <c r="A41" s="12"/>
      <c r="B41" s="40" t="s">
        <v>70</v>
      </c>
      <c r="C41" s="37">
        <f>SUM(C35:C40)</f>
        <v>57591</v>
      </c>
      <c r="D41" s="37">
        <f>SUM(D35:D40)</f>
        <v>44092</v>
      </c>
      <c r="E41" s="38">
        <f t="shared" si="13"/>
        <v>-23.439426299248144</v>
      </c>
      <c r="F41" s="38">
        <f>SUM(F35:F40)</f>
        <v>100</v>
      </c>
      <c r="G41" s="37">
        <f>SUM(G35:G40)</f>
        <v>302352</v>
      </c>
      <c r="H41" s="37">
        <f>SUM(H35:H40)</f>
        <v>354476</v>
      </c>
      <c r="I41" s="38">
        <f t="shared" si="15"/>
        <v>17.23950891675927</v>
      </c>
      <c r="J41" s="38">
        <f>SUM(J35:J40)</f>
        <v>100</v>
      </c>
      <c r="K41" s="4"/>
      <c r="L41" s="37">
        <f>SUM(L35:L40)</f>
        <v>1511207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6" t="s">
        <v>268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5"/>
    </row>
    <row r="12" spans="1:22" ht="15.75">
      <c r="A12" s="12"/>
      <c r="B12" s="8"/>
      <c r="C12" s="106" t="s">
        <v>314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5"/>
    </row>
    <row r="13" spans="1:22" ht="18.75">
      <c r="A13" s="12"/>
      <c r="B13" s="92" t="s">
        <v>310</v>
      </c>
      <c r="N13" s="15"/>
    </row>
    <row r="14" spans="1:22" ht="31.5">
      <c r="A14" s="12"/>
      <c r="B14" s="30" t="s">
        <v>267</v>
      </c>
      <c r="C14" s="105" t="s">
        <v>319</v>
      </c>
      <c r="D14" s="105"/>
      <c r="E14" s="101" t="s">
        <v>254</v>
      </c>
      <c r="F14" s="101" t="s">
        <v>307</v>
      </c>
      <c r="G14" s="103" t="s">
        <v>321</v>
      </c>
      <c r="H14" s="104"/>
      <c r="I14" s="101" t="s">
        <v>254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309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1558</v>
      </c>
      <c r="D17" s="35">
        <v>838</v>
      </c>
      <c r="E17" s="36">
        <f t="shared" ref="E17:E23" si="0">IF(ISBLANK(D17),"",(IFERROR(((D17/C17-1)*100),"")))</f>
        <v>-46.213093709884468</v>
      </c>
      <c r="F17" s="36">
        <f>+(D17*100)/$D$23</f>
        <v>0.91327186730312349</v>
      </c>
      <c r="G17" s="35">
        <v>5646</v>
      </c>
      <c r="H17" s="35">
        <v>6468</v>
      </c>
      <c r="I17" s="36">
        <f t="shared" ref="I17:I23" si="1">IF(ISBLANK(H17),"",(IFERROR(((H17/G17-1)*100),"")))</f>
        <v>14.558979808714124</v>
      </c>
      <c r="J17" s="36">
        <f>+(H17*100)/$H$23</f>
        <v>0.84466099293373431</v>
      </c>
      <c r="K17" s="79"/>
      <c r="L17" s="35">
        <v>15890</v>
      </c>
      <c r="M17" s="36">
        <f>+(L17*100)/$L$23</f>
        <v>0.46747544724220375</v>
      </c>
      <c r="N17" s="15"/>
    </row>
    <row r="18" spans="1:14" ht="15.75">
      <c r="A18" s="12"/>
      <c r="B18" s="34" t="s">
        <v>82</v>
      </c>
      <c r="C18" s="35">
        <v>64961</v>
      </c>
      <c r="D18" s="35">
        <v>42081</v>
      </c>
      <c r="E18" s="36">
        <f t="shared" si="0"/>
        <v>-35.22113267960777</v>
      </c>
      <c r="F18" s="36">
        <f t="shared" ref="F18:F21" si="2">+(D18*100)/$D$23</f>
        <v>45.860851369907799</v>
      </c>
      <c r="G18" s="35">
        <v>342231</v>
      </c>
      <c r="H18" s="35">
        <v>370613</v>
      </c>
      <c r="I18" s="36">
        <f t="shared" si="1"/>
        <v>8.2932288425069611</v>
      </c>
      <c r="J18" s="36">
        <f t="shared" ref="J18:J21" si="3">+(H18*100)/$H$23</f>
        <v>48.398630886541447</v>
      </c>
      <c r="K18" s="79"/>
      <c r="L18" s="35">
        <v>1500497</v>
      </c>
      <c r="M18" s="36">
        <f t="shared" ref="M18:M21" si="4">+(L18*100)/$L$23</f>
        <v>44.143832986820961</v>
      </c>
      <c r="N18" s="15"/>
    </row>
    <row r="19" spans="1:14" ht="15.75">
      <c r="A19" s="12"/>
      <c r="B19" s="34" t="s">
        <v>88</v>
      </c>
      <c r="C19" s="35">
        <v>11848</v>
      </c>
      <c r="D19" s="35">
        <v>6162</v>
      </c>
      <c r="E19" s="36">
        <f t="shared" si="0"/>
        <v>-47.991222147197846</v>
      </c>
      <c r="F19" s="36">
        <f t="shared" si="2"/>
        <v>6.7154907474007715</v>
      </c>
      <c r="G19" s="35">
        <v>71805</v>
      </c>
      <c r="H19" s="35">
        <v>57066</v>
      </c>
      <c r="I19" s="36">
        <f t="shared" si="1"/>
        <v>-20.526425736369337</v>
      </c>
      <c r="J19" s="36">
        <f t="shared" si="3"/>
        <v>7.4522919330173911</v>
      </c>
      <c r="K19" s="79"/>
      <c r="L19" s="35">
        <v>274705</v>
      </c>
      <c r="M19" s="36">
        <f t="shared" si="4"/>
        <v>8.0816766982170911</v>
      </c>
      <c r="N19" s="15"/>
    </row>
    <row r="20" spans="1:14" ht="15.75">
      <c r="A20" s="12"/>
      <c r="B20" s="34" t="s">
        <v>89</v>
      </c>
      <c r="C20" s="35">
        <v>3895</v>
      </c>
      <c r="D20" s="35">
        <v>1884</v>
      </c>
      <c r="E20" s="36">
        <f t="shared" si="0"/>
        <v>-51.630295250320927</v>
      </c>
      <c r="F20" s="36">
        <f t="shared" si="2"/>
        <v>2.0532269665860197</v>
      </c>
      <c r="G20" s="35">
        <v>19683</v>
      </c>
      <c r="H20" s="35">
        <v>18140</v>
      </c>
      <c r="I20" s="36">
        <f t="shared" si="1"/>
        <v>-7.8392521465223801</v>
      </c>
      <c r="J20" s="36">
        <f t="shared" si="3"/>
        <v>2.3689162665148333</v>
      </c>
      <c r="K20" s="79"/>
      <c r="L20" s="35">
        <v>69198</v>
      </c>
      <c r="M20" s="36">
        <f t="shared" si="4"/>
        <v>2.035768785290498</v>
      </c>
      <c r="N20" s="15"/>
    </row>
    <row r="21" spans="1:14" ht="15.75">
      <c r="A21" s="12"/>
      <c r="B21" s="34" t="s">
        <v>90</v>
      </c>
      <c r="C21" s="35">
        <v>31665</v>
      </c>
      <c r="D21" s="35">
        <v>28634</v>
      </c>
      <c r="E21" s="36">
        <f t="shared" si="0"/>
        <v>-9.5720827411969083</v>
      </c>
      <c r="F21" s="36">
        <f t="shared" si="2"/>
        <v>31.205998387061619</v>
      </c>
      <c r="G21" s="35">
        <v>198545</v>
      </c>
      <c r="H21" s="35">
        <v>217429</v>
      </c>
      <c r="I21" s="36">
        <f t="shared" si="1"/>
        <v>9.5111939358835542</v>
      </c>
      <c r="J21" s="36">
        <f t="shared" si="3"/>
        <v>28.394216919076829</v>
      </c>
      <c r="K21" s="79"/>
      <c r="L21" s="35">
        <v>1336187</v>
      </c>
      <c r="M21" s="36">
        <f t="shared" si="4"/>
        <v>39.309919158226464</v>
      </c>
      <c r="N21" s="15"/>
    </row>
    <row r="22" spans="1:14" ht="15.75">
      <c r="A22" s="12"/>
      <c r="B22" s="34" t="s">
        <v>71</v>
      </c>
      <c r="C22" s="35">
        <v>15478</v>
      </c>
      <c r="D22" s="35">
        <v>12159</v>
      </c>
      <c r="E22" s="36">
        <f t="shared" si="0"/>
        <v>-21.443338932678646</v>
      </c>
      <c r="F22" s="36">
        <f>+(D22*100)/$D$23</f>
        <v>13.251160661740666</v>
      </c>
      <c r="G22" s="35">
        <v>66311</v>
      </c>
      <c r="H22" s="35">
        <v>96035</v>
      </c>
      <c r="I22" s="36">
        <f t="shared" si="1"/>
        <v>44.825142133281062</v>
      </c>
      <c r="J22" s="36">
        <f>+(H22*100)/$H$23</f>
        <v>12.541283001915767</v>
      </c>
      <c r="K22" s="79"/>
      <c r="L22" s="35">
        <v>202632</v>
      </c>
      <c r="M22" s="36">
        <f>+(L22*100)/$L$23</f>
        <v>5.9613269242027833</v>
      </c>
      <c r="N22" s="15"/>
    </row>
    <row r="23" spans="1:14" ht="15.75">
      <c r="A23" s="12"/>
      <c r="B23" s="40" t="s">
        <v>70</v>
      </c>
      <c r="C23" s="37">
        <f>SUM(C17:C22)</f>
        <v>129405</v>
      </c>
      <c r="D23" s="37">
        <f>SUM(D17:D22)</f>
        <v>91758</v>
      </c>
      <c r="E23" s="38">
        <f t="shared" si="0"/>
        <v>-29.092384374637771</v>
      </c>
      <c r="F23" s="38">
        <f>SUM(F17:F22)</f>
        <v>100</v>
      </c>
      <c r="G23" s="37">
        <f>SUM(G17:G22)</f>
        <v>704221</v>
      </c>
      <c r="H23" s="37">
        <f>SUM(H17:H22)</f>
        <v>765751</v>
      </c>
      <c r="I23" s="38">
        <f t="shared" si="1"/>
        <v>8.7373139966004931</v>
      </c>
      <c r="J23" s="38">
        <f>SUM(J17:J22)</f>
        <v>100</v>
      </c>
      <c r="K23" s="4"/>
      <c r="L23" s="37">
        <f>SUM(L17:L22)</f>
        <v>3399109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311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938</v>
      </c>
      <c r="D26" s="35">
        <v>488</v>
      </c>
      <c r="E26" s="36">
        <f t="shared" ref="E26:E31" si="5">IF(ISBLANK(D26),"",(IFERROR(((D26/C26-1)*100),"")))</f>
        <v>-47.974413646055439</v>
      </c>
      <c r="F26" s="36">
        <f>+(D26*100)/$D$32</f>
        <v>1.0237905425250702</v>
      </c>
      <c r="G26" s="35">
        <v>3448</v>
      </c>
      <c r="H26" s="35">
        <v>3885</v>
      </c>
      <c r="I26" s="36">
        <f t="shared" ref="I26:I31" si="6">IF(ISBLANK(H26),"",(IFERROR(((H26/G26-1)*100),"")))</f>
        <v>12.674013921113691</v>
      </c>
      <c r="J26" s="36">
        <f>+(H26*100)/$H$32</f>
        <v>0.94462342714728587</v>
      </c>
      <c r="K26" s="79"/>
      <c r="L26" s="35">
        <v>9628</v>
      </c>
      <c r="M26" s="36">
        <f>+(L26*100)/$L$32</f>
        <v>0.50998409875088857</v>
      </c>
      <c r="N26" s="15"/>
    </row>
    <row r="27" spans="1:14" ht="15.75">
      <c r="A27" s="12"/>
      <c r="B27" s="34" t="s">
        <v>82</v>
      </c>
      <c r="C27" s="35">
        <v>37958</v>
      </c>
      <c r="D27" s="35">
        <v>22764</v>
      </c>
      <c r="E27" s="36">
        <f t="shared" si="5"/>
        <v>-40.028452500131728</v>
      </c>
      <c r="F27" s="36">
        <f t="shared" ref="F27:F30" si="7">+(D27*100)/$D$32</f>
        <v>47.757311291067005</v>
      </c>
      <c r="G27" s="35">
        <v>202558</v>
      </c>
      <c r="H27" s="35">
        <v>208222</v>
      </c>
      <c r="I27" s="36">
        <f t="shared" si="6"/>
        <v>2.7962361397723123</v>
      </c>
      <c r="J27" s="36">
        <f t="shared" ref="J27:J30" si="8">+(H27*100)/$H$32</f>
        <v>50.628411646708408</v>
      </c>
      <c r="K27" s="79"/>
      <c r="L27" s="35">
        <v>874285</v>
      </c>
      <c r="M27" s="36">
        <f t="shared" ref="M27:M30" si="9">+(L27*100)/$L$32</f>
        <v>46.309872016661885</v>
      </c>
      <c r="N27" s="15"/>
    </row>
    <row r="28" spans="1:14" ht="15.75">
      <c r="A28" s="12"/>
      <c r="B28" s="34" t="s">
        <v>88</v>
      </c>
      <c r="C28" s="35">
        <v>5902</v>
      </c>
      <c r="D28" s="35">
        <v>2877</v>
      </c>
      <c r="E28" s="36">
        <f t="shared" si="5"/>
        <v>-51.253812267028124</v>
      </c>
      <c r="F28" s="36">
        <f t="shared" si="7"/>
        <v>6.0357487517307931</v>
      </c>
      <c r="G28" s="35">
        <v>37414</v>
      </c>
      <c r="H28" s="35">
        <v>28236</v>
      </c>
      <c r="I28" s="36">
        <f t="shared" si="6"/>
        <v>-24.530924252953433</v>
      </c>
      <c r="J28" s="36">
        <f t="shared" si="8"/>
        <v>6.8654793021700806</v>
      </c>
      <c r="K28" s="79"/>
      <c r="L28" s="35">
        <v>139754</v>
      </c>
      <c r="M28" s="36">
        <f t="shared" si="9"/>
        <v>7.4026088218562194</v>
      </c>
      <c r="N28" s="15"/>
    </row>
    <row r="29" spans="1:14" ht="15.75">
      <c r="A29" s="12"/>
      <c r="B29" s="34" t="s">
        <v>89</v>
      </c>
      <c r="C29" s="35">
        <v>1804</v>
      </c>
      <c r="D29" s="35">
        <v>833</v>
      </c>
      <c r="E29" s="36">
        <f t="shared" si="5"/>
        <v>-53.824833702882493</v>
      </c>
      <c r="F29" s="36">
        <f t="shared" si="7"/>
        <v>1.7475768891872614</v>
      </c>
      <c r="G29" s="35">
        <v>9114</v>
      </c>
      <c r="H29" s="35">
        <v>7946</v>
      </c>
      <c r="I29" s="36">
        <f t="shared" si="6"/>
        <v>-12.815448760149216</v>
      </c>
      <c r="J29" s="36">
        <f t="shared" si="8"/>
        <v>1.9320406054343202</v>
      </c>
      <c r="K29" s="79"/>
      <c r="L29" s="35">
        <v>30518</v>
      </c>
      <c r="M29" s="36">
        <f t="shared" si="9"/>
        <v>1.6165033990111775</v>
      </c>
      <c r="N29" s="15"/>
    </row>
    <row r="30" spans="1:14" ht="15.75">
      <c r="A30" s="12"/>
      <c r="B30" s="34" t="s">
        <v>90</v>
      </c>
      <c r="C30" s="35">
        <v>16276</v>
      </c>
      <c r="D30" s="35">
        <v>13939</v>
      </c>
      <c r="E30" s="36">
        <f t="shared" si="5"/>
        <v>-14.358564757925784</v>
      </c>
      <c r="F30" s="36">
        <f t="shared" si="7"/>
        <v>29.243066336592118</v>
      </c>
      <c r="G30" s="35">
        <v>106323</v>
      </c>
      <c r="H30" s="35">
        <v>107916</v>
      </c>
      <c r="I30" s="36">
        <f t="shared" si="6"/>
        <v>1.4982647216500666</v>
      </c>
      <c r="J30" s="36">
        <f t="shared" si="8"/>
        <v>26.239377545437968</v>
      </c>
      <c r="K30" s="79"/>
      <c r="L30" s="35">
        <v>713128</v>
      </c>
      <c r="M30" s="36">
        <f t="shared" si="9"/>
        <v>37.773570873911886</v>
      </c>
      <c r="N30" s="15"/>
    </row>
    <row r="31" spans="1:14" ht="15.75">
      <c r="A31" s="12"/>
      <c r="B31" s="34" t="s">
        <v>71</v>
      </c>
      <c r="C31" s="35">
        <v>8936</v>
      </c>
      <c r="D31" s="35">
        <v>6765</v>
      </c>
      <c r="E31" s="36">
        <f t="shared" si="5"/>
        <v>-24.294986571172782</v>
      </c>
      <c r="F31" s="36">
        <f>+(D31*100)/$D$32</f>
        <v>14.192506188897747</v>
      </c>
      <c r="G31" s="35">
        <v>43012</v>
      </c>
      <c r="H31" s="35">
        <v>55070</v>
      </c>
      <c r="I31" s="36">
        <f t="shared" si="6"/>
        <v>28.034037012926618</v>
      </c>
      <c r="J31" s="36">
        <f>+(H31*100)/$H$32</f>
        <v>13.390067473101938</v>
      </c>
      <c r="K31" s="79"/>
      <c r="L31" s="35">
        <v>120589</v>
      </c>
      <c r="M31" s="36">
        <f>+(L31*100)/$L$32</f>
        <v>6.3874607898079452</v>
      </c>
      <c r="N31" s="15"/>
    </row>
    <row r="32" spans="1:14" ht="15.75">
      <c r="A32" s="12"/>
      <c r="B32" s="40" t="s">
        <v>70</v>
      </c>
      <c r="C32" s="37">
        <f>SUM(C26:C31)</f>
        <v>71814</v>
      </c>
      <c r="D32" s="37">
        <f>SUM(D26:D31)</f>
        <v>47666</v>
      </c>
      <c r="E32" s="38">
        <f t="shared" ref="E32" si="10">IF(ISBLANK(D32),"",(IFERROR(((D32/C32-1)*100),"")))</f>
        <v>-33.625755423733537</v>
      </c>
      <c r="F32" s="38">
        <f>SUM(F26:F31)</f>
        <v>100</v>
      </c>
      <c r="G32" s="37">
        <f>SUM(G26:G31)</f>
        <v>401869</v>
      </c>
      <c r="H32" s="37">
        <f>SUM(H26:H31)</f>
        <v>411275</v>
      </c>
      <c r="I32" s="38">
        <f t="shared" ref="I32" si="11">IF(ISBLANK(H32),"",(IFERROR(((H32/G32-1)*100),"")))</f>
        <v>2.3405637160368142</v>
      </c>
      <c r="J32" s="38">
        <f>SUM(J26:J31)</f>
        <v>100</v>
      </c>
      <c r="K32" s="4"/>
      <c r="L32" s="37">
        <f>SUM(L26:L31)</f>
        <v>1887902</v>
      </c>
      <c r="M32" s="38">
        <f>SUM(M26:M31)</f>
        <v>100.00000000000001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620</v>
      </c>
      <c r="D35" s="35">
        <f t="shared" si="12"/>
        <v>350</v>
      </c>
      <c r="E35" s="36">
        <f t="shared" ref="E35:E41" si="13">IF(ISBLANK(D35),"",(IFERROR(((D35/C35-1)*100),"")))</f>
        <v>-43.548387096774185</v>
      </c>
      <c r="F35" s="36">
        <f>+(D35*100)/$D$41</f>
        <v>0.79379479270615982</v>
      </c>
      <c r="G35" s="35">
        <f t="shared" ref="G35:H40" si="14">G17-G26</f>
        <v>2198</v>
      </c>
      <c r="H35" s="35">
        <f t="shared" si="14"/>
        <v>2583</v>
      </c>
      <c r="I35" s="36">
        <f t="shared" ref="I35:I41" si="15">IF(ISBLANK(H35),"",(IFERROR(((H35/G35-1)*100),"")))</f>
        <v>17.515923566878989</v>
      </c>
      <c r="J35" s="36">
        <f>+(H35*100)/$H$41</f>
        <v>0.72868120831875782</v>
      </c>
      <c r="K35" s="79"/>
      <c r="L35" s="35">
        <f t="shared" ref="L35:L40" si="16">L17-L26</f>
        <v>6262</v>
      </c>
      <c r="M35" s="36">
        <f>+(L35*100)/$L$41</f>
        <v>0.41437076456104294</v>
      </c>
      <c r="N35" s="15"/>
    </row>
    <row r="36" spans="1:14" ht="15.75">
      <c r="A36" s="12"/>
      <c r="B36" s="34" t="s">
        <v>82</v>
      </c>
      <c r="C36" s="35">
        <f t="shared" si="12"/>
        <v>27003</v>
      </c>
      <c r="D36" s="35">
        <f t="shared" si="12"/>
        <v>19317</v>
      </c>
      <c r="E36" s="36">
        <f t="shared" si="13"/>
        <v>-28.463504055104995</v>
      </c>
      <c r="F36" s="36">
        <f t="shared" ref="F36:F39" si="17">+(D36*100)/$D$41</f>
        <v>43.810668602013969</v>
      </c>
      <c r="G36" s="35">
        <f t="shared" si="14"/>
        <v>139673</v>
      </c>
      <c r="H36" s="35">
        <f t="shared" si="14"/>
        <v>162391</v>
      </c>
      <c r="I36" s="36">
        <f t="shared" si="15"/>
        <v>16.265133561962575</v>
      </c>
      <c r="J36" s="36">
        <f t="shared" ref="J36:J39" si="18">+(H36*100)/$H$41</f>
        <v>45.811564111533642</v>
      </c>
      <c r="K36" s="79"/>
      <c r="L36" s="35">
        <f t="shared" si="16"/>
        <v>626212</v>
      </c>
      <c r="M36" s="36">
        <f t="shared" ref="M36:M39" si="19">+(L36*100)/$L$41</f>
        <v>41.437870523363117</v>
      </c>
      <c r="N36" s="15"/>
    </row>
    <row r="37" spans="1:14" ht="15.75">
      <c r="A37" s="12"/>
      <c r="B37" s="34" t="s">
        <v>88</v>
      </c>
      <c r="C37" s="35">
        <f t="shared" si="12"/>
        <v>5946</v>
      </c>
      <c r="D37" s="35">
        <f t="shared" si="12"/>
        <v>3285</v>
      </c>
      <c r="E37" s="36">
        <f t="shared" si="13"/>
        <v>-44.752774974772954</v>
      </c>
      <c r="F37" s="36">
        <f t="shared" si="17"/>
        <v>7.4503311258278142</v>
      </c>
      <c r="G37" s="35">
        <f t="shared" si="14"/>
        <v>34391</v>
      </c>
      <c r="H37" s="35">
        <f t="shared" si="14"/>
        <v>28830</v>
      </c>
      <c r="I37" s="36">
        <f t="shared" si="15"/>
        <v>-16.169928178884007</v>
      </c>
      <c r="J37" s="36">
        <f t="shared" si="18"/>
        <v>8.1331317211884588</v>
      </c>
      <c r="K37" s="79"/>
      <c r="L37" s="35">
        <f t="shared" si="16"/>
        <v>134951</v>
      </c>
      <c r="M37" s="36">
        <f t="shared" si="19"/>
        <v>8.9300142204211603</v>
      </c>
      <c r="N37" s="15"/>
    </row>
    <row r="38" spans="1:14" ht="15.75">
      <c r="A38" s="12"/>
      <c r="B38" s="34" t="s">
        <v>89</v>
      </c>
      <c r="C38" s="35">
        <f t="shared" si="12"/>
        <v>2091</v>
      </c>
      <c r="D38" s="35">
        <f t="shared" si="12"/>
        <v>1051</v>
      </c>
      <c r="E38" s="36">
        <f t="shared" si="13"/>
        <v>-49.736967957914871</v>
      </c>
      <c r="F38" s="36">
        <f t="shared" si="17"/>
        <v>2.3836523632404973</v>
      </c>
      <c r="G38" s="35">
        <f t="shared" si="14"/>
        <v>10569</v>
      </c>
      <c r="H38" s="35">
        <f t="shared" si="14"/>
        <v>10194</v>
      </c>
      <c r="I38" s="36">
        <f t="shared" si="15"/>
        <v>-3.5481124042009649</v>
      </c>
      <c r="J38" s="36">
        <f t="shared" si="18"/>
        <v>2.8757941299269909</v>
      </c>
      <c r="K38" s="79"/>
      <c r="L38" s="35">
        <f t="shared" si="16"/>
        <v>38680</v>
      </c>
      <c r="M38" s="36">
        <f t="shared" si="19"/>
        <v>2.5595434642639958</v>
      </c>
      <c r="N38" s="15"/>
    </row>
    <row r="39" spans="1:14" ht="15.75">
      <c r="A39" s="12"/>
      <c r="B39" s="34" t="s">
        <v>90</v>
      </c>
      <c r="C39" s="35">
        <f t="shared" si="12"/>
        <v>15389</v>
      </c>
      <c r="D39" s="35">
        <f t="shared" si="12"/>
        <v>14695</v>
      </c>
      <c r="E39" s="36">
        <f t="shared" si="13"/>
        <v>-4.5097147313015835</v>
      </c>
      <c r="F39" s="36">
        <f t="shared" si="17"/>
        <v>33.328041368048623</v>
      </c>
      <c r="G39" s="35">
        <f t="shared" si="14"/>
        <v>92222</v>
      </c>
      <c r="H39" s="35">
        <f t="shared" si="14"/>
        <v>109513</v>
      </c>
      <c r="I39" s="36">
        <f t="shared" si="15"/>
        <v>18.749322287523597</v>
      </c>
      <c r="J39" s="36">
        <f t="shared" si="18"/>
        <v>30.894334172130129</v>
      </c>
      <c r="K39" s="79"/>
      <c r="L39" s="35">
        <f t="shared" si="16"/>
        <v>623059</v>
      </c>
      <c r="M39" s="36">
        <f t="shared" si="19"/>
        <v>41.229229351108089</v>
      </c>
      <c r="N39" s="15"/>
    </row>
    <row r="40" spans="1:14" ht="15.75">
      <c r="A40" s="12"/>
      <c r="B40" s="34" t="s">
        <v>71</v>
      </c>
      <c r="C40" s="35">
        <f t="shared" si="12"/>
        <v>6542</v>
      </c>
      <c r="D40" s="35">
        <f t="shared" si="12"/>
        <v>5394</v>
      </c>
      <c r="E40" s="36">
        <f t="shared" si="13"/>
        <v>-17.548150412717824</v>
      </c>
      <c r="F40" s="36">
        <f>+(D40*100)/$D$41</f>
        <v>12.233511748162933</v>
      </c>
      <c r="G40" s="35">
        <f t="shared" si="14"/>
        <v>23299</v>
      </c>
      <c r="H40" s="35">
        <f t="shared" si="14"/>
        <v>40965</v>
      </c>
      <c r="I40" s="36">
        <f t="shared" si="15"/>
        <v>75.822996695137121</v>
      </c>
      <c r="J40" s="36">
        <f>+(H40*100)/$H$41</f>
        <v>11.556494656902018</v>
      </c>
      <c r="K40" s="79"/>
      <c r="L40" s="35">
        <f t="shared" si="16"/>
        <v>82043</v>
      </c>
      <c r="M40" s="36">
        <f>+(L40*100)/$L$41</f>
        <v>5.4289716762826004</v>
      </c>
      <c r="N40" s="15"/>
    </row>
    <row r="41" spans="1:14" ht="15.75">
      <c r="A41" s="12"/>
      <c r="B41" s="40" t="s">
        <v>70</v>
      </c>
      <c r="C41" s="37">
        <f>SUM(C35:C40)</f>
        <v>57591</v>
      </c>
      <c r="D41" s="37">
        <f>SUM(D35:D40)</f>
        <v>44092</v>
      </c>
      <c r="E41" s="38">
        <f t="shared" si="13"/>
        <v>-23.439426299248144</v>
      </c>
      <c r="F41" s="38">
        <f>SUM(F35:F40)</f>
        <v>100</v>
      </c>
      <c r="G41" s="37">
        <f>SUM(G35:G40)</f>
        <v>302352</v>
      </c>
      <c r="H41" s="37">
        <f>SUM(H35:H40)</f>
        <v>354476</v>
      </c>
      <c r="I41" s="38">
        <f t="shared" si="15"/>
        <v>17.23950891675927</v>
      </c>
      <c r="J41" s="38">
        <f>SUM(J35:J40)</f>
        <v>100</v>
      </c>
      <c r="K41" s="4"/>
      <c r="L41" s="37">
        <f>SUM(L35:L40)</f>
        <v>1511207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2017-09-05T16:07:05Z</dcterms:modified>
</cp:coreProperties>
</file>