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8" i="2"/>
  <c r="M66" i="2"/>
  <c r="M70" i="2"/>
  <c r="M59" i="2"/>
  <c r="M71" i="2"/>
  <c r="M50" i="2"/>
  <c r="M54" i="2"/>
  <c r="M62" i="2"/>
  <c r="M55" i="2"/>
  <c r="M63" i="2"/>
  <c r="M51" i="2"/>
  <c r="M67" i="2"/>
  <c r="M72" i="2"/>
  <c r="M52" i="2"/>
  <c r="M56" i="2"/>
  <c r="M60" i="2"/>
  <c r="M64" i="2"/>
  <c r="M68" i="2"/>
  <c r="M48" i="2"/>
  <c r="J49" i="2"/>
  <c r="J53" i="2"/>
  <c r="J57" i="2"/>
  <c r="J61" i="2"/>
  <c r="J65" i="2"/>
  <c r="J69" i="2"/>
  <c r="J48" i="2"/>
  <c r="J59" i="2"/>
  <c r="J67" i="2"/>
  <c r="J50" i="2"/>
  <c r="J54" i="2"/>
  <c r="J58" i="2"/>
  <c r="J62" i="2"/>
  <c r="J66" i="2"/>
  <c r="J70" i="2"/>
  <c r="J63" i="2"/>
  <c r="J71" i="2"/>
  <c r="J51" i="2"/>
  <c r="J55" i="2"/>
  <c r="J52" i="2"/>
  <c r="J56" i="2"/>
  <c r="J60" i="2"/>
  <c r="J64" i="2"/>
  <c r="J68" i="2"/>
  <c r="J72" i="2"/>
  <c r="F52" i="2"/>
  <c r="F56" i="2"/>
  <c r="F60" i="2"/>
  <c r="F64" i="2"/>
  <c r="F68" i="2"/>
  <c r="F72" i="2"/>
  <c r="F49" i="2"/>
  <c r="F53" i="2"/>
  <c r="F57" i="2"/>
  <c r="F61" i="2"/>
  <c r="F65" i="2"/>
  <c r="F69" i="2"/>
  <c r="F48" i="2"/>
  <c r="F50" i="2"/>
  <c r="F54" i="2"/>
  <c r="F58" i="2"/>
  <c r="F62" i="2"/>
  <c r="F66" i="2"/>
  <c r="F70" i="2"/>
  <c r="F51" i="2"/>
  <c r="F55" i="2"/>
  <c r="F59" i="2"/>
  <c r="F63" i="2"/>
  <c r="F67" i="2"/>
  <c r="F71" i="2"/>
  <c r="I73" i="2"/>
  <c r="M58" i="6"/>
  <c r="M62" i="6"/>
  <c r="M66" i="6"/>
  <c r="M70" i="6"/>
  <c r="M74" i="6"/>
  <c r="M78" i="6"/>
  <c r="M82" i="6"/>
  <c r="M86" i="6"/>
  <c r="M57" i="6"/>
  <c r="M77" i="6"/>
  <c r="M59" i="6"/>
  <c r="M63" i="6"/>
  <c r="M67" i="6"/>
  <c r="M71" i="6"/>
  <c r="M75" i="6"/>
  <c r="M79" i="6"/>
  <c r="M83" i="6"/>
  <c r="M55" i="6"/>
  <c r="M61" i="6"/>
  <c r="M69" i="6"/>
  <c r="M81" i="6"/>
  <c r="M56" i="6"/>
  <c r="M60" i="6"/>
  <c r="M64" i="6"/>
  <c r="M68" i="6"/>
  <c r="M72" i="6"/>
  <c r="M76" i="6"/>
  <c r="M80" i="6"/>
  <c r="M84" i="6"/>
  <c r="M65" i="6"/>
  <c r="M73" i="6"/>
  <c r="M85" i="6"/>
  <c r="I87" i="6"/>
  <c r="J58" i="6"/>
  <c r="J62" i="6"/>
  <c r="J66" i="6"/>
  <c r="J70" i="6"/>
  <c r="J74" i="6"/>
  <c r="J78" i="6"/>
  <c r="J82" i="6"/>
  <c r="J86" i="6"/>
  <c r="J59" i="6"/>
  <c r="J63" i="6"/>
  <c r="J67" i="6"/>
  <c r="J71" i="6"/>
  <c r="J75" i="6"/>
  <c r="J79" i="6"/>
  <c r="J83" i="6"/>
  <c r="J55" i="6"/>
  <c r="J56" i="6"/>
  <c r="J60" i="6"/>
  <c r="J64" i="6"/>
  <c r="J68" i="6"/>
  <c r="J72" i="6"/>
  <c r="J76" i="6"/>
  <c r="J80" i="6"/>
  <c r="J84" i="6"/>
  <c r="J57" i="6"/>
  <c r="J61" i="6"/>
  <c r="J65" i="6"/>
  <c r="J69" i="6"/>
  <c r="J73" i="6"/>
  <c r="J77" i="6"/>
  <c r="J81" i="6"/>
  <c r="J85" i="6"/>
  <c r="F57" i="6"/>
  <c r="F61" i="6"/>
  <c r="F65" i="6"/>
  <c r="F69" i="6"/>
  <c r="F73" i="6"/>
  <c r="F77" i="6"/>
  <c r="F81" i="6"/>
  <c r="F85" i="6"/>
  <c r="F86" i="6"/>
  <c r="F67" i="6"/>
  <c r="F75" i="6"/>
  <c r="F83" i="6"/>
  <c r="F56" i="6"/>
  <c r="F64" i="6"/>
  <c r="F72" i="6"/>
  <c r="F80" i="6"/>
  <c r="F58" i="6"/>
  <c r="F62" i="6"/>
  <c r="F66" i="6"/>
  <c r="F70" i="6"/>
  <c r="F74" i="6"/>
  <c r="F78" i="6"/>
  <c r="F82" i="6"/>
  <c r="F55" i="6"/>
  <c r="F59" i="6"/>
  <c r="F63" i="6"/>
  <c r="F71" i="6"/>
  <c r="F79" i="6"/>
  <c r="F60" i="6"/>
  <c r="F68" i="6"/>
  <c r="F76" i="6"/>
  <c r="F84" i="6"/>
  <c r="E87" i="6"/>
  <c r="M59" i="7"/>
  <c r="M63" i="7"/>
  <c r="M67" i="7"/>
  <c r="M71" i="7"/>
  <c r="M75" i="7"/>
  <c r="M79" i="7"/>
  <c r="M83" i="7"/>
  <c r="M87" i="7"/>
  <c r="M88" i="7"/>
  <c r="M69" i="7"/>
  <c r="M81" i="7"/>
  <c r="M60" i="7"/>
  <c r="M64" i="7"/>
  <c r="M68" i="7"/>
  <c r="M72" i="7"/>
  <c r="M76" i="7"/>
  <c r="M80" i="7"/>
  <c r="M84" i="7"/>
  <c r="M65" i="7"/>
  <c r="M77" i="7"/>
  <c r="M89" i="7"/>
  <c r="M57" i="7"/>
  <c r="M61" i="7"/>
  <c r="M73" i="7"/>
  <c r="M58" i="7"/>
  <c r="M62" i="7"/>
  <c r="M66" i="7"/>
  <c r="M70" i="7"/>
  <c r="M74" i="7"/>
  <c r="M78" i="7"/>
  <c r="M82" i="7"/>
  <c r="M86" i="7"/>
  <c r="M56" i="7"/>
  <c r="M85" i="7"/>
  <c r="J60" i="7"/>
  <c r="J64" i="7"/>
  <c r="J68" i="7"/>
  <c r="J72" i="7"/>
  <c r="J76" i="7"/>
  <c r="J80" i="7"/>
  <c r="J84" i="7"/>
  <c r="J88" i="7"/>
  <c r="J81" i="7"/>
  <c r="J89" i="7"/>
  <c r="J66" i="7"/>
  <c r="J74" i="7"/>
  <c r="J86" i="7"/>
  <c r="J57" i="7"/>
  <c r="J61" i="7"/>
  <c r="J65" i="7"/>
  <c r="J69" i="7"/>
  <c r="J73" i="7"/>
  <c r="J77" i="7"/>
  <c r="J85" i="7"/>
  <c r="J58" i="7"/>
  <c r="J78" i="7"/>
  <c r="J62" i="7"/>
  <c r="J59" i="7"/>
  <c r="J63" i="7"/>
  <c r="J67" i="7"/>
  <c r="J71" i="7"/>
  <c r="J75" i="7"/>
  <c r="J79" i="7"/>
  <c r="J83" i="7"/>
  <c r="J87" i="7"/>
  <c r="J70" i="7"/>
  <c r="J82" i="7"/>
  <c r="J56" i="7"/>
  <c r="F57" i="7"/>
  <c r="F61" i="7"/>
  <c r="F65" i="7"/>
  <c r="F69" i="7"/>
  <c r="F73" i="7"/>
  <c r="F77" i="7"/>
  <c r="F81" i="7"/>
  <c r="F85" i="7"/>
  <c r="F89" i="7"/>
  <c r="F84" i="7"/>
  <c r="F58" i="7"/>
  <c r="F62" i="7"/>
  <c r="F66" i="7"/>
  <c r="F70" i="7"/>
  <c r="F74" i="7"/>
  <c r="F78" i="7"/>
  <c r="F82" i="7"/>
  <c r="F86" i="7"/>
  <c r="F56" i="7"/>
  <c r="F59" i="7"/>
  <c r="F63" i="7"/>
  <c r="F67" i="7"/>
  <c r="F71" i="7"/>
  <c r="F75" i="7"/>
  <c r="F79" i="7"/>
  <c r="F83" i="7"/>
  <c r="F87" i="7"/>
  <c r="F68" i="7"/>
  <c r="F76" i="7"/>
  <c r="F88" i="7"/>
  <c r="F60" i="7"/>
  <c r="F64" i="7"/>
  <c r="F72" i="7"/>
  <c r="F80" i="7"/>
  <c r="E90" i="7"/>
  <c r="I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I86" i="2" s="1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I98" i="2" s="1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E79" i="2" s="1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I97" i="2"/>
  <c r="E95" i="2"/>
  <c r="I93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I119" i="6" s="1"/>
  <c r="H118" i="6"/>
  <c r="H117" i="6"/>
  <c r="H116" i="6"/>
  <c r="H115" i="6"/>
  <c r="H114" i="6"/>
  <c r="I114" i="6" s="1"/>
  <c r="H113" i="6"/>
  <c r="H112" i="6"/>
  <c r="I112" i="6" s="1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I111" i="6" s="1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E115" i="6" s="1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E103" i="6" s="1"/>
  <c r="C102" i="6"/>
  <c r="E102" i="6" s="1"/>
  <c r="C101" i="6"/>
  <c r="C100" i="6"/>
  <c r="E100" i="6" s="1"/>
  <c r="C99" i="6"/>
  <c r="C98" i="6"/>
  <c r="E98" i="6" s="1"/>
  <c r="C97" i="6"/>
  <c r="C96" i="6"/>
  <c r="C95" i="6"/>
  <c r="C94" i="6"/>
  <c r="E94" i="6" s="1"/>
  <c r="C93" i="6"/>
  <c r="I124" i="6"/>
  <c r="I123" i="6"/>
  <c r="I122" i="6"/>
  <c r="I120" i="6"/>
  <c r="I118" i="6"/>
  <c r="I115" i="6"/>
  <c r="I110" i="6"/>
  <c r="I108" i="6"/>
  <c r="I106" i="6"/>
  <c r="I100" i="6"/>
  <c r="I98" i="6"/>
  <c r="I96" i="6"/>
  <c r="I95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I109" i="7" s="1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96" i="7"/>
  <c r="I129" i="7"/>
  <c r="I127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C65" i="14"/>
  <c r="C66" i="14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M31" i="10"/>
  <c r="M26" i="10"/>
  <c r="J26" i="10"/>
  <c r="J31" i="10"/>
  <c r="F31" i="10"/>
  <c r="F26" i="10"/>
  <c r="E40" i="10"/>
  <c r="M26" i="5"/>
  <c r="M31" i="5"/>
  <c r="J31" i="5"/>
  <c r="J26" i="5"/>
  <c r="F31" i="5"/>
  <c r="F26" i="5"/>
  <c r="I36" i="5"/>
  <c r="I34" i="4"/>
  <c r="M30" i="4"/>
  <c r="M27" i="4"/>
  <c r="M28" i="4"/>
  <c r="M33" i="4"/>
  <c r="M31" i="4"/>
  <c r="M32" i="4"/>
  <c r="M29" i="4"/>
  <c r="J31" i="4"/>
  <c r="J32" i="4"/>
  <c r="J33" i="4"/>
  <c r="J28" i="4"/>
  <c r="J29" i="4"/>
  <c r="J30" i="4"/>
  <c r="J27" i="4"/>
  <c r="F28" i="4"/>
  <c r="F32" i="4"/>
  <c r="F31" i="4"/>
  <c r="F29" i="4"/>
  <c r="F33" i="4"/>
  <c r="F30" i="4"/>
  <c r="F27" i="4"/>
  <c r="E43" i="4"/>
  <c r="E42" i="4"/>
  <c r="I41" i="4"/>
  <c r="M73" i="2"/>
  <c r="J73" i="2"/>
  <c r="F73" i="2"/>
  <c r="E103" i="2"/>
  <c r="I102" i="2"/>
  <c r="I94" i="2"/>
  <c r="E91" i="2"/>
  <c r="E83" i="2"/>
  <c r="I82" i="2"/>
  <c r="E102" i="2"/>
  <c r="E99" i="2"/>
  <c r="E98" i="2"/>
  <c r="E94" i="2"/>
  <c r="E90" i="2"/>
  <c r="E87" i="2"/>
  <c r="E86" i="2"/>
  <c r="E82" i="2"/>
  <c r="I79" i="2"/>
  <c r="I81" i="2"/>
  <c r="F87" i="6"/>
  <c r="M87" i="6"/>
  <c r="J87" i="6"/>
  <c r="E123" i="6"/>
  <c r="I116" i="6"/>
  <c r="I107" i="6"/>
  <c r="I104" i="6"/>
  <c r="I103" i="6"/>
  <c r="I102" i="6"/>
  <c r="I99" i="6"/>
  <c r="E99" i="6"/>
  <c r="E95" i="6"/>
  <c r="I94" i="6"/>
  <c r="E107" i="6"/>
  <c r="J90" i="7"/>
  <c r="M90" i="7"/>
  <c r="F90" i="7"/>
  <c r="E107" i="7"/>
  <c r="E128" i="7"/>
  <c r="E127" i="7"/>
  <c r="I123" i="7"/>
  <c r="I119" i="7"/>
  <c r="I115" i="7"/>
  <c r="E115" i="7"/>
  <c r="I107" i="7"/>
  <c r="I103" i="7"/>
  <c r="I99" i="7"/>
  <c r="E99" i="7"/>
  <c r="I125" i="7"/>
  <c r="I121" i="7"/>
  <c r="I117" i="7"/>
  <c r="E117" i="7"/>
  <c r="I113" i="7"/>
  <c r="E109" i="7"/>
  <c r="I105" i="7"/>
  <c r="E105" i="7"/>
  <c r="I101" i="7"/>
  <c r="E101" i="7"/>
  <c r="I97" i="7"/>
  <c r="E66" i="14"/>
  <c r="E65" i="14"/>
  <c r="E64" i="14"/>
  <c r="E63" i="14"/>
  <c r="E62" i="14"/>
  <c r="E61" i="14"/>
  <c r="E60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M34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<sst xmlns="http://schemas.openxmlformats.org/spreadsheetml/2006/main" count="828" uniqueCount="324">
  <si>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</si>
  <si>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</si>
  <si>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</si>
  <si>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</si>
  <si>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</si>
  <si>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</si>
  <si>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</si>
  <si>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</si>
  <si>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</si>
  <si>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</si>
  <si>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</si>
  <si>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</si>
  <si>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</si>
  <si>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</si>
  <si>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</si>
  <si>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</si>
  <si>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</si>
  <si>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</si>
  <si>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</si>
  <si>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</si>
  <si>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</si>
  <si>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</si>
  <si>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</si>
  <si>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</si>
  <si>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</si>
  <si>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</si>
  <si>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</si>
  <si>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</si>
  <si>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</si>
  <si>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</si>
  <si>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</si>
  <si>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</si>
  <si>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</si>
  <si>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</si>
  <si>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</si>
  <si>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</si>
  <si>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</si>
  <si>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</si>
  <si>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</si>
  <si>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</si>
  <si>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</si>
  <si>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</si>
  <si>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</si>
  <si>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</si>
  <si>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</si>
  <si>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</si>
  <si>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</si>
  <si>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</si>
  <si>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</si>
  <si>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</si>
  <si>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</si>
  <si>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</si>
  <si>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</si>
  <si>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</si>
  <si>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</si>
  <si>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</si>
  <si>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</si>
  <si>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</si>
  <si>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</si>
  <si>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</si>
  <si>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</si>
  <si>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</si>
  <si>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</si>
  <si>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</si>
  <si>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</si>
  <si>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</si>
  <si>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</si>
  <si>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</si>
  <si>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</si>
  <si>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</si>
  <si>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</si>
  <si>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</si>
  <si>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</si>
  <si>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</si>
  <si>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</si>
  <si>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</si>
  <si>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</si>
  <si>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</si>
  <si>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</si>
  <si>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</si>
  <si>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</si>
  <si>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</si>
  <si>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</si>
  <si>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</si>
  <si>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</si>
  <si>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</si>
  <si>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</si>
  <si>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</si>
  <si>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</si>
  <si>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</si>
  <si>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</si>
  <si>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</si>
  <si>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</si>
  <si>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</si>
  <si>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</si>
  <si>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</si>
  <si>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</si>
  <si>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</si>
  <si>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</si>
  <si>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</si>
  <si>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</si>
  <si>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</si>
  <si>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</si>
  <si>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</si>
  <si>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</si>
  <si>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</si>
  <si>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</si>
  <si>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</si>
  <si>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</si>
  <si>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</si>
  <si>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</si>
  <si>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</si>
  <si>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</si>
  <si>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</si>
  <si>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</si>
  <si>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</si>
  <si>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</si>
  <si>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</si>
  <si>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</si>
  <si>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</si>
  <si>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</si>
  <si>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</si>
  <si>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</si>
  <si>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</si>
  <si>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</si>
  <si>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</si>
  <si>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</si>
  <si>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</si>
  <si>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</si>
  <si>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</si>
  <si>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</si>
  <si>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</si>
  <si>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</si>
  <si>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</si>
  <si>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</si>
  <si>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</si>
  <si>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</si>
  <si>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</si>
  <si>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</si>
  <si>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</si>
  <si>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</si>
  <si>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</si>
  <si>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</si>
  <si>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</si>
  <si>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</si>
  <si>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</si>
  <si>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</si>
  <si>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</si>
  <si>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</si>
  <si>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</si>
  <si>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</si>
  <si>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</si>
  <si>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</si>
  <si>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</si>
  <si>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</si>
  <si>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</si>
  <si>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</si>
  <si>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</si>
  <si>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</si>
  <si>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</si>
  <si>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</si>
  <si>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</si>
  <si>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</si>
  <si>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</si>
  <si>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</si>
  <si>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</si>
  <si>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</si>
  <si>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</si>
  <si>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</si>
  <si>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</si>
  <si>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</si>
  <si>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</si>
  <si>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</si>
  <si>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</si>
  <si>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</si>
  <si>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</si>
  <si>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</si>
  <si>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</si>
  <si>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</si>
  <si>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</si>
  <si>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</si>
  <si>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</si>
  <si>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</si>
  <si>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</si>
  <si>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</si>
  <si>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</si>
  <si>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</si>
  <si>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</si>
  <si>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</si>
  <si>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</si>
  <si>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</si>
  <si>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</si>
  <si>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</si>
  <si>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</si>
  <si>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</si>
  <si>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</si>
  <si>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</si>
  <si>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</si>
  <si>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</si>
  <si>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</si>
  <si>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</si>
  <si>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</si>
  <si>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</si>
  <si>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</si>
  <si>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</si>
  <si>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</si>
  <si>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</si>
  <si>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</si>
  <si>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</si>
  <si>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</si>
  <si>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</si>
  <si>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</si>
  <si>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</si>
  <si>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</si>
  <si>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</si>
  <si>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</si>
  <si>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</si>
  <si>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</si>
  <si>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</si>
  <si>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</si>
  <si>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</si>
  <si>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</si>
  <si>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</si>
  <si>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</si>
  <si>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</si>
  <si>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</si>
  <si>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</si>
  <si>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</si>
  <si>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</si>
  <si>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</si>
  <si>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</si>
  <si>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</si>
  <si>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</si>
  <si>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</si>
  <si>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</si>
  <si>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</si>
  <si>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</si>
  <si>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</si>
  <si>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</si>
  <si>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</si>
  <si>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</si>
  <si>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</si>
  <si>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</si>
  <si>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</si>
  <si>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</si>
  <si>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</si>
  <si>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</si>
  <si>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</si>
  <si>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</si>
  <si>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</si>
  <si>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</si>
  <si>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</si>
  <si>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</si>
  <si>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</si>
  <si>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</si>
  <si>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</si>
  <si>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</si>
  <si>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</si>
  <si>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</si>
  <si>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</si>
  <si>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</si>
  <si>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</si>
  <si>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</si>
  <si>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</si>
  <si>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</si>
  <si>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</si>
  <si>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</si>
  <si>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</si>
  <si>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</si>
  <si>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</si>
  <si>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</si>
  <si>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</si>
  <si>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</si>
  <si>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</si>
  <si>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</si>
  <si>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</si>
  <si>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</si>
  <si>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</si>
  <si>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</si>
  <si>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</si>
  <si>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</si>
  <si>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</si>
  <si>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</si>
  <si>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</si>
  <si>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</si>
  <si>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</si>
  <si>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</si>
  <si>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</si>
  <si>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</si>
  <si>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</si>
  <si>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</si>
  <si>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</si>
  <si>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</si>
  <si>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</si>
  <si>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</si>
  <si>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</si>
  <si>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</si>
  <si>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</si>
  <si>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</si>
  <si>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</si>
  <si>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</si>
  <si>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</si>
  <si>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</si>
  <si>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</si>
  <si>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</si>
  <si>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</si>
  <si>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</si>
  <si>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</si>
  <si>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</si>
  <si>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</si>
  <si>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</si>
  <si>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</si>
  <si>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</si>
  <si>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</si>
  <si>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</si>
  <si>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95 Prestadores que actualmente hacen uso del Sistema de Información</t>
  </si>
  <si>
    <t>Diciembre de 2017</t>
  </si>
  <si>
    <t>Enero de 2018</t>
  </si>
  <si>
    <t>Acumulado 2013-2017</t>
  </si>
  <si>
    <t>Diciembre</t>
  </si>
  <si>
    <t>Año corrido a Diciembre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</si>
  <si>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</si>
  <si>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>Acumulado a Diciembre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</si>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</sst>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54042</c:v>
                </c:pt>
                <c:pt idx="1">
                  <c:v>55466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25435</c:v>
                </c:pt>
                <c:pt idx="1">
                  <c:v>27860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28607</c:v>
                </c:pt>
                <c:pt idx="1">
                  <c:v>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312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315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47.25">
      <c r="A14" s="12"/>
      <c r="B14" s="30" t="s">
        <v>297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206</v>
      </c>
      <c r="D17" s="35">
        <v>243</v>
      </c>
      <c r="E17" s="36">
        <f t="shared" ref="E17:E26" si="0">IF(ISBLANK(D17),"",(IFERROR(((D17/C17-1)*100),"")))</f>
        <v>17.96116504854368</v>
      </c>
      <c r="F17" s="36">
        <f>+(D17*100)/$D$26</f>
        <v>0.43810622723830817</v>
      </c>
      <c r="G17" s="35">
        <v>3935</v>
      </c>
      <c r="H17" s="35">
        <v>4796</v>
      </c>
      <c r="I17" s="36">
        <f t="shared" ref="I17:I26" si="1">IF(ISBLANK(H17),"",(IFERROR(((H17/G17-1)*100),"")))</f>
        <v>21.88055908513342</v>
      </c>
      <c r="J17" s="36">
        <f>+(H17*100)/$H$26</f>
        <v>0.43744436174715057</v>
      </c>
      <c r="K17" s="79"/>
      <c r="L17" s="35">
        <v>15461</v>
      </c>
      <c r="M17" s="36">
        <f>+(L17*100)/$L$26</f>
        <v>0.41453447250548697</v>
      </c>
      <c r="N17" s="15"/>
    </row>
    <row r="18" spans="1:14" ht="15.75">
      <c r="A18" s="12"/>
      <c r="B18" s="34" t="s">
        <v>289</v>
      </c>
      <c r="C18" s="35">
        <v>526</v>
      </c>
      <c r="D18" s="35">
        <v>606</v>
      </c>
      <c r="E18" s="36">
        <f t="shared" si="0"/>
        <v>15.209125475285168</v>
      </c>
      <c r="F18" s="36">
        <f t="shared" ref="F18:F24" si="2">+(D18*100)/$D$26</f>
        <v>1.0925612086683734</v>
      </c>
      <c r="G18" s="35">
        <v>11269</v>
      </c>
      <c r="H18" s="35">
        <v>11902</v>
      </c>
      <c r="I18" s="36">
        <f t="shared" si="1"/>
        <v>5.6171798739905965</v>
      </c>
      <c r="J18" s="36">
        <f t="shared" ref="J18:J24" si="3">+(H18*100)/$H$26</f>
        <v>1.0855844023174701</v>
      </c>
      <c r="K18" s="79"/>
      <c r="L18" s="35">
        <v>45874</v>
      </c>
      <c r="M18" s="36">
        <f t="shared" ref="M18:M24" si="4">+(L18*100)/$L$26</f>
        <v>1.2299563024200706</v>
      </c>
      <c r="N18" s="15"/>
    </row>
    <row r="19" spans="1:14" ht="15.75">
      <c r="A19" s="12"/>
      <c r="B19" s="34" t="s">
        <v>290</v>
      </c>
      <c r="C19" s="35">
        <v>2331</v>
      </c>
      <c r="D19" s="35">
        <v>1763</v>
      </c>
      <c r="E19" s="36">
        <f t="shared" si="0"/>
        <v>-24.36722436722437</v>
      </c>
      <c r="F19" s="36">
        <f t="shared" si="2"/>
        <v>3.1785237803338982</v>
      </c>
      <c r="G19" s="35">
        <v>19096</v>
      </c>
      <c r="H19" s="35">
        <v>23012</v>
      </c>
      <c r="I19" s="36">
        <f t="shared" si="1"/>
        <v>20.506912442396306</v>
      </c>
      <c r="J19" s="36">
        <f t="shared" si="3"/>
        <v>2.0989302861812824</v>
      </c>
      <c r="K19" s="79"/>
      <c r="L19" s="35">
        <v>73473</v>
      </c>
      <c r="M19" s="36">
        <f t="shared" si="4"/>
        <v>1.9699302307997961</v>
      </c>
      <c r="N19" s="15"/>
    </row>
    <row r="20" spans="1:14" ht="15.75">
      <c r="A20" s="12"/>
      <c r="B20" s="34" t="s">
        <v>291</v>
      </c>
      <c r="C20" s="35">
        <v>1059</v>
      </c>
      <c r="D20" s="35">
        <v>1190</v>
      </c>
      <c r="E20" s="36">
        <f t="shared" si="0"/>
        <v>12.370160528800756</v>
      </c>
      <c r="F20" s="36">
        <f t="shared" si="2"/>
        <v>2.145458479068258</v>
      </c>
      <c r="G20" s="35">
        <v>18302</v>
      </c>
      <c r="H20" s="35">
        <v>22238</v>
      </c>
      <c r="I20" s="36">
        <f t="shared" si="1"/>
        <v>21.505846355589565</v>
      </c>
      <c r="J20" s="36">
        <f t="shared" si="3"/>
        <v>2.0283335522379349</v>
      </c>
      <c r="K20" s="79"/>
      <c r="L20" s="35">
        <v>73707</v>
      </c>
      <c r="M20" s="36">
        <f t="shared" si="4"/>
        <v>1.9762041501171936</v>
      </c>
      <c r="N20" s="15"/>
    </row>
    <row r="21" spans="1:14" ht="15.75">
      <c r="A21" s="12"/>
      <c r="B21" s="34" t="s">
        <v>292</v>
      </c>
      <c r="C21" s="35">
        <v>2312</v>
      </c>
      <c r="D21" s="35">
        <v>2416</v>
      </c>
      <c r="E21" s="36">
        <f t="shared" si="0"/>
        <v>4.4982698961937739</v>
      </c>
      <c r="F21" s="36">
        <f t="shared" si="2"/>
        <v>4.3558215843940431</v>
      </c>
      <c r="G21" s="35">
        <v>42128</v>
      </c>
      <c r="H21" s="35">
        <v>46959</v>
      </c>
      <c r="I21" s="36">
        <f t="shared" si="1"/>
        <v>11.467432586403348</v>
      </c>
      <c r="J21" s="36">
        <f t="shared" si="3"/>
        <v>4.2831421566481325</v>
      </c>
      <c r="K21" s="79"/>
      <c r="L21" s="35">
        <v>176668</v>
      </c>
      <c r="M21" s="36">
        <f t="shared" si="4"/>
        <v>4.7367554613931429</v>
      </c>
      <c r="N21" s="15"/>
    </row>
    <row r="22" spans="1:14" ht="15" customHeight="1">
      <c r="A22" s="12"/>
      <c r="B22" s="34" t="s">
        <v>293</v>
      </c>
      <c r="C22" s="35">
        <v>4886</v>
      </c>
      <c r="D22" s="35">
        <v>4481</v>
      </c>
      <c r="E22" s="36">
        <f t="shared" si="0"/>
        <v>-8.2889889480147296</v>
      </c>
      <c r="F22" s="36">
        <f t="shared" si="2"/>
        <v>8.0788230627771966</v>
      </c>
      <c r="G22" s="35">
        <v>105829</v>
      </c>
      <c r="H22" s="35">
        <v>105348</v>
      </c>
      <c r="I22" s="36">
        <f t="shared" si="1"/>
        <v>-0.45450679870356891</v>
      </c>
      <c r="J22" s="36">
        <f t="shared" si="3"/>
        <v>9.6088174773433739</v>
      </c>
      <c r="K22" s="79"/>
      <c r="L22" s="35">
        <v>422263</v>
      </c>
      <c r="M22" s="36">
        <f t="shared" si="4"/>
        <v>11.321555524454075</v>
      </c>
      <c r="N22" s="15"/>
    </row>
    <row r="23" spans="1:14" ht="15.75">
      <c r="A23" s="12"/>
      <c r="B23" s="34" t="s">
        <v>294</v>
      </c>
      <c r="C23" s="35">
        <v>4175</v>
      </c>
      <c r="D23" s="35">
        <v>4186</v>
      </c>
      <c r="E23" s="36">
        <f t="shared" si="0"/>
        <v>0.26347305389220477</v>
      </c>
      <c r="F23" s="36">
        <f t="shared" si="2"/>
        <v>7.5469657087224604</v>
      </c>
      <c r="G23" s="35">
        <v>79866</v>
      </c>
      <c r="H23" s="35">
        <v>86725</v>
      </c>
      <c r="I23" s="36">
        <f t="shared" si="1"/>
        <v>8.5881351263366046</v>
      </c>
      <c r="J23" s="36">
        <f t="shared" si="3"/>
        <v>7.9102089809261127</v>
      </c>
      <c r="K23" s="79"/>
      <c r="L23" s="35">
        <v>317071</v>
      </c>
      <c r="M23" s="36">
        <f t="shared" si="4"/>
        <v>8.5011874866947323</v>
      </c>
      <c r="N23" s="15"/>
    </row>
    <row r="24" spans="1:14" ht="15.75">
      <c r="A24" s="12"/>
      <c r="B24" s="34" t="s">
        <v>295</v>
      </c>
      <c r="C24" s="35">
        <v>271</v>
      </c>
      <c r="D24" s="35">
        <v>285</v>
      </c>
      <c r="E24" s="36">
        <f t="shared" si="0"/>
        <v>5.1660516605166018</v>
      </c>
      <c r="F24" s="36">
        <f t="shared" si="2"/>
        <v>0.51382829120542317</v>
      </c>
      <c r="G24" s="35">
        <v>3763</v>
      </c>
      <c r="H24" s="35">
        <v>4579</v>
      </c>
      <c r="I24" s="36">
        <f t="shared" si="1"/>
        <v>21.684825936752581</v>
      </c>
      <c r="J24" s="36">
        <f t="shared" si="3"/>
        <v>0.41765173737285294</v>
      </c>
      <c r="K24" s="79"/>
      <c r="L24" s="35">
        <v>15845</v>
      </c>
      <c r="M24" s="36">
        <f t="shared" si="4"/>
        <v>0.4248301349750625</v>
      </c>
      <c r="N24" s="15"/>
    </row>
    <row r="25" spans="1:14" ht="15.75">
      <c r="A25" s="12"/>
      <c r="B25" s="34" t="s">
        <v>296</v>
      </c>
      <c r="C25" s="35">
        <v>38276</v>
      </c>
      <c r="D25" s="35">
        <v>40296</v>
      </c>
      <c r="E25" s="36">
        <f t="shared" si="0"/>
        <v>5.2774584596091634</v>
      </c>
      <c r="F25" s="36">
        <f>+(D25*100)/$D$26</f>
        <v>72.649911657592043</v>
      </c>
      <c r="G25" s="35">
        <v>713588</v>
      </c>
      <c r="H25" s="35">
        <v>790809</v>
      </c>
      <c r="I25" s="36">
        <f t="shared" si="1"/>
        <v>10.821510451408933</v>
      </c>
      <c r="J25" s="36">
        <f>+(H25*100)/$H$26</f>
        <v>72.129887045225686</v>
      </c>
      <c r="K25" s="79"/>
      <c r="L25" s="35">
        <v>2589364</v>
      </c>
      <c r="M25" s="36">
        <f>+(L25*100)/$L$26</f>
        <v>69.425046236640441</v>
      </c>
      <c r="N25" s="15"/>
    </row>
    <row r="26" spans="1:14" ht="15.75">
      <c r="A26" s="12"/>
      <c r="B26" s="40" t="s">
        <v>70</v>
      </c>
      <c r="C26" s="37">
        <f>SUM(C17:C25)</f>
        <v>54042</v>
      </c>
      <c r="D26" s="37">
        <f>SUM(D17:D25)</f>
        <v>55466</v>
      </c>
      <c r="E26" s="38">
        <f t="shared" si="0"/>
        <v>2.6349876022353058</v>
      </c>
      <c r="F26" s="38">
        <f>SUM(F17:F25)</f>
        <v>100</v>
      </c>
      <c r="G26" s="37">
        <f t="shared" ref="G26:H26" si="5">SUM(G17:G25)</f>
        <v>997776</v>
      </c>
      <c r="H26" s="37">
        <f t="shared" si="5"/>
        <v>1096368</v>
      </c>
      <c r="I26" s="38">
        <f t="shared" si="1"/>
        <v>9.8811757348342688</v>
      </c>
      <c r="J26" s="38">
        <f>SUM(J17:J25)</f>
        <v>100</v>
      </c>
      <c r="K26" s="4"/>
      <c r="L26" s="37">
        <f t="shared" ref="L26:M26" si="6">SUM(L17:L25)</f>
        <v>3729726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66</v>
      </c>
      <c r="D29" s="35">
        <v>102</v>
      </c>
      <c r="E29" s="36">
        <f t="shared" ref="E29:E37" si="7">IF(ISBLANK(D29),"",(IFERROR(((D29/C29-1)*100),"")))</f>
        <v>54.54545454545454</v>
      </c>
      <c r="F29" s="36">
        <f>+(D29*100)/$D$38</f>
        <v>0.36948489458813299</v>
      </c>
      <c r="G29" s="35">
        <v>1722</v>
      </c>
      <c r="H29" s="35">
        <v>2060</v>
      </c>
      <c r="I29" s="36">
        <f t="shared" ref="I29:I37" si="8">IF(ISBLANK(H29),"",(IFERROR(((H29/G29-1)*100),"")))</f>
        <v>19.628339140534258</v>
      </c>
      <c r="J29" s="36">
        <f>+(H29*100)/$H$38</f>
        <v>0.35340659943935304</v>
      </c>
      <c r="K29" s="79"/>
      <c r="L29" s="35">
        <v>6903</v>
      </c>
      <c r="M29" s="36">
        <f>+(L29*100)/$L$38</f>
        <v>0.33517437273157646</v>
      </c>
      <c r="N29" s="15"/>
    </row>
    <row r="30" spans="1:14" ht="15.75">
      <c r="A30" s="12"/>
      <c r="B30" s="34" t="s">
        <v>289</v>
      </c>
      <c r="C30" s="35">
        <v>247</v>
      </c>
      <c r="D30" s="35">
        <v>287</v>
      </c>
      <c r="E30" s="36">
        <f t="shared" si="7"/>
        <v>16.194331983805665</v>
      </c>
      <c r="F30" s="36">
        <f t="shared" ref="F30:F36" si="9">+(D30*100)/$D$38</f>
        <v>1.0396290661450409</v>
      </c>
      <c r="G30" s="35">
        <v>5643</v>
      </c>
      <c r="H30" s="35">
        <v>5894</v>
      </c>
      <c r="I30" s="36">
        <f t="shared" si="8"/>
        <v>4.4479886585149675</v>
      </c>
      <c r="J30" s="36">
        <f t="shared" ref="J30:J36" si="10">+(H30*100)/$H$38</f>
        <v>1.0111546102405566</v>
      </c>
      <c r="K30" s="79"/>
      <c r="L30" s="35">
        <v>23291</v>
      </c>
      <c r="M30" s="36">
        <f t="shared" ref="M30:M36" si="11">+(L30*100)/$L$38</f>
        <v>1.1308918318544325</v>
      </c>
      <c r="N30" s="15"/>
    </row>
    <row r="31" spans="1:14" ht="15.75">
      <c r="A31" s="12"/>
      <c r="B31" s="34" t="s">
        <v>290</v>
      </c>
      <c r="C31" s="35">
        <v>1879</v>
      </c>
      <c r="D31" s="35">
        <v>1365</v>
      </c>
      <c r="E31" s="36">
        <f t="shared" si="7"/>
        <v>-27.354976051091008</v>
      </c>
      <c r="F31" s="36">
        <f t="shared" si="9"/>
        <v>4.9445772658117804</v>
      </c>
      <c r="G31" s="35">
        <v>14896</v>
      </c>
      <c r="H31" s="35">
        <v>17793</v>
      </c>
      <c r="I31" s="36">
        <f t="shared" si="8"/>
        <v>19.448174006444674</v>
      </c>
      <c r="J31" s="36">
        <f t="shared" si="10"/>
        <v>3.0525066135069943</v>
      </c>
      <c r="K31" s="79"/>
      <c r="L31" s="35">
        <v>56162</v>
      </c>
      <c r="M31" s="36">
        <f t="shared" si="11"/>
        <v>2.7269394641968416</v>
      </c>
      <c r="N31" s="15"/>
    </row>
    <row r="32" spans="1:14" ht="15.75">
      <c r="A32" s="12"/>
      <c r="B32" s="34" t="s">
        <v>291</v>
      </c>
      <c r="C32" s="35">
        <v>821</v>
      </c>
      <c r="D32" s="35">
        <v>901</v>
      </c>
      <c r="E32" s="36">
        <f t="shared" si="7"/>
        <v>9.7442143727161969</v>
      </c>
      <c r="F32" s="36">
        <f t="shared" si="9"/>
        <v>3.2637832355285084</v>
      </c>
      <c r="G32" s="35">
        <v>14625</v>
      </c>
      <c r="H32" s="35">
        <v>17448</v>
      </c>
      <c r="I32" s="36">
        <f t="shared" si="8"/>
        <v>19.302564102564101</v>
      </c>
      <c r="J32" s="36">
        <f t="shared" si="10"/>
        <v>2.993319585930986</v>
      </c>
      <c r="K32" s="79"/>
      <c r="L32" s="35">
        <v>58049</v>
      </c>
      <c r="M32" s="36">
        <f t="shared" si="11"/>
        <v>2.8185625326228134</v>
      </c>
      <c r="N32" s="15"/>
    </row>
    <row r="33" spans="1:14" ht="15.75">
      <c r="A33" s="12"/>
      <c r="B33" s="34" t="s">
        <v>292</v>
      </c>
      <c r="C33" s="35">
        <v>1490</v>
      </c>
      <c r="D33" s="35">
        <v>1537</v>
      </c>
      <c r="E33" s="36">
        <f t="shared" si="7"/>
        <v>3.1543624161073813</v>
      </c>
      <c r="F33" s="36">
        <f t="shared" si="9"/>
        <v>5.5676302253133381</v>
      </c>
      <c r="G33" s="35">
        <v>28064</v>
      </c>
      <c r="H33" s="35">
        <v>30969</v>
      </c>
      <c r="I33" s="36">
        <f t="shared" si="8"/>
        <v>10.351339794754843</v>
      </c>
      <c r="J33" s="36">
        <f t="shared" si="10"/>
        <v>5.3129363971054966</v>
      </c>
      <c r="K33" s="79"/>
      <c r="L33" s="35">
        <v>116926</v>
      </c>
      <c r="M33" s="36">
        <f t="shared" si="11"/>
        <v>5.6773285102147337</v>
      </c>
      <c r="N33" s="15"/>
    </row>
    <row r="34" spans="1:14" ht="15.75">
      <c r="A34" s="12"/>
      <c r="B34" s="34" t="s">
        <v>293</v>
      </c>
      <c r="C34" s="35">
        <v>3155</v>
      </c>
      <c r="D34" s="35">
        <v>2833</v>
      </c>
      <c r="E34" s="36">
        <f t="shared" si="7"/>
        <v>-10.206022187004759</v>
      </c>
      <c r="F34" s="36">
        <f t="shared" si="9"/>
        <v>10.262261827139028</v>
      </c>
      <c r="G34" s="35">
        <v>71140</v>
      </c>
      <c r="H34" s="35">
        <v>69933</v>
      </c>
      <c r="I34" s="36">
        <f t="shared" si="8"/>
        <v>-1.6966544841158226</v>
      </c>
      <c r="J34" s="36">
        <f t="shared" si="10"/>
        <v>11.997467824559356</v>
      </c>
      <c r="K34" s="79"/>
      <c r="L34" s="35">
        <v>279800</v>
      </c>
      <c r="M34" s="36">
        <f t="shared" si="11"/>
        <v>13.585656886903534</v>
      </c>
      <c r="N34" s="15"/>
    </row>
    <row r="35" spans="1:14" ht="15.75">
      <c r="A35" s="12"/>
      <c r="B35" s="34" t="s">
        <v>294</v>
      </c>
      <c r="C35" s="35">
        <v>1315</v>
      </c>
      <c r="D35" s="35">
        <v>1340</v>
      </c>
      <c r="E35" s="36">
        <f t="shared" si="7"/>
        <v>1.9011406844106515</v>
      </c>
      <c r="F35" s="36">
        <f t="shared" si="9"/>
        <v>4.8540172426284141</v>
      </c>
      <c r="G35" s="35">
        <v>27274</v>
      </c>
      <c r="H35" s="35">
        <v>28989</v>
      </c>
      <c r="I35" s="36">
        <f t="shared" si="8"/>
        <v>6.2880398914717306</v>
      </c>
      <c r="J35" s="36">
        <f t="shared" si="10"/>
        <v>4.9732543257997115</v>
      </c>
      <c r="K35" s="79"/>
      <c r="L35" s="35">
        <v>108940</v>
      </c>
      <c r="M35" s="36">
        <f t="shared" si="11"/>
        <v>5.2895691967808114</v>
      </c>
      <c r="N35" s="15"/>
    </row>
    <row r="36" spans="1:14" ht="15.75">
      <c r="A36" s="12"/>
      <c r="B36" s="34" t="s">
        <v>295</v>
      </c>
      <c r="C36" s="35">
        <v>139</v>
      </c>
      <c r="D36" s="35">
        <v>147</v>
      </c>
      <c r="E36" s="36">
        <f t="shared" si="7"/>
        <v>5.755395683453246</v>
      </c>
      <c r="F36" s="36">
        <f t="shared" si="9"/>
        <v>0.53249293631819172</v>
      </c>
      <c r="G36" s="35">
        <v>2082</v>
      </c>
      <c r="H36" s="35">
        <v>2425</v>
      </c>
      <c r="I36" s="36">
        <f t="shared" si="8"/>
        <v>16.474543707973098</v>
      </c>
      <c r="J36" s="36">
        <f t="shared" si="10"/>
        <v>0.41602475904875297</v>
      </c>
      <c r="K36" s="79"/>
      <c r="L36" s="35">
        <v>8666</v>
      </c>
      <c r="M36" s="36">
        <f t="shared" si="11"/>
        <v>0.4207766353892281</v>
      </c>
      <c r="N36" s="15"/>
    </row>
    <row r="37" spans="1:14" ht="15.75">
      <c r="A37" s="12"/>
      <c r="B37" s="34" t="s">
        <v>296</v>
      </c>
      <c r="C37" s="35">
        <v>19495</v>
      </c>
      <c r="D37" s="35">
        <v>19094</v>
      </c>
      <c r="E37" s="36">
        <f t="shared" si="7"/>
        <v>-2.056937676327264</v>
      </c>
      <c r="F37" s="36">
        <f>+(D37*100)/$D$38</f>
        <v>69.166123306527567</v>
      </c>
      <c r="G37" s="35">
        <v>392699</v>
      </c>
      <c r="H37" s="35">
        <v>407387</v>
      </c>
      <c r="I37" s="36">
        <f t="shared" si="8"/>
        <v>3.7402692647549474</v>
      </c>
      <c r="J37" s="36">
        <f>+(H37*100)/$H$38</f>
        <v>69.88992928436879</v>
      </c>
      <c r="K37" s="79"/>
      <c r="L37" s="35">
        <v>1400788</v>
      </c>
      <c r="M37" s="36">
        <f>+(L37*100)/$L$38</f>
        <v>68.015100569306028</v>
      </c>
      <c r="N37" s="15"/>
    </row>
    <row r="38" spans="1:14" ht="15.75">
      <c r="A38" s="12"/>
      <c r="B38" s="40" t="s">
        <v>70</v>
      </c>
      <c r="C38" s="37">
        <f>SUM(C29:C37)</f>
        <v>28607</v>
      </c>
      <c r="D38" s="37">
        <f>SUM(D29:D37)</f>
        <v>27606</v>
      </c>
      <c r="E38" s="38">
        <f t="shared" ref="E38" si="12">IF(ISBLANK(D38),"",(IFERROR(((D38/C38-1)*100),"")))</f>
        <v>-3.4991435662600101</v>
      </c>
      <c r="F38" s="38">
        <f>SUM(F29:F37)</f>
        <v>100</v>
      </c>
      <c r="G38" s="37">
        <f t="shared" ref="G38:H38" si="13">SUM(G29:G37)</f>
        <v>558145</v>
      </c>
      <c r="H38" s="37">
        <f t="shared" si="13"/>
        <v>582898</v>
      </c>
      <c r="I38" s="38">
        <f t="shared" ref="I38" si="14">IF(ISBLANK(H38),"",(IFERROR(((H38/G38-1)*100),"")))</f>
        <v>4.4348690752403108</v>
      </c>
      <c r="J38" s="38">
        <f>SUM(J29:J37)</f>
        <v>100</v>
      </c>
      <c r="K38" s="4"/>
      <c r="L38" s="37">
        <f t="shared" ref="L38:M38" si="15">SUM(L29:L37)</f>
        <v>2059525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140</v>
      </c>
      <c r="D41" s="35">
        <f t="shared" si="16"/>
        <v>141</v>
      </c>
      <c r="E41" s="36">
        <f t="shared" ref="E41:E50" si="17">IF(ISBLANK(D41),"",(IFERROR(((D41/C41-1)*100),"")))</f>
        <v>0.71428571428571175</v>
      </c>
      <c r="F41" s="36">
        <f>+(D41*100)/$D$50</f>
        <v>0.5061019382627423</v>
      </c>
      <c r="G41" s="35">
        <f t="shared" ref="G41:H49" si="18">G17-G29</f>
        <v>2213</v>
      </c>
      <c r="H41" s="35">
        <f t="shared" si="18"/>
        <v>2736</v>
      </c>
      <c r="I41" s="36">
        <f t="shared" ref="I41:I50" si="19">IF(ISBLANK(H41),"",(IFERROR(((H41/G41-1)*100),"")))</f>
        <v>23.633077270673297</v>
      </c>
      <c r="J41" s="36">
        <f>+(H41*100)/$H$50</f>
        <v>0.53284515161547896</v>
      </c>
      <c r="K41" s="79"/>
      <c r="L41" s="35">
        <f t="shared" ref="L41:L49" si="20">L17-L29</f>
        <v>8558</v>
      </c>
      <c r="M41" s="36">
        <f>+(L41*100)/$L$50</f>
        <v>0.51239341851669351</v>
      </c>
      <c r="N41" s="15"/>
    </row>
    <row r="42" spans="1:14" ht="15.75">
      <c r="A42" s="12"/>
      <c r="B42" s="34" t="s">
        <v>289</v>
      </c>
      <c r="C42" s="35">
        <f t="shared" si="16"/>
        <v>279</v>
      </c>
      <c r="D42" s="35">
        <f t="shared" si="16"/>
        <v>319</v>
      </c>
      <c r="E42" s="36">
        <f t="shared" si="17"/>
        <v>14.336917562724016</v>
      </c>
      <c r="F42" s="36">
        <f t="shared" ref="F42:F48" si="21">+(D42*100)/$D$50</f>
        <v>1.1450107681263459</v>
      </c>
      <c r="G42" s="35">
        <f t="shared" si="18"/>
        <v>5626</v>
      </c>
      <c r="H42" s="35">
        <f t="shared" si="18"/>
        <v>6008</v>
      </c>
      <c r="I42" s="36">
        <f t="shared" si="19"/>
        <v>6.7899040170636304</v>
      </c>
      <c r="J42" s="36">
        <f t="shared" ref="J42:J48" si="22">+(H42*100)/$H$50</f>
        <v>1.1700780960913004</v>
      </c>
      <c r="K42" s="79"/>
      <c r="L42" s="35">
        <f t="shared" si="20"/>
        <v>22583</v>
      </c>
      <c r="M42" s="36">
        <f t="shared" ref="M42:M48" si="23">+(L42*100)/$L$50</f>
        <v>1.3521127097876244</v>
      </c>
      <c r="N42" s="15"/>
    </row>
    <row r="43" spans="1:14" ht="15.75">
      <c r="A43" s="12"/>
      <c r="B43" s="34" t="s">
        <v>290</v>
      </c>
      <c r="C43" s="35">
        <f t="shared" si="16"/>
        <v>452</v>
      </c>
      <c r="D43" s="35">
        <f t="shared" si="16"/>
        <v>398</v>
      </c>
      <c r="E43" s="36">
        <f t="shared" si="17"/>
        <v>-11.946902654867253</v>
      </c>
      <c r="F43" s="36">
        <f t="shared" si="21"/>
        <v>1.4285714285714286</v>
      </c>
      <c r="G43" s="35">
        <f t="shared" si="18"/>
        <v>4200</v>
      </c>
      <c r="H43" s="35">
        <f t="shared" si="18"/>
        <v>5219</v>
      </c>
      <c r="I43" s="36">
        <f t="shared" si="19"/>
        <v>24.261904761904752</v>
      </c>
      <c r="J43" s="36">
        <f t="shared" si="22"/>
        <v>1.0164177069741174</v>
      </c>
      <c r="K43" s="79"/>
      <c r="L43" s="35">
        <f t="shared" si="20"/>
        <v>17311</v>
      </c>
      <c r="M43" s="36">
        <f t="shared" si="23"/>
        <v>1.0364620785162983</v>
      </c>
      <c r="N43" s="15"/>
    </row>
    <row r="44" spans="1:14" ht="15.75">
      <c r="A44" s="12"/>
      <c r="B44" s="34" t="s">
        <v>291</v>
      </c>
      <c r="C44" s="35">
        <f t="shared" si="16"/>
        <v>238</v>
      </c>
      <c r="D44" s="35">
        <f t="shared" si="16"/>
        <v>289</v>
      </c>
      <c r="E44" s="36">
        <f t="shared" si="17"/>
        <v>21.42857142857142</v>
      </c>
      <c r="F44" s="36">
        <f t="shared" si="21"/>
        <v>1.0373295046661881</v>
      </c>
      <c r="G44" s="35">
        <f t="shared" si="18"/>
        <v>3677</v>
      </c>
      <c r="H44" s="35">
        <f t="shared" si="18"/>
        <v>4790</v>
      </c>
      <c r="I44" s="36">
        <f t="shared" si="19"/>
        <v>30.269241229262978</v>
      </c>
      <c r="J44" s="36">
        <f t="shared" si="22"/>
        <v>0.93286852201686565</v>
      </c>
      <c r="K44" s="79"/>
      <c r="L44" s="35">
        <f t="shared" si="20"/>
        <v>15658</v>
      </c>
      <c r="M44" s="36">
        <f t="shared" si="23"/>
        <v>0.93749195456115764</v>
      </c>
      <c r="N44" s="15"/>
    </row>
    <row r="45" spans="1:14" ht="15.75">
      <c r="A45" s="12"/>
      <c r="B45" s="34" t="s">
        <v>292</v>
      </c>
      <c r="C45" s="35">
        <f t="shared" si="16"/>
        <v>822</v>
      </c>
      <c r="D45" s="35">
        <f t="shared" si="16"/>
        <v>879</v>
      </c>
      <c r="E45" s="36">
        <f t="shared" si="17"/>
        <v>6.9343065693430628</v>
      </c>
      <c r="F45" s="36">
        <f t="shared" si="21"/>
        <v>3.1550610193826274</v>
      </c>
      <c r="G45" s="35">
        <f t="shared" si="18"/>
        <v>14064</v>
      </c>
      <c r="H45" s="35">
        <f t="shared" si="18"/>
        <v>15990</v>
      </c>
      <c r="I45" s="36">
        <f t="shared" si="19"/>
        <v>13.694539249146764</v>
      </c>
      <c r="J45" s="36">
        <f t="shared" si="22"/>
        <v>3.1141059847702883</v>
      </c>
      <c r="K45" s="79"/>
      <c r="L45" s="35">
        <f t="shared" si="20"/>
        <v>59742</v>
      </c>
      <c r="M45" s="36">
        <f t="shared" si="23"/>
        <v>3.57693475216456</v>
      </c>
      <c r="N45" s="15"/>
    </row>
    <row r="46" spans="1:14" ht="15.75">
      <c r="A46" s="12"/>
      <c r="B46" s="34" t="s">
        <v>293</v>
      </c>
      <c r="C46" s="35">
        <f t="shared" si="16"/>
        <v>1731</v>
      </c>
      <c r="D46" s="35">
        <f t="shared" si="16"/>
        <v>1648</v>
      </c>
      <c r="E46" s="36">
        <f t="shared" si="17"/>
        <v>-4.7949162333911</v>
      </c>
      <c r="F46" s="36">
        <f t="shared" si="21"/>
        <v>5.9152907394113425</v>
      </c>
      <c r="G46" s="35">
        <f t="shared" si="18"/>
        <v>34689</v>
      </c>
      <c r="H46" s="35">
        <f t="shared" si="18"/>
        <v>35415</v>
      </c>
      <c r="I46" s="36">
        <f t="shared" si="19"/>
        <v>2.0928824699472548</v>
      </c>
      <c r="J46" s="36">
        <f t="shared" si="22"/>
        <v>6.8971897092332561</v>
      </c>
      <c r="K46" s="79"/>
      <c r="L46" s="35">
        <f t="shared" si="20"/>
        <v>142463</v>
      </c>
      <c r="M46" s="36">
        <f t="shared" si="23"/>
        <v>8.5296919352820417</v>
      </c>
      <c r="N46" s="15"/>
    </row>
    <row r="47" spans="1:14" ht="15.75">
      <c r="A47" s="12"/>
      <c r="B47" s="34" t="s">
        <v>294</v>
      </c>
      <c r="C47" s="35">
        <f t="shared" si="16"/>
        <v>2860</v>
      </c>
      <c r="D47" s="35">
        <f t="shared" si="16"/>
        <v>2846</v>
      </c>
      <c r="E47" s="36">
        <f t="shared" si="17"/>
        <v>-0.48951048951049181</v>
      </c>
      <c r="F47" s="36">
        <f t="shared" si="21"/>
        <v>10.215362526920316</v>
      </c>
      <c r="G47" s="35">
        <f t="shared" si="18"/>
        <v>52592</v>
      </c>
      <c r="H47" s="35">
        <f t="shared" si="18"/>
        <v>57736</v>
      </c>
      <c r="I47" s="36">
        <f t="shared" si="19"/>
        <v>9.7809552783693299</v>
      </c>
      <c r="J47" s="36">
        <f t="shared" si="22"/>
        <v>11.244279120493895</v>
      </c>
      <c r="K47" s="79"/>
      <c r="L47" s="35">
        <f t="shared" si="20"/>
        <v>208131</v>
      </c>
      <c r="M47" s="36">
        <f t="shared" si="23"/>
        <v>12.461434282460614</v>
      </c>
      <c r="N47" s="15"/>
    </row>
    <row r="48" spans="1:14" ht="15.75">
      <c r="A48" s="12"/>
      <c r="B48" s="34" t="s">
        <v>295</v>
      </c>
      <c r="C48" s="35">
        <f t="shared" si="16"/>
        <v>132</v>
      </c>
      <c r="D48" s="35">
        <f t="shared" si="16"/>
        <v>138</v>
      </c>
      <c r="E48" s="36">
        <f t="shared" si="17"/>
        <v>4.5454545454545414</v>
      </c>
      <c r="F48" s="36">
        <f t="shared" si="21"/>
        <v>0.49533381191672649</v>
      </c>
      <c r="G48" s="35">
        <f t="shared" si="18"/>
        <v>1681</v>
      </c>
      <c r="H48" s="35">
        <f t="shared" si="18"/>
        <v>2154</v>
      </c>
      <c r="I48" s="36">
        <f t="shared" si="19"/>
        <v>28.138013087447945</v>
      </c>
      <c r="J48" s="36">
        <f t="shared" si="22"/>
        <v>0.41949870489025648</v>
      </c>
      <c r="K48" s="79"/>
      <c r="L48" s="35">
        <f t="shared" si="20"/>
        <v>7179</v>
      </c>
      <c r="M48" s="36">
        <f t="shared" si="23"/>
        <v>0.42982850567087433</v>
      </c>
      <c r="N48" s="15"/>
    </row>
    <row r="49" spans="1:14" ht="15.75">
      <c r="A49" s="12"/>
      <c r="B49" s="34" t="s">
        <v>296</v>
      </c>
      <c r="C49" s="35">
        <f t="shared" si="16"/>
        <v>18781</v>
      </c>
      <c r="D49" s="35">
        <f t="shared" si="16"/>
        <v>21202</v>
      </c>
      <c r="E49" s="36">
        <f t="shared" si="17"/>
        <v>12.89068739683723</v>
      </c>
      <c r="F49" s="36">
        <f>+(D49*100)/$D$50</f>
        <v>76.10193826274228</v>
      </c>
      <c r="G49" s="35">
        <f t="shared" si="18"/>
        <v>320889</v>
      </c>
      <c r="H49" s="35">
        <f t="shared" si="18"/>
        <v>383422</v>
      </c>
      <c r="I49" s="36">
        <f t="shared" si="19"/>
        <v>19.48742400019945</v>
      </c>
      <c r="J49" s="36">
        <f>+(H49*100)/$H$50</f>
        <v>74.672717003914542</v>
      </c>
      <c r="K49" s="79"/>
      <c r="L49" s="35">
        <f t="shared" si="20"/>
        <v>1188576</v>
      </c>
      <c r="M49" s="36">
        <f>+(L49*100)/$L$50</f>
        <v>71.163650363040134</v>
      </c>
      <c r="N49" s="15"/>
    </row>
    <row r="50" spans="1:14" ht="15.75">
      <c r="A50" s="12"/>
      <c r="B50" s="40" t="s">
        <v>70</v>
      </c>
      <c r="C50" s="37">
        <f>SUM(C41:C49)</f>
        <v>25435</v>
      </c>
      <c r="D50" s="37">
        <f>SUM(D41:D49)</f>
        <v>27860</v>
      </c>
      <c r="E50" s="38">
        <f t="shared" si="17"/>
        <v>9.5341065460978989</v>
      </c>
      <c r="F50" s="38">
        <f>SUM(F41:F49)</f>
        <v>100</v>
      </c>
      <c r="G50" s="37">
        <f t="shared" ref="G50:H50" si="24">SUM(G41:G49)</f>
        <v>439631</v>
      </c>
      <c r="H50" s="37">
        <f t="shared" si="24"/>
        <v>513470</v>
      </c>
      <c r="I50" s="38">
        <f t="shared" si="19"/>
        <v>16.795676374050061</v>
      </c>
      <c r="J50" s="38">
        <f>SUM(J41:J49)</f>
        <v>100</v>
      </c>
      <c r="K50" s="4"/>
      <c r="L50" s="37">
        <f t="shared" ref="L50:M50" si="25">SUM(L41:L49)</f>
        <v>1670201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8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8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8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>
        <v>86366</v>
      </c>
      <c r="E23" s="36">
        <f t="shared" si="3"/>
        <v>4.8843874477800364</v>
      </c>
      <c r="F23" s="35">
        <v>3307351</v>
      </c>
      <c r="G23" s="67"/>
      <c r="H23" s="35">
        <v>37030</v>
      </c>
      <c r="I23" s="35">
        <v>40458</v>
      </c>
      <c r="J23" s="36">
        <f t="shared" si="4"/>
        <v>9.2573588981906596</v>
      </c>
      <c r="K23" s="35">
        <v>1467115</v>
      </c>
      <c r="L23" s="32"/>
      <c r="M23" s="35">
        <v>45314</v>
      </c>
      <c r="N23" s="35">
        <v>45908</v>
      </c>
      <c r="O23" s="36">
        <f t="shared" si="5"/>
        <v>1.31085315796442</v>
      </c>
      <c r="P23" s="35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>
        <v>91758</v>
      </c>
      <c r="E24" s="36">
        <f t="shared" si="3"/>
        <v>-29.092384374637771</v>
      </c>
      <c r="F24" s="35">
        <v>3399109</v>
      </c>
      <c r="G24" s="67"/>
      <c r="H24" s="35">
        <v>57591</v>
      </c>
      <c r="I24" s="35">
        <v>44092</v>
      </c>
      <c r="J24" s="36">
        <f t="shared" si="4"/>
        <v>-23.439426299248144</v>
      </c>
      <c r="K24" s="35">
        <v>1511207</v>
      </c>
      <c r="L24" s="32"/>
      <c r="M24" s="35">
        <v>71814</v>
      </c>
      <c r="N24" s="35">
        <v>47666</v>
      </c>
      <c r="O24" s="36">
        <f t="shared" si="5"/>
        <v>-33.625755423733537</v>
      </c>
      <c r="P24" s="35">
        <v>1887902</v>
      </c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>
        <v>91558</v>
      </c>
      <c r="E25" s="36">
        <f t="shared" si="3"/>
        <v>2.4161614353788607</v>
      </c>
      <c r="F25" s="35">
        <v>3490667</v>
      </c>
      <c r="G25" s="67"/>
      <c r="H25" s="35">
        <v>41540</v>
      </c>
      <c r="I25" s="35">
        <v>43513</v>
      </c>
      <c r="J25" s="36">
        <f t="shared" si="4"/>
        <v>4.749638902262876</v>
      </c>
      <c r="K25" s="35">
        <v>1554720</v>
      </c>
      <c r="L25" s="32"/>
      <c r="M25" s="35">
        <v>47858</v>
      </c>
      <c r="N25" s="35">
        <v>48045</v>
      </c>
      <c r="O25" s="36">
        <f t="shared" si="5"/>
        <v>0.39073927034143363</v>
      </c>
      <c r="P25" s="35">
        <v>1935947</v>
      </c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>
        <v>95360</v>
      </c>
      <c r="E26" s="36">
        <f t="shared" si="3"/>
        <v>26.556071665560708</v>
      </c>
      <c r="F26" s="35">
        <v>3586027</v>
      </c>
      <c r="G26" s="67"/>
      <c r="H26" s="35">
        <v>35155</v>
      </c>
      <c r="I26" s="35">
        <v>45119</v>
      </c>
      <c r="J26" s="36">
        <f t="shared" si="4"/>
        <v>28.343052197411467</v>
      </c>
      <c r="K26" s="35">
        <v>1599839</v>
      </c>
      <c r="L26" s="32"/>
      <c r="M26" s="35">
        <v>40195</v>
      </c>
      <c r="N26" s="35">
        <v>50241</v>
      </c>
      <c r="O26" s="36">
        <f t="shared" si="5"/>
        <v>24.993158353028978</v>
      </c>
      <c r="P26" s="35">
        <v>1986188</v>
      </c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>
        <v>88233</v>
      </c>
      <c r="E27" s="36">
        <f t="shared" si="3"/>
        <v>18.013776499699063</v>
      </c>
      <c r="F27" s="35">
        <v>3674260</v>
      </c>
      <c r="G27" s="67"/>
      <c r="H27" s="35">
        <v>35149</v>
      </c>
      <c r="I27" s="35">
        <v>42502</v>
      </c>
      <c r="J27" s="36">
        <f t="shared" si="4"/>
        <v>20.919514068679046</v>
      </c>
      <c r="K27" s="35">
        <v>1642341</v>
      </c>
      <c r="L27" s="32"/>
      <c r="M27" s="35">
        <v>39616</v>
      </c>
      <c r="N27" s="35">
        <v>45731</v>
      </c>
      <c r="O27" s="36">
        <f t="shared" si="5"/>
        <v>15.435682552504048</v>
      </c>
      <c r="P27" s="35">
        <v>2031919</v>
      </c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109">
        <v>55466</v>
      </c>
      <c r="E28" s="110">
        <f t="shared" si="3"/>
        <v>2.6349876022353058</v>
      </c>
      <c r="F28" s="109">
        <v>3729726</v>
      </c>
      <c r="G28" s="67"/>
      <c r="H28" s="35">
        <v>25435</v>
      </c>
      <c r="I28" s="109">
        <v>27860</v>
      </c>
      <c r="J28" s="110">
        <f t="shared" si="4"/>
        <v>9.5341065460978989</v>
      </c>
      <c r="K28" s="109">
        <v>1670201</v>
      </c>
      <c r="L28" s="32"/>
      <c r="M28" s="35">
        <v>28607</v>
      </c>
      <c r="N28" s="109">
        <v>27606</v>
      </c>
      <c r="O28" s="110">
        <f t="shared" si="5"/>
        <v>-3.4991435662600101</v>
      </c>
      <c r="P28" s="109">
        <v>2059525</v>
      </c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1096368</v>
      </c>
      <c r="E29" s="75"/>
      <c r="F29" s="76"/>
      <c r="G29" s="80"/>
      <c r="H29" s="76">
        <f>SUM(H17:H28)</f>
        <v>439631</v>
      </c>
      <c r="I29" s="76">
        <f>SUM(I17:I28)</f>
        <v>513470</v>
      </c>
      <c r="J29" s="75"/>
      <c r="K29" s="76"/>
      <c r="L29" s="80"/>
      <c r="M29" s="76">
        <f>SUM(M17:M28)</f>
        <v>558145</v>
      </c>
      <c r="N29" s="76">
        <f>SUM(N17:N28)</f>
        <v>582898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SUM(C17:C28)</f>
        <v>997776</v>
      </c>
      <c r="D32" s="76">
        <f>SUM(D17:D28)</f>
        <v>1096368</v>
      </c>
      <c r="E32" s="75">
        <f>(D32/C32-1)*100</f>
        <v>9.8811757348342688</v>
      </c>
      <c r="G32" s="21"/>
      <c r="H32" s="76">
        <f>SUM(H17:H28)</f>
        <v>439631</v>
      </c>
      <c r="I32" s="76">
        <f>SUM(I17:I28)</f>
        <v>513470</v>
      </c>
      <c r="J32" s="75">
        <f>(I32/H32-1)*100</f>
        <v>16.795676374050061</v>
      </c>
      <c r="K32" s="21"/>
      <c r="L32" s="21"/>
      <c r="M32" s="76">
        <f>SUM(M17:M28)</f>
        <v>558145</v>
      </c>
      <c r="N32" s="76">
        <f>SUM(N17:N28)</f>
        <v>582898</v>
      </c>
      <c r="O32" s="75">
        <f>(N32/M32-1)*100</f>
        <v>4.4348690752403108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9.8811757348342688</v>
      </c>
      <c r="E33" s="21"/>
      <c r="F33" s="77"/>
      <c r="G33" s="21"/>
      <c r="H33" s="77"/>
      <c r="I33" s="75">
        <f>(I32/H32-1)*100</f>
        <v>16.795676374050061</v>
      </c>
      <c r="J33" s="21"/>
      <c r="K33" s="21"/>
      <c r="L33" s="21"/>
      <c r="M33" s="77"/>
      <c r="N33" s="75">
        <f>(N32/M32-1)*100</f>
        <v>4.4348690752403108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C28</f>
        <v>54042</v>
      </c>
      <c r="E40" s="82">
        <f>D28</f>
        <v>55466</v>
      </c>
      <c r="F40" s="21"/>
      <c r="G40" s="21"/>
      <c r="H40" s="21" t="s">
        <v>303</v>
      </c>
      <c r="I40" s="82">
        <f>H28</f>
        <v>25435</v>
      </c>
      <c r="J40" s="82">
        <f>I28</f>
        <v>27860</v>
      </c>
      <c r="K40" s="21"/>
      <c r="L40" s="21"/>
      <c r="M40" s="21" t="s">
        <v>303</v>
      </c>
      <c r="N40" s="82">
        <f>M28</f>
        <v>28607</v>
      </c>
      <c r="O40" s="82">
        <f>N28</f>
        <v>27606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B28</f>
        <v xml:space="preserve">  Diciembre</v>
      </c>
      <c r="E41" s="21"/>
      <c r="F41" s="21"/>
      <c r="G41" s="21"/>
      <c r="H41" s="21" t="s">
        <v>304</v>
      </c>
      <c r="I41" s="21" t="str">
        <f>B28</f>
        <v xml:space="preserve">  Diciembre</v>
      </c>
      <c r="J41" s="21"/>
      <c r="K41" s="21"/>
      <c r="L41" s="21"/>
      <c r="M41" s="21" t="str">
        <f>B21</f>
        <v xml:space="preserve">  Mayo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8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8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8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>
        <v>46151</v>
      </c>
      <c r="E23" s="36">
        <f t="shared" si="3"/>
        <v>6.8334915160073173</v>
      </c>
      <c r="F23" s="35">
        <v>1619921</v>
      </c>
      <c r="G23" s="67"/>
      <c r="H23" s="35">
        <v>28932</v>
      </c>
      <c r="I23" s="35">
        <v>29143</v>
      </c>
      <c r="J23" s="36">
        <f t="shared" si="4"/>
        <v>0.72929628093461041</v>
      </c>
      <c r="K23" s="35">
        <v>1252295</v>
      </c>
      <c r="L23" s="32"/>
      <c r="M23" s="35">
        <v>9818</v>
      </c>
      <c r="N23" s="35">
        <v>10158</v>
      </c>
      <c r="O23" s="36">
        <f t="shared" si="5"/>
        <v>3.4630270930943174</v>
      </c>
      <c r="P23" s="35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>
        <v>47222</v>
      </c>
      <c r="E24" s="36">
        <f t="shared" si="3"/>
        <v>-32.182504918786172</v>
      </c>
      <c r="F24" s="35">
        <v>1667143</v>
      </c>
      <c r="G24" s="67"/>
      <c r="H24" s="35">
        <v>45406</v>
      </c>
      <c r="I24" s="35">
        <v>31598</v>
      </c>
      <c r="J24" s="36">
        <f t="shared" si="4"/>
        <v>-30.410077963264769</v>
      </c>
      <c r="K24" s="35">
        <v>1283893</v>
      </c>
      <c r="L24" s="32"/>
      <c r="M24" s="35">
        <v>13537</v>
      </c>
      <c r="N24" s="35">
        <v>11379</v>
      </c>
      <c r="O24" s="36">
        <f t="shared" si="5"/>
        <v>-15.941493683977248</v>
      </c>
      <c r="P24" s="35">
        <v>424510</v>
      </c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>
        <v>46584</v>
      </c>
      <c r="E25" s="36">
        <f t="shared" si="3"/>
        <v>0.91417182964343979</v>
      </c>
      <c r="F25" s="35">
        <v>1713727</v>
      </c>
      <c r="G25" s="67"/>
      <c r="H25" s="35">
        <v>31734</v>
      </c>
      <c r="I25" s="35">
        <v>31765</v>
      </c>
      <c r="J25" s="36">
        <f t="shared" si="4"/>
        <v>9.7687023381864968E-2</v>
      </c>
      <c r="K25" s="35">
        <v>1315658</v>
      </c>
      <c r="L25" s="32"/>
      <c r="M25" s="35">
        <v>10615</v>
      </c>
      <c r="N25" s="35">
        <v>11575</v>
      </c>
      <c r="O25" s="36">
        <f t="shared" si="5"/>
        <v>9.0438059349976498</v>
      </c>
      <c r="P25" s="35">
        <v>436085</v>
      </c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>
        <v>48632</v>
      </c>
      <c r="E26" s="36">
        <f t="shared" si="3"/>
        <v>26.923478442426131</v>
      </c>
      <c r="F26" s="35">
        <v>1762359</v>
      </c>
      <c r="G26" s="67"/>
      <c r="H26" s="35">
        <v>26314</v>
      </c>
      <c r="I26" s="35">
        <v>31948</v>
      </c>
      <c r="J26" s="36">
        <f t="shared" si="4"/>
        <v>21.410655924602871</v>
      </c>
      <c r="K26" s="35">
        <v>1347606</v>
      </c>
      <c r="L26" s="32"/>
      <c r="M26" s="35">
        <v>9486</v>
      </c>
      <c r="N26" s="35">
        <v>11856</v>
      </c>
      <c r="O26" s="36">
        <f t="shared" si="5"/>
        <v>24.9841872232764</v>
      </c>
      <c r="P26" s="35">
        <v>447941</v>
      </c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>
        <v>45860</v>
      </c>
      <c r="E27" s="36">
        <f t="shared" si="3"/>
        <v>18.623900672529746</v>
      </c>
      <c r="F27" s="35">
        <v>1808219</v>
      </c>
      <c r="G27" s="67"/>
      <c r="H27" s="35">
        <v>25126</v>
      </c>
      <c r="I27" s="35">
        <v>29036</v>
      </c>
      <c r="J27" s="36">
        <f t="shared" si="4"/>
        <v>15.561569688768607</v>
      </c>
      <c r="K27" s="35">
        <v>1376642</v>
      </c>
      <c r="L27" s="32"/>
      <c r="M27" s="35">
        <v>9330</v>
      </c>
      <c r="N27" s="35">
        <v>10794</v>
      </c>
      <c r="O27" s="36">
        <f t="shared" si="5"/>
        <v>15.69131832797428</v>
      </c>
      <c r="P27" s="35">
        <v>458735</v>
      </c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109">
        <v>27622</v>
      </c>
      <c r="E28" s="110">
        <f t="shared" si="3"/>
        <v>-0.44332312128311235</v>
      </c>
      <c r="F28" s="109">
        <v>1835841</v>
      </c>
      <c r="G28" s="67"/>
      <c r="H28" s="35">
        <v>18191</v>
      </c>
      <c r="I28" s="109">
        <v>18895</v>
      </c>
      <c r="J28" s="110">
        <f t="shared" si="4"/>
        <v>3.8700456269583849</v>
      </c>
      <c r="K28" s="109">
        <v>1395537</v>
      </c>
      <c r="L28" s="32"/>
      <c r="M28" s="35">
        <v>7013</v>
      </c>
      <c r="N28" s="109">
        <v>7445</v>
      </c>
      <c r="O28" s="110">
        <f t="shared" si="5"/>
        <v>6.1599885926137077</v>
      </c>
      <c r="P28" s="109">
        <v>466180</v>
      </c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578128</v>
      </c>
      <c r="E29" s="75"/>
      <c r="F29" s="76"/>
      <c r="G29" s="80"/>
      <c r="H29" s="76">
        <f>SUM(H17:H28)</f>
        <v>349121</v>
      </c>
      <c r="I29" s="76">
        <f>SUM(I17:I28)</f>
        <v>368338</v>
      </c>
      <c r="J29" s="75"/>
      <c r="K29" s="76"/>
      <c r="L29" s="80"/>
      <c r="M29" s="76">
        <f>SUM(M17:M28)</f>
        <v>115653</v>
      </c>
      <c r="N29" s="76">
        <f>SUM(N17:N28)</f>
        <v>131391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6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7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8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6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7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8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6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7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8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7" si="9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7" si="10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7" si="11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9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0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1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>
        <v>24926</v>
      </c>
      <c r="E42" s="36">
        <f t="shared" si="9"/>
        <v>1.7387755102040714</v>
      </c>
      <c r="F42" s="35">
        <v>933095</v>
      </c>
      <c r="G42" s="67"/>
      <c r="H42" s="35">
        <v>16115</v>
      </c>
      <c r="I42" s="35">
        <v>15757</v>
      </c>
      <c r="J42" s="36">
        <f t="shared" si="10"/>
        <v>-2.2215327334781265</v>
      </c>
      <c r="K42" s="35">
        <v>701940</v>
      </c>
      <c r="L42" s="90"/>
      <c r="M42" s="35">
        <v>4497</v>
      </c>
      <c r="N42" s="35">
        <v>4728</v>
      </c>
      <c r="O42" s="36">
        <f t="shared" si="11"/>
        <v>5.1367578385590473</v>
      </c>
      <c r="P42" s="35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35">
        <v>24926</v>
      </c>
      <c r="E43" s="36">
        <f t="shared" si="9"/>
        <v>-36.872229960744583</v>
      </c>
      <c r="F43" s="35">
        <v>958021</v>
      </c>
      <c r="G43" s="67"/>
      <c r="H43" s="35">
        <v>25696</v>
      </c>
      <c r="I43" s="35">
        <v>16619</v>
      </c>
      <c r="J43" s="36">
        <f t="shared" si="10"/>
        <v>-35.324564134495638</v>
      </c>
      <c r="K43" s="35">
        <v>718559</v>
      </c>
      <c r="L43" s="90"/>
      <c r="M43" s="35">
        <v>6145</v>
      </c>
      <c r="N43" s="35">
        <v>5210</v>
      </c>
      <c r="O43" s="36">
        <f t="shared" si="11"/>
        <v>-15.21562245728234</v>
      </c>
      <c r="P43" s="35">
        <v>198105</v>
      </c>
      <c r="Q43" s="23"/>
    </row>
    <row r="44" spans="1:17" s="2" customFormat="1" ht="15.75">
      <c r="A44" s="22"/>
      <c r="B44" s="34" t="s">
        <v>279</v>
      </c>
      <c r="C44" s="35">
        <v>25381</v>
      </c>
      <c r="D44" s="35">
        <v>25028</v>
      </c>
      <c r="E44" s="36">
        <f t="shared" si="9"/>
        <v>-1.3908041448327468</v>
      </c>
      <c r="F44" s="35">
        <v>983049</v>
      </c>
      <c r="G44" s="67"/>
      <c r="H44" s="35">
        <v>17170</v>
      </c>
      <c r="I44" s="35">
        <v>16811</v>
      </c>
      <c r="J44" s="36">
        <f t="shared" si="10"/>
        <v>-2.0908561444379692</v>
      </c>
      <c r="K44" s="35">
        <v>735370</v>
      </c>
      <c r="L44" s="90"/>
      <c r="M44" s="35">
        <v>4832</v>
      </c>
      <c r="N44" s="35">
        <v>5240</v>
      </c>
      <c r="O44" s="36">
        <f t="shared" si="11"/>
        <v>8.4437086092715283</v>
      </c>
      <c r="P44" s="35">
        <v>203345</v>
      </c>
      <c r="Q44" s="23"/>
    </row>
    <row r="45" spans="1:17" s="2" customFormat="1" ht="15.75">
      <c r="A45" s="22"/>
      <c r="B45" s="34" t="s">
        <v>280</v>
      </c>
      <c r="C45" s="35">
        <v>20980</v>
      </c>
      <c r="D45" s="35">
        <v>26382</v>
      </c>
      <c r="E45" s="36">
        <f t="shared" si="9"/>
        <v>25.74833174451858</v>
      </c>
      <c r="F45" s="35">
        <v>1009431</v>
      </c>
      <c r="G45" s="67"/>
      <c r="H45" s="35">
        <v>14095</v>
      </c>
      <c r="I45" s="35">
        <v>16802</v>
      </c>
      <c r="J45" s="36">
        <f t="shared" si="10"/>
        <v>19.205391982972685</v>
      </c>
      <c r="K45" s="35">
        <v>752172</v>
      </c>
      <c r="L45" s="90"/>
      <c r="M45" s="35">
        <v>4365</v>
      </c>
      <c r="N45" s="35">
        <v>5304</v>
      </c>
      <c r="O45" s="36">
        <f t="shared" si="11"/>
        <v>21.512027491408926</v>
      </c>
      <c r="P45" s="35">
        <v>208649</v>
      </c>
      <c r="Q45" s="23"/>
    </row>
    <row r="46" spans="1:17" s="2" customFormat="1" ht="15.75">
      <c r="A46" s="22"/>
      <c r="B46" s="34" t="s">
        <v>281</v>
      </c>
      <c r="C46" s="35">
        <v>21172</v>
      </c>
      <c r="D46" s="35">
        <v>24418</v>
      </c>
      <c r="E46" s="36">
        <f t="shared" si="9"/>
        <v>15.331569998110716</v>
      </c>
      <c r="F46" s="35">
        <v>1033849</v>
      </c>
      <c r="G46" s="67"/>
      <c r="H46" s="35">
        <v>13173</v>
      </c>
      <c r="I46" s="35">
        <v>15020</v>
      </c>
      <c r="J46" s="36">
        <f t="shared" si="10"/>
        <v>14.021103772868738</v>
      </c>
      <c r="K46" s="35">
        <v>767192</v>
      </c>
      <c r="L46" s="90"/>
      <c r="M46" s="35">
        <v>4296</v>
      </c>
      <c r="N46" s="35">
        <v>4750</v>
      </c>
      <c r="O46" s="36">
        <f t="shared" si="11"/>
        <v>10.567970204841703</v>
      </c>
      <c r="P46" s="35">
        <v>213399</v>
      </c>
      <c r="Q46" s="23"/>
    </row>
    <row r="47" spans="1:17" s="2" customFormat="1" ht="15.75">
      <c r="A47" s="22"/>
      <c r="B47" s="34" t="s">
        <v>282</v>
      </c>
      <c r="C47" s="35">
        <v>14899</v>
      </c>
      <c r="D47" s="109">
        <v>13914</v>
      </c>
      <c r="E47" s="110">
        <f t="shared" si="9"/>
        <v>-6.6111819585207066</v>
      </c>
      <c r="F47" s="109">
        <v>1047763</v>
      </c>
      <c r="G47" s="67"/>
      <c r="H47" s="35">
        <v>9813</v>
      </c>
      <c r="I47" s="109">
        <v>9544</v>
      </c>
      <c r="J47" s="110">
        <f t="shared" si="10"/>
        <v>-2.7412615917660199</v>
      </c>
      <c r="K47" s="109">
        <v>776736</v>
      </c>
      <c r="L47" s="90"/>
      <c r="M47" s="35">
        <v>3254</v>
      </c>
      <c r="N47" s="109">
        <v>3347</v>
      </c>
      <c r="O47" s="110">
        <f t="shared" si="11"/>
        <v>2.8580208973570942</v>
      </c>
      <c r="P47" s="109">
        <v>216746</v>
      </c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314806</v>
      </c>
      <c r="E48" s="75"/>
      <c r="F48" s="76"/>
      <c r="G48" s="80"/>
      <c r="H48" s="76">
        <f>SUM(H36:H47)</f>
        <v>197284</v>
      </c>
      <c r="I48" s="76">
        <f>SUM(I36:I47)</f>
        <v>197416</v>
      </c>
      <c r="J48" s="75"/>
      <c r="K48" s="76"/>
      <c r="L48" s="80"/>
      <c r="M48" s="76">
        <f>SUM(M36:M47)</f>
        <v>54841</v>
      </c>
      <c r="N48" s="76">
        <f>SUM(N36:N47)</f>
        <v>59859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311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2">IF(D17-D36=0,"",D17-D36)</f>
        <v>24125</v>
      </c>
      <c r="E55" s="36">
        <f t="shared" ref="E55:E66" si="13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14">IF(I17-I36=0,"",I17-I36)</f>
        <v>15924</v>
      </c>
      <c r="J55" s="36">
        <f t="shared" ref="J55:J66" si="15">IF(ISBLANK(I55),"",(IFERROR(((I55/H55-1)*100),"")))</f>
        <v>61.82926829268294</v>
      </c>
      <c r="K55" s="35">
        <f t="shared" ref="K55:K66" si="16">IF(K17-K36=0,"",K17-K36)</f>
        <v>463803</v>
      </c>
      <c r="L55" s="90"/>
      <c r="M55" s="35">
        <f>M17-M36</f>
        <v>3608</v>
      </c>
      <c r="N55" s="35">
        <f t="shared" ref="N55:N66" si="17">IF(N17-N36=0,"",N17-N36)</f>
        <v>6198</v>
      </c>
      <c r="O55" s="36">
        <f t="shared" ref="O55:O66" si="18">IF(ISBLANK(N55),"",(IFERROR(((N55/M55-1)*100),"")))</f>
        <v>71.784922394678489</v>
      </c>
      <c r="P55" s="35">
        <f t="shared" ref="P55:P66" si="19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0">C18-C37</f>
        <v>16551</v>
      </c>
      <c r="D56" s="35">
        <f t="shared" si="12"/>
        <v>24357</v>
      </c>
      <c r="E56" s="36">
        <f t="shared" si="13"/>
        <v>47.163313394961023</v>
      </c>
      <c r="F56" s="35">
        <f t="shared" ref="F56:F66" si="21">IF(F18-F37=0,"",F18-F37)</f>
        <v>573238</v>
      </c>
      <c r="G56" s="67"/>
      <c r="H56" s="35">
        <f t="shared" ref="H56" si="22">H18-H37</f>
        <v>10688</v>
      </c>
      <c r="I56" s="35">
        <f t="shared" si="14"/>
        <v>16013</v>
      </c>
      <c r="J56" s="36">
        <f t="shared" si="15"/>
        <v>49.822230538922163</v>
      </c>
      <c r="K56" s="35">
        <f t="shared" si="16"/>
        <v>479816</v>
      </c>
      <c r="L56" s="90"/>
      <c r="M56" s="35">
        <f t="shared" ref="M56" si="23">M18-M37</f>
        <v>4157</v>
      </c>
      <c r="N56" s="35">
        <f t="shared" si="17"/>
        <v>6614</v>
      </c>
      <c r="O56" s="36">
        <f t="shared" si="18"/>
        <v>59.10512388741882</v>
      </c>
      <c r="P56" s="35">
        <f t="shared" si="19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24">C19-C38</f>
        <v>16430</v>
      </c>
      <c r="D57" s="35">
        <f t="shared" si="12"/>
        <v>23463</v>
      </c>
      <c r="E57" s="36">
        <f t="shared" si="13"/>
        <v>42.805842970176514</v>
      </c>
      <c r="F57" s="35">
        <f t="shared" si="21"/>
        <v>596701</v>
      </c>
      <c r="G57" s="67"/>
      <c r="H57" s="35">
        <f t="shared" ref="H57" si="25">H19-H38</f>
        <v>10362</v>
      </c>
      <c r="I57" s="35">
        <f t="shared" si="14"/>
        <v>15590</v>
      </c>
      <c r="J57" s="36">
        <f t="shared" si="15"/>
        <v>50.45358038988612</v>
      </c>
      <c r="K57" s="35">
        <f t="shared" si="16"/>
        <v>495406</v>
      </c>
      <c r="L57" s="90"/>
      <c r="M57" s="35">
        <f t="shared" ref="M57" si="26">M19-M38</f>
        <v>3788</v>
      </c>
      <c r="N57" s="35">
        <f t="shared" si="17"/>
        <v>6587</v>
      </c>
      <c r="O57" s="36">
        <f t="shared" si="18"/>
        <v>73.89123548046463</v>
      </c>
      <c r="P57" s="35">
        <f t="shared" si="19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27">C20-C39</f>
        <v>18453</v>
      </c>
      <c r="D58" s="35">
        <f t="shared" si="12"/>
        <v>18633</v>
      </c>
      <c r="E58" s="36">
        <f t="shared" si="13"/>
        <v>0.97545114615509299</v>
      </c>
      <c r="F58" s="35">
        <f t="shared" si="21"/>
        <v>615334</v>
      </c>
      <c r="G58" s="67"/>
      <c r="H58" s="35">
        <f t="shared" ref="H58" si="28">H20-H39</f>
        <v>13107</v>
      </c>
      <c r="I58" s="35">
        <f t="shared" si="14"/>
        <v>11852</v>
      </c>
      <c r="J58" s="36">
        <f t="shared" si="15"/>
        <v>-9.5750362401770044</v>
      </c>
      <c r="K58" s="35">
        <f t="shared" si="16"/>
        <v>507258</v>
      </c>
      <c r="L58" s="90"/>
      <c r="M58" s="35">
        <f t="shared" ref="M58" si="29">M20-M39</f>
        <v>5255</v>
      </c>
      <c r="N58" s="35">
        <f t="shared" si="17"/>
        <v>5077</v>
      </c>
      <c r="O58" s="36">
        <f t="shared" si="18"/>
        <v>-3.3872502378686997</v>
      </c>
      <c r="P58" s="35">
        <f t="shared" si="19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0">C21-C40</f>
        <v>17966</v>
      </c>
      <c r="D59" s="35">
        <f t="shared" si="12"/>
        <v>23990</v>
      </c>
      <c r="E59" s="36">
        <f t="shared" si="13"/>
        <v>33.530001113213849</v>
      </c>
      <c r="F59" s="35">
        <f t="shared" si="21"/>
        <v>639324</v>
      </c>
      <c r="G59" s="67"/>
      <c r="H59" s="35">
        <f t="shared" ref="H59" si="31">H21-H40</f>
        <v>13263</v>
      </c>
      <c r="I59" s="35">
        <f t="shared" si="14"/>
        <v>15546</v>
      </c>
      <c r="J59" s="36">
        <f t="shared" si="15"/>
        <v>17.213300158335223</v>
      </c>
      <c r="K59" s="35">
        <f t="shared" si="16"/>
        <v>522804</v>
      </c>
      <c r="L59" s="90"/>
      <c r="M59" s="35">
        <f t="shared" ref="M59" si="32">M21-M40</f>
        <v>5741</v>
      </c>
      <c r="N59" s="35">
        <f t="shared" si="17"/>
        <v>6436</v>
      </c>
      <c r="O59" s="36">
        <f t="shared" si="18"/>
        <v>12.105904894617669</v>
      </c>
      <c r="P59" s="35">
        <f t="shared" si="19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3">C22-C41</f>
        <v>21741</v>
      </c>
      <c r="D60" s="35">
        <f t="shared" si="12"/>
        <v>26277</v>
      </c>
      <c r="E60" s="36">
        <f t="shared" si="13"/>
        <v>20.863805712708718</v>
      </c>
      <c r="F60" s="35">
        <f t="shared" si="21"/>
        <v>665601</v>
      </c>
      <c r="G60" s="67"/>
      <c r="H60" s="35">
        <f t="shared" ref="H60" si="34">H22-H41</f>
        <v>14936</v>
      </c>
      <c r="I60" s="35">
        <f t="shared" si="14"/>
        <v>14165</v>
      </c>
      <c r="J60" s="36">
        <f t="shared" si="15"/>
        <v>-5.1620246384574191</v>
      </c>
      <c r="K60" s="35">
        <f t="shared" si="16"/>
        <v>536969</v>
      </c>
      <c r="L60" s="90"/>
      <c r="M60" s="35">
        <f t="shared" ref="M60" si="35">M22-M41</f>
        <v>5853</v>
      </c>
      <c r="N60" s="35">
        <f t="shared" si="17"/>
        <v>5992</v>
      </c>
      <c r="O60" s="36">
        <f t="shared" si="18"/>
        <v>2.3748505040150247</v>
      </c>
      <c r="P60" s="35">
        <f t="shared" si="19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36">C23-C42</f>
        <v>18699</v>
      </c>
      <c r="D61" s="35">
        <f t="shared" si="12"/>
        <v>21225</v>
      </c>
      <c r="E61" s="36">
        <f t="shared" si="13"/>
        <v>13.508743783090015</v>
      </c>
      <c r="F61" s="35">
        <f t="shared" si="21"/>
        <v>686826</v>
      </c>
      <c r="G61" s="67"/>
      <c r="H61" s="35">
        <f t="shared" ref="H61" si="37">H23-H42</f>
        <v>12817</v>
      </c>
      <c r="I61" s="35">
        <f t="shared" si="14"/>
        <v>13386</v>
      </c>
      <c r="J61" s="36">
        <f t="shared" si="15"/>
        <v>4.4394164000936209</v>
      </c>
      <c r="K61" s="35">
        <f t="shared" si="16"/>
        <v>550355</v>
      </c>
      <c r="L61" s="90"/>
      <c r="M61" s="35">
        <f t="shared" ref="M61" si="38">M23-M42</f>
        <v>5321</v>
      </c>
      <c r="N61" s="35">
        <f t="shared" si="17"/>
        <v>5430</v>
      </c>
      <c r="O61" s="36">
        <f t="shared" si="18"/>
        <v>2.0484871264799809</v>
      </c>
      <c r="P61" s="35">
        <f t="shared" si="19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39">C24-C43</f>
        <v>30146</v>
      </c>
      <c r="D62" s="35">
        <f t="shared" si="12"/>
        <v>22296</v>
      </c>
      <c r="E62" s="36">
        <f t="shared" si="13"/>
        <v>-26.03993896370994</v>
      </c>
      <c r="F62" s="35">
        <f t="shared" si="21"/>
        <v>709122</v>
      </c>
      <c r="G62" s="67"/>
      <c r="H62" s="35">
        <f t="shared" ref="H62" si="40">H24-H43</f>
        <v>19710</v>
      </c>
      <c r="I62" s="35">
        <f t="shared" si="14"/>
        <v>14979</v>
      </c>
      <c r="J62" s="36">
        <f t="shared" si="15"/>
        <v>-24.00304414003044</v>
      </c>
      <c r="K62" s="35">
        <f t="shared" si="16"/>
        <v>565334</v>
      </c>
      <c r="L62" s="90"/>
      <c r="M62" s="35">
        <f t="shared" ref="M62" si="41">M24-M43</f>
        <v>7392</v>
      </c>
      <c r="N62" s="35">
        <f t="shared" si="17"/>
        <v>6169</v>
      </c>
      <c r="O62" s="36">
        <f t="shared" si="18"/>
        <v>-16.544913419913421</v>
      </c>
      <c r="P62" s="35">
        <f t="shared" si="19"/>
        <v>226405</v>
      </c>
      <c r="Q62" s="23"/>
    </row>
    <row r="63" spans="1:17" s="2" customFormat="1" ht="15.75">
      <c r="A63" s="22"/>
      <c r="B63" s="34" t="s">
        <v>279</v>
      </c>
      <c r="C63" s="35">
        <f t="shared" ref="C63" si="42">C25-C44</f>
        <v>20781</v>
      </c>
      <c r="D63" s="35">
        <f t="shared" si="12"/>
        <v>21556</v>
      </c>
      <c r="E63" s="36">
        <f t="shared" si="13"/>
        <v>3.7293681728501893</v>
      </c>
      <c r="F63" s="35">
        <f t="shared" si="21"/>
        <v>730678</v>
      </c>
      <c r="G63" s="67"/>
      <c r="H63" s="35">
        <f t="shared" ref="H63" si="43">H25-H44</f>
        <v>14564</v>
      </c>
      <c r="I63" s="35">
        <f t="shared" si="14"/>
        <v>14954</v>
      </c>
      <c r="J63" s="36">
        <f t="shared" si="15"/>
        <v>2.6778357594067659</v>
      </c>
      <c r="K63" s="35">
        <f t="shared" si="16"/>
        <v>580288</v>
      </c>
      <c r="L63" s="90"/>
      <c r="M63" s="35">
        <f t="shared" ref="M63" si="44">M25-M44</f>
        <v>5783</v>
      </c>
      <c r="N63" s="35">
        <f t="shared" si="17"/>
        <v>6335</v>
      </c>
      <c r="O63" s="36">
        <f t="shared" si="18"/>
        <v>9.5452187445962409</v>
      </c>
      <c r="P63" s="35">
        <f t="shared" si="19"/>
        <v>232740</v>
      </c>
      <c r="Q63" s="23"/>
    </row>
    <row r="64" spans="1:17" s="2" customFormat="1" ht="15.75">
      <c r="A64" s="22"/>
      <c r="B64" s="34" t="s">
        <v>280</v>
      </c>
      <c r="C64" s="35">
        <f t="shared" ref="C64" si="45">C26-C45</f>
        <v>17336</v>
      </c>
      <c r="D64" s="35">
        <f t="shared" si="12"/>
        <v>22250</v>
      </c>
      <c r="E64" s="36">
        <f t="shared" si="13"/>
        <v>28.345639132441171</v>
      </c>
      <c r="F64" s="35">
        <f t="shared" si="21"/>
        <v>752928</v>
      </c>
      <c r="G64" s="67"/>
      <c r="H64" s="35">
        <f t="shared" ref="H64" si="46">H26-H45</f>
        <v>12219</v>
      </c>
      <c r="I64" s="35">
        <f t="shared" si="14"/>
        <v>15146</v>
      </c>
      <c r="J64" s="36">
        <f t="shared" si="15"/>
        <v>23.954497094688598</v>
      </c>
      <c r="K64" s="35">
        <f t="shared" si="16"/>
        <v>595434</v>
      </c>
      <c r="L64" s="90"/>
      <c r="M64" s="35">
        <f t="shared" ref="M64" si="47">M26-M45</f>
        <v>5121</v>
      </c>
      <c r="N64" s="35">
        <f t="shared" si="17"/>
        <v>6552</v>
      </c>
      <c r="O64" s="36">
        <f t="shared" si="18"/>
        <v>27.943760984182788</v>
      </c>
      <c r="P64" s="35">
        <f t="shared" si="19"/>
        <v>239292</v>
      </c>
      <c r="Q64" s="23"/>
    </row>
    <row r="65" spans="1:17" s="2" customFormat="1" ht="15.75">
      <c r="A65" s="22"/>
      <c r="B65" s="34" t="s">
        <v>281</v>
      </c>
      <c r="C65" s="35">
        <f t="shared" ref="C65" si="48">C27-C46</f>
        <v>17488</v>
      </c>
      <c r="D65" s="35">
        <f t="shared" si="12"/>
        <v>21442</v>
      </c>
      <c r="E65" s="36">
        <f t="shared" si="13"/>
        <v>22.609789569990845</v>
      </c>
      <c r="F65" s="35">
        <f t="shared" si="21"/>
        <v>774370</v>
      </c>
      <c r="G65" s="67"/>
      <c r="H65" s="35">
        <f t="shared" ref="H65" si="49">H27-H46</f>
        <v>11953</v>
      </c>
      <c r="I65" s="35">
        <f t="shared" si="14"/>
        <v>14016</v>
      </c>
      <c r="J65" s="36">
        <f t="shared" si="15"/>
        <v>17.259265456370777</v>
      </c>
      <c r="K65" s="35">
        <f t="shared" si="16"/>
        <v>609450</v>
      </c>
      <c r="L65" s="90"/>
      <c r="M65" s="35">
        <f t="shared" ref="M65" si="50">M27-M46</f>
        <v>5034</v>
      </c>
      <c r="N65" s="35">
        <f t="shared" si="17"/>
        <v>6044</v>
      </c>
      <c r="O65" s="36">
        <f t="shared" si="18"/>
        <v>20.063567739372278</v>
      </c>
      <c r="P65" s="35">
        <f t="shared" si="19"/>
        <v>245336</v>
      </c>
      <c r="Q65" s="23"/>
    </row>
    <row r="66" spans="1:17" s="2" customFormat="1" ht="15.75">
      <c r="A66" s="22"/>
      <c r="B66" s="34" t="s">
        <v>282</v>
      </c>
      <c r="C66" s="35">
        <f t="shared" ref="C66" si="51">C28-C47</f>
        <v>12846</v>
      </c>
      <c r="D66" s="109">
        <f t="shared" si="12"/>
        <v>13708</v>
      </c>
      <c r="E66" s="110">
        <f t="shared" si="13"/>
        <v>6.7102600031138104</v>
      </c>
      <c r="F66" s="109">
        <f t="shared" si="21"/>
        <v>788078</v>
      </c>
      <c r="G66" s="67"/>
      <c r="H66" s="35">
        <f t="shared" ref="H66" si="52">H28-H47</f>
        <v>8378</v>
      </c>
      <c r="I66" s="109">
        <f t="shared" si="14"/>
        <v>9351</v>
      </c>
      <c r="J66" s="110">
        <f t="shared" si="15"/>
        <v>11.613750298400571</v>
      </c>
      <c r="K66" s="109">
        <f t="shared" si="16"/>
        <v>618801</v>
      </c>
      <c r="L66" s="90"/>
      <c r="M66" s="35">
        <f t="shared" ref="M66" si="53">M28-M47</f>
        <v>3759</v>
      </c>
      <c r="N66" s="109">
        <f t="shared" si="17"/>
        <v>4098</v>
      </c>
      <c r="O66" s="110">
        <f t="shared" si="18"/>
        <v>9.0183559457302387</v>
      </c>
      <c r="P66" s="109">
        <f t="shared" si="19"/>
        <v>249434</v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263322</v>
      </c>
      <c r="E67" s="76"/>
      <c r="F67" s="76"/>
      <c r="G67" s="80"/>
      <c r="H67" s="76">
        <f>SUM(H55:H66)</f>
        <v>151837</v>
      </c>
      <c r="I67" s="76">
        <f>SUM(I55:I66)</f>
        <v>170922</v>
      </c>
      <c r="J67" s="76"/>
      <c r="K67" s="76"/>
      <c r="L67" s="80"/>
      <c r="M67" s="76">
        <f>SUM(M55:M66)</f>
        <v>60812</v>
      </c>
      <c r="N67" s="76">
        <f>SUM(N55:N66)</f>
        <v>71532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4" t="s">
        <v>319</v>
      </c>
      <c r="D13" s="104"/>
      <c r="E13" s="101" t="s">
        <v>254</v>
      </c>
      <c r="F13" s="101" t="s">
        <v>306</v>
      </c>
      <c r="G13" s="105" t="s">
        <v>321</v>
      </c>
      <c r="H13" s="106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64</v>
      </c>
      <c r="D16" s="35">
        <v>124</v>
      </c>
      <c r="E16" s="36">
        <f t="shared" ref="E16:E50" si="0">IF(ISBLANK(D16),"",(IFERROR(((D16/C16-1)*100),"")))</f>
        <v>93.75</v>
      </c>
      <c r="F16" s="36">
        <f>+(D16*100)/$D$50</f>
        <v>0.22356037933148235</v>
      </c>
      <c r="G16" s="35">
        <v>761</v>
      </c>
      <c r="H16" s="35">
        <v>933</v>
      </c>
      <c r="I16" s="36">
        <f t="shared" ref="I16:I50" si="1">IF(ISBLANK(H16),"",(IFERROR(((H16/G16-1)*100),"")))</f>
        <v>22.601839684625503</v>
      </c>
      <c r="J16" s="36">
        <f>+(H16*100)/$H$50</f>
        <v>8.5099163784422754E-2</v>
      </c>
      <c r="K16" s="79"/>
      <c r="L16" s="35">
        <v>2490</v>
      </c>
      <c r="M16" s="36">
        <f>+(L16*100)/$L$50</f>
        <v>6.6760936326153722E-2</v>
      </c>
      <c r="N16" s="15"/>
    </row>
    <row r="17" spans="1:14" ht="15.75">
      <c r="A17" s="12"/>
      <c r="B17" s="34" t="s">
        <v>0</v>
      </c>
      <c r="C17" s="35">
        <v>8066</v>
      </c>
      <c r="D17" s="35">
        <v>11016</v>
      </c>
      <c r="E17" s="36">
        <f t="shared" si="0"/>
        <v>36.573270518224653</v>
      </c>
      <c r="F17" s="36">
        <f t="shared" ref="F17:F48" si="2">+(D17*100)/$D$50</f>
        <v>19.860815634803302</v>
      </c>
      <c r="G17" s="35">
        <v>129113</v>
      </c>
      <c r="H17" s="35">
        <v>194089</v>
      </c>
      <c r="I17" s="36">
        <f t="shared" si="1"/>
        <v>50.324909188075573</v>
      </c>
      <c r="J17" s="36">
        <f t="shared" ref="J17:J48" si="3">+(H17*100)/$H$50</f>
        <v>17.702906323424251</v>
      </c>
      <c r="K17" s="79"/>
      <c r="L17" s="35">
        <v>527376</v>
      </c>
      <c r="M17" s="36">
        <f t="shared" ref="M17:M47" si="4">+(L17*100)/$L$50</f>
        <v>14.13980544415327</v>
      </c>
      <c r="N17" s="15"/>
    </row>
    <row r="18" spans="1:14" ht="15.75">
      <c r="A18" s="12"/>
      <c r="B18" s="34" t="s">
        <v>23</v>
      </c>
      <c r="C18" s="35">
        <v>321</v>
      </c>
      <c r="D18" s="35">
        <v>309</v>
      </c>
      <c r="E18" s="36">
        <f t="shared" si="0"/>
        <v>-3.7383177570093462</v>
      </c>
      <c r="F18" s="36">
        <f t="shared" si="2"/>
        <v>0.55709804204377456</v>
      </c>
      <c r="G18" s="35">
        <v>5289</v>
      </c>
      <c r="H18" s="35">
        <v>6549</v>
      </c>
      <c r="I18" s="36">
        <f t="shared" si="1"/>
        <v>23.823028927963708</v>
      </c>
      <c r="J18" s="36">
        <f t="shared" si="3"/>
        <v>0.59733593100126969</v>
      </c>
      <c r="K18" s="79"/>
      <c r="L18" s="35">
        <v>17204</v>
      </c>
      <c r="M18" s="36">
        <f t="shared" si="4"/>
        <v>0.4612671279337946</v>
      </c>
      <c r="N18" s="15"/>
    </row>
    <row r="19" spans="1:14" ht="15.75">
      <c r="A19" s="12"/>
      <c r="B19" s="34" t="s">
        <v>2</v>
      </c>
      <c r="C19" s="35">
        <v>3528</v>
      </c>
      <c r="D19" s="35">
        <v>2815</v>
      </c>
      <c r="E19" s="36">
        <f t="shared" si="0"/>
        <v>-20.209750566893426</v>
      </c>
      <c r="F19" s="36">
        <f t="shared" si="2"/>
        <v>5.0751811920816357</v>
      </c>
      <c r="G19" s="35">
        <v>65974</v>
      </c>
      <c r="H19" s="35">
        <v>61470</v>
      </c>
      <c r="I19" s="36">
        <f t="shared" si="1"/>
        <v>-6.8269318216267028</v>
      </c>
      <c r="J19" s="36">
        <f t="shared" si="3"/>
        <v>5.6066941027100388</v>
      </c>
      <c r="K19" s="79"/>
      <c r="L19" s="35">
        <v>215766</v>
      </c>
      <c r="M19" s="36">
        <f t="shared" si="4"/>
        <v>5.7850362198188288</v>
      </c>
      <c r="N19" s="15"/>
    </row>
    <row r="20" spans="1:14" ht="15.75">
      <c r="A20" s="12"/>
      <c r="B20" s="34" t="s">
        <v>231</v>
      </c>
      <c r="C20" s="35">
        <v>11782</v>
      </c>
      <c r="D20" s="35">
        <v>10364</v>
      </c>
      <c r="E20" s="36">
        <f t="shared" si="0"/>
        <v>-12.035308097097264</v>
      </c>
      <c r="F20" s="36">
        <f t="shared" si="2"/>
        <v>18.685320737028089</v>
      </c>
      <c r="G20" s="35">
        <v>223560</v>
      </c>
      <c r="H20" s="35">
        <v>225723</v>
      </c>
      <c r="I20" s="36">
        <f t="shared" si="1"/>
        <v>0.96752549651100139</v>
      </c>
      <c r="J20" s="36">
        <f t="shared" si="3"/>
        <v>20.588251390044217</v>
      </c>
      <c r="K20" s="79"/>
      <c r="L20" s="35">
        <v>836102</v>
      </c>
      <c r="M20" s="36">
        <f t="shared" si="4"/>
        <v>22.417249953481839</v>
      </c>
      <c r="N20" s="15"/>
    </row>
    <row r="21" spans="1:14" ht="15.75">
      <c r="A21" s="12"/>
      <c r="B21" s="34" t="s">
        <v>5</v>
      </c>
      <c r="C21" s="35">
        <v>630</v>
      </c>
      <c r="D21" s="35">
        <v>577</v>
      </c>
      <c r="E21" s="36">
        <f t="shared" si="0"/>
        <v>-8.4126984126984166</v>
      </c>
      <c r="F21" s="36">
        <f t="shared" si="2"/>
        <v>1.0402769264053655</v>
      </c>
      <c r="G21" s="35">
        <v>9391</v>
      </c>
      <c r="H21" s="35">
        <v>12770</v>
      </c>
      <c r="I21" s="36">
        <f t="shared" si="1"/>
        <v>35.98125865190076</v>
      </c>
      <c r="J21" s="36">
        <f t="shared" si="3"/>
        <v>1.1647548998146608</v>
      </c>
      <c r="K21" s="79"/>
      <c r="L21" s="35">
        <v>44522</v>
      </c>
      <c r="M21" s="36">
        <f t="shared" si="4"/>
        <v>1.1937069908084401</v>
      </c>
      <c r="N21" s="15"/>
    </row>
    <row r="22" spans="1:14" ht="15.75">
      <c r="A22" s="12"/>
      <c r="B22" s="34" t="s">
        <v>9</v>
      </c>
      <c r="C22" s="35">
        <v>1519</v>
      </c>
      <c r="D22" s="35">
        <v>1346</v>
      </c>
      <c r="E22" s="36">
        <f t="shared" si="0"/>
        <v>-11.389071757735348</v>
      </c>
      <c r="F22" s="36">
        <f t="shared" si="2"/>
        <v>2.4267118595175421</v>
      </c>
      <c r="G22" s="35">
        <v>22616</v>
      </c>
      <c r="H22" s="35">
        <v>24952</v>
      </c>
      <c r="I22" s="36">
        <f t="shared" si="1"/>
        <v>10.328970640254687</v>
      </c>
      <c r="J22" s="36">
        <f t="shared" si="3"/>
        <v>2.275878172292515</v>
      </c>
      <c r="K22" s="79"/>
      <c r="L22" s="35">
        <v>73788</v>
      </c>
      <c r="M22" s="36">
        <f t="shared" si="4"/>
        <v>1.9783758914193696</v>
      </c>
      <c r="N22" s="15"/>
    </row>
    <row r="23" spans="1:14" ht="15.75">
      <c r="A23" s="12"/>
      <c r="B23" s="34" t="s">
        <v>10</v>
      </c>
      <c r="C23" s="35">
        <v>721</v>
      </c>
      <c r="D23" s="35">
        <v>1286</v>
      </c>
      <c r="E23" s="36">
        <f t="shared" si="0"/>
        <v>78.363384188626924</v>
      </c>
      <c r="F23" s="36">
        <f t="shared" si="2"/>
        <v>2.3185374824216636</v>
      </c>
      <c r="G23" s="35">
        <v>17133</v>
      </c>
      <c r="H23" s="35">
        <v>16068</v>
      </c>
      <c r="I23" s="36">
        <f t="shared" si="1"/>
        <v>-6.216074242689551</v>
      </c>
      <c r="J23" s="36">
        <f t="shared" si="3"/>
        <v>1.4655663062037565</v>
      </c>
      <c r="K23" s="79"/>
      <c r="L23" s="35">
        <v>65051</v>
      </c>
      <c r="M23" s="36">
        <f t="shared" si="4"/>
        <v>1.7441227586155121</v>
      </c>
      <c r="N23" s="15"/>
    </row>
    <row r="24" spans="1:14" ht="15.75">
      <c r="A24" s="12"/>
      <c r="B24" s="34" t="s">
        <v>21</v>
      </c>
      <c r="C24" s="35">
        <v>147</v>
      </c>
      <c r="D24" s="35">
        <v>293</v>
      </c>
      <c r="E24" s="36">
        <f t="shared" si="0"/>
        <v>99.319727891156461</v>
      </c>
      <c r="F24" s="36">
        <f t="shared" si="2"/>
        <v>0.52825154148487363</v>
      </c>
      <c r="G24" s="35">
        <v>4558</v>
      </c>
      <c r="H24" s="35">
        <v>4536</v>
      </c>
      <c r="I24" s="36">
        <f t="shared" si="1"/>
        <v>-0.48266783677051173</v>
      </c>
      <c r="J24" s="36">
        <f t="shared" si="3"/>
        <v>0.41372969659822251</v>
      </c>
      <c r="K24" s="79"/>
      <c r="L24" s="35">
        <v>16441</v>
      </c>
      <c r="M24" s="36">
        <f t="shared" si="4"/>
        <v>0.44080986109971615</v>
      </c>
      <c r="N24" s="15"/>
    </row>
    <row r="25" spans="1:14" ht="15.75">
      <c r="A25" s="12"/>
      <c r="B25" s="34" t="s">
        <v>12</v>
      </c>
      <c r="C25" s="35">
        <v>1648</v>
      </c>
      <c r="D25" s="35">
        <v>946</v>
      </c>
      <c r="E25" s="36">
        <f t="shared" si="0"/>
        <v>-42.597087378640772</v>
      </c>
      <c r="F25" s="36">
        <f t="shared" si="2"/>
        <v>1.7055493455450186</v>
      </c>
      <c r="G25" s="35">
        <v>26346</v>
      </c>
      <c r="H25" s="35">
        <v>18742</v>
      </c>
      <c r="I25" s="36">
        <f t="shared" si="1"/>
        <v>-28.862066347832695</v>
      </c>
      <c r="J25" s="36">
        <f t="shared" si="3"/>
        <v>1.7094625162354247</v>
      </c>
      <c r="K25" s="79"/>
      <c r="L25" s="35">
        <v>65003</v>
      </c>
      <c r="M25" s="36">
        <f t="shared" si="4"/>
        <v>1.7428358008068152</v>
      </c>
      <c r="N25" s="15"/>
    </row>
    <row r="26" spans="1:14" ht="15.75">
      <c r="A26" s="12"/>
      <c r="B26" s="34" t="s">
        <v>16</v>
      </c>
      <c r="C26" s="35">
        <v>834</v>
      </c>
      <c r="D26" s="35">
        <v>1285</v>
      </c>
      <c r="E26" s="36">
        <f t="shared" si="0"/>
        <v>54.076738609112709</v>
      </c>
      <c r="F26" s="36">
        <f t="shared" si="2"/>
        <v>2.3167345761367324</v>
      </c>
      <c r="G26" s="35">
        <v>16249</v>
      </c>
      <c r="H26" s="35">
        <v>19677</v>
      </c>
      <c r="I26" s="36">
        <f t="shared" si="1"/>
        <v>21.096682872792183</v>
      </c>
      <c r="J26" s="36">
        <f t="shared" si="3"/>
        <v>1.794744100520993</v>
      </c>
      <c r="K26" s="79"/>
      <c r="L26" s="35">
        <v>64087</v>
      </c>
      <c r="M26" s="36">
        <f t="shared" si="4"/>
        <v>1.7182763559575154</v>
      </c>
      <c r="N26" s="15"/>
    </row>
    <row r="27" spans="1:14" ht="15.75">
      <c r="A27" s="12"/>
      <c r="B27" s="34" t="s">
        <v>14</v>
      </c>
      <c r="C27" s="35">
        <v>1719</v>
      </c>
      <c r="D27" s="35">
        <v>1277</v>
      </c>
      <c r="E27" s="36">
        <f t="shared" si="0"/>
        <v>-25.712623618382779</v>
      </c>
      <c r="F27" s="36">
        <f t="shared" si="2"/>
        <v>2.302311325857282</v>
      </c>
      <c r="G27" s="35">
        <v>19535</v>
      </c>
      <c r="H27" s="35">
        <v>25166</v>
      </c>
      <c r="I27" s="36">
        <f t="shared" si="1"/>
        <v>28.825185564371637</v>
      </c>
      <c r="J27" s="36">
        <f t="shared" si="3"/>
        <v>2.295397165915094</v>
      </c>
      <c r="K27" s="79"/>
      <c r="L27" s="35">
        <v>63753</v>
      </c>
      <c r="M27" s="36">
        <f t="shared" si="4"/>
        <v>1.7093212745386659</v>
      </c>
      <c r="N27" s="15"/>
    </row>
    <row r="28" spans="1:14" ht="15.75">
      <c r="A28" s="12"/>
      <c r="B28" s="34" t="s">
        <v>24</v>
      </c>
      <c r="C28" s="35">
        <v>226</v>
      </c>
      <c r="D28" s="35">
        <v>110</v>
      </c>
      <c r="E28" s="36">
        <f t="shared" si="0"/>
        <v>-51.327433628318587</v>
      </c>
      <c r="F28" s="36">
        <f t="shared" si="2"/>
        <v>0.19831969134244401</v>
      </c>
      <c r="G28" s="35">
        <v>3666</v>
      </c>
      <c r="H28" s="35">
        <v>3668</v>
      </c>
      <c r="I28" s="36">
        <f t="shared" si="1"/>
        <v>5.4555373704312515E-2</v>
      </c>
      <c r="J28" s="36">
        <f t="shared" si="3"/>
        <v>0.33455919910103177</v>
      </c>
      <c r="K28" s="79"/>
      <c r="L28" s="35">
        <v>13005</v>
      </c>
      <c r="M28" s="36">
        <f t="shared" si="4"/>
        <v>0.34868513129382694</v>
      </c>
      <c r="N28" s="15"/>
    </row>
    <row r="29" spans="1:14" ht="15.75">
      <c r="A29" s="12"/>
      <c r="B29" s="34" t="s">
        <v>18</v>
      </c>
      <c r="C29" s="35">
        <v>1190</v>
      </c>
      <c r="D29" s="35">
        <v>774</v>
      </c>
      <c r="E29" s="36">
        <f t="shared" si="0"/>
        <v>-34.957983193277308</v>
      </c>
      <c r="F29" s="36">
        <f t="shared" si="2"/>
        <v>1.3954494645368334</v>
      </c>
      <c r="G29" s="35">
        <v>13375</v>
      </c>
      <c r="H29" s="35">
        <v>24494</v>
      </c>
      <c r="I29" s="36">
        <f t="shared" si="1"/>
        <v>83.132710280373828</v>
      </c>
      <c r="J29" s="36">
        <f t="shared" si="3"/>
        <v>2.2341038775301723</v>
      </c>
      <c r="K29" s="79"/>
      <c r="L29" s="35">
        <v>55192</v>
      </c>
      <c r="M29" s="36">
        <f t="shared" si="4"/>
        <v>1.4797869870333638</v>
      </c>
      <c r="N29" s="15"/>
    </row>
    <row r="30" spans="1:14" ht="15.75">
      <c r="A30" s="12"/>
      <c r="B30" s="34" t="s">
        <v>1</v>
      </c>
      <c r="C30" s="35">
        <v>4669</v>
      </c>
      <c r="D30" s="35">
        <v>4561</v>
      </c>
      <c r="E30" s="36">
        <f t="shared" si="0"/>
        <v>-2.3131291497108575</v>
      </c>
      <c r="F30" s="36">
        <f t="shared" si="2"/>
        <v>8.2230555655717019</v>
      </c>
      <c r="G30" s="35">
        <v>87016</v>
      </c>
      <c r="H30" s="35">
        <v>94055</v>
      </c>
      <c r="I30" s="36">
        <f t="shared" si="1"/>
        <v>8.0893169072354443</v>
      </c>
      <c r="J30" s="36">
        <f t="shared" si="3"/>
        <v>8.5787801176247385</v>
      </c>
      <c r="K30" s="79"/>
      <c r="L30" s="35">
        <v>297922</v>
      </c>
      <c r="M30" s="36">
        <f t="shared" si="4"/>
        <v>7.9877717558876977</v>
      </c>
      <c r="N30" s="15"/>
    </row>
    <row r="31" spans="1:14" ht="15.75">
      <c r="A31" s="12"/>
      <c r="B31" s="34" t="s">
        <v>27</v>
      </c>
      <c r="C31" s="35">
        <v>0</v>
      </c>
      <c r="D31" s="35">
        <v>2</v>
      </c>
      <c r="E31" s="36" t="str">
        <f t="shared" si="0"/>
        <v/>
      </c>
      <c r="F31" s="36">
        <f t="shared" si="2"/>
        <v>3.6058125698626184E-3</v>
      </c>
      <c r="G31" s="35">
        <v>11</v>
      </c>
      <c r="H31" s="35">
        <v>7</v>
      </c>
      <c r="I31" s="36">
        <f t="shared" si="1"/>
        <v>-36.363636363636367</v>
      </c>
      <c r="J31" s="36">
        <f t="shared" si="3"/>
        <v>6.3847175400960263E-4</v>
      </c>
      <c r="K31" s="79"/>
      <c r="L31" s="35">
        <v>61</v>
      </c>
      <c r="M31" s="36">
        <f t="shared" si="4"/>
        <v>1.6355088818856935E-3</v>
      </c>
      <c r="N31" s="15"/>
    </row>
    <row r="32" spans="1:14" ht="15.75">
      <c r="A32" s="12"/>
      <c r="B32" s="34" t="s">
        <v>26</v>
      </c>
      <c r="C32" s="35">
        <v>4</v>
      </c>
      <c r="D32" s="35">
        <v>2</v>
      </c>
      <c r="E32" s="36">
        <f t="shared" si="0"/>
        <v>-50</v>
      </c>
      <c r="F32" s="36">
        <f t="shared" si="2"/>
        <v>3.6058125698626184E-3</v>
      </c>
      <c r="G32" s="35">
        <v>59</v>
      </c>
      <c r="H32" s="35">
        <v>67</v>
      </c>
      <c r="I32" s="36">
        <f t="shared" si="1"/>
        <v>13.559322033898313</v>
      </c>
      <c r="J32" s="36">
        <f t="shared" si="3"/>
        <v>6.1110867883776253E-3</v>
      </c>
      <c r="K32" s="79"/>
      <c r="L32" s="35">
        <v>237</v>
      </c>
      <c r="M32" s="36">
        <f t="shared" si="4"/>
        <v>6.3543541804411373E-3</v>
      </c>
      <c r="N32" s="15"/>
    </row>
    <row r="33" spans="1:14" ht="15.75">
      <c r="A33" s="12"/>
      <c r="B33" s="34" t="s">
        <v>8</v>
      </c>
      <c r="C33" s="35">
        <v>889</v>
      </c>
      <c r="D33" s="35">
        <v>1076</v>
      </c>
      <c r="E33" s="36">
        <f t="shared" si="0"/>
        <v>21.034870641169846</v>
      </c>
      <c r="F33" s="36">
        <f t="shared" si="2"/>
        <v>1.9399271625860888</v>
      </c>
      <c r="G33" s="35">
        <v>17856</v>
      </c>
      <c r="H33" s="35">
        <v>17911</v>
      </c>
      <c r="I33" s="36">
        <f t="shared" si="1"/>
        <v>0.30801971326164246</v>
      </c>
      <c r="J33" s="36">
        <f t="shared" si="3"/>
        <v>1.6336667980094275</v>
      </c>
      <c r="K33" s="79"/>
      <c r="L33" s="35">
        <v>68264</v>
      </c>
      <c r="M33" s="36">
        <f t="shared" si="4"/>
        <v>1.8302684969351637</v>
      </c>
      <c r="N33" s="15"/>
    </row>
    <row r="34" spans="1:14" ht="15.75">
      <c r="A34" s="12"/>
      <c r="B34" s="34" t="s">
        <v>19</v>
      </c>
      <c r="C34" s="35">
        <v>557</v>
      </c>
      <c r="D34" s="35">
        <v>657</v>
      </c>
      <c r="E34" s="36">
        <f t="shared" si="0"/>
        <v>17.953321364452425</v>
      </c>
      <c r="F34" s="36">
        <f t="shared" si="2"/>
        <v>1.1845094291998701</v>
      </c>
      <c r="G34" s="35">
        <v>9622</v>
      </c>
      <c r="H34" s="35">
        <v>12261</v>
      </c>
      <c r="I34" s="36">
        <f t="shared" si="1"/>
        <v>27.426730409478274</v>
      </c>
      <c r="J34" s="36">
        <f t="shared" si="3"/>
        <v>1.1183288822731055</v>
      </c>
      <c r="K34" s="79"/>
      <c r="L34" s="35">
        <v>34695</v>
      </c>
      <c r="M34" s="36">
        <f t="shared" si="4"/>
        <v>0.93022919109875635</v>
      </c>
      <c r="N34" s="15"/>
    </row>
    <row r="35" spans="1:14" ht="15.75">
      <c r="A35" s="12"/>
      <c r="B35" s="34" t="s">
        <v>17</v>
      </c>
      <c r="C35" s="35">
        <v>588</v>
      </c>
      <c r="D35" s="35">
        <v>775</v>
      </c>
      <c r="E35" s="36">
        <f t="shared" si="0"/>
        <v>31.802721088435383</v>
      </c>
      <c r="F35" s="36">
        <f t="shared" si="2"/>
        <v>1.3972523708217648</v>
      </c>
      <c r="G35" s="35">
        <v>13095</v>
      </c>
      <c r="H35" s="35">
        <v>14875</v>
      </c>
      <c r="I35" s="36">
        <f t="shared" si="1"/>
        <v>13.592974417716697</v>
      </c>
      <c r="J35" s="36">
        <f t="shared" si="3"/>
        <v>1.3567524772704056</v>
      </c>
      <c r="K35" s="79"/>
      <c r="L35" s="35">
        <v>44344</v>
      </c>
      <c r="M35" s="36">
        <f t="shared" si="4"/>
        <v>1.1889345222678556</v>
      </c>
      <c r="N35" s="15"/>
    </row>
    <row r="36" spans="1:14" ht="15.75">
      <c r="A36" s="12"/>
      <c r="B36" s="34" t="s">
        <v>4</v>
      </c>
      <c r="C36" s="35">
        <v>1821</v>
      </c>
      <c r="D36" s="35">
        <v>1264</v>
      </c>
      <c r="E36" s="36">
        <f t="shared" si="0"/>
        <v>-30.587589236683144</v>
      </c>
      <c r="F36" s="36">
        <f t="shared" si="2"/>
        <v>2.2788735441531749</v>
      </c>
      <c r="G36" s="35">
        <v>33645</v>
      </c>
      <c r="H36" s="35">
        <v>30436</v>
      </c>
      <c r="I36" s="36">
        <f t="shared" si="1"/>
        <v>-9.5378213701887375</v>
      </c>
      <c r="J36" s="36">
        <f t="shared" si="3"/>
        <v>2.7760751864337521</v>
      </c>
      <c r="K36" s="79"/>
      <c r="L36" s="35">
        <v>152115</v>
      </c>
      <c r="M36" s="36">
        <f t="shared" si="4"/>
        <v>4.0784497306236434</v>
      </c>
      <c r="N36" s="15"/>
    </row>
    <row r="37" spans="1:14" ht="15.75">
      <c r="A37" s="12"/>
      <c r="B37" s="34" t="s">
        <v>13</v>
      </c>
      <c r="C37" s="35">
        <v>444</v>
      </c>
      <c r="D37" s="35">
        <v>689</v>
      </c>
      <c r="E37" s="36">
        <f t="shared" si="0"/>
        <v>55.18018018018018</v>
      </c>
      <c r="F37" s="36">
        <f t="shared" si="2"/>
        <v>1.2422024303176722</v>
      </c>
      <c r="G37" s="35">
        <v>18747</v>
      </c>
      <c r="H37" s="35">
        <v>18580</v>
      </c>
      <c r="I37" s="36">
        <f t="shared" si="1"/>
        <v>-0.89080919613805376</v>
      </c>
      <c r="J37" s="36">
        <f t="shared" si="3"/>
        <v>1.6946864556426309</v>
      </c>
      <c r="K37" s="79"/>
      <c r="L37" s="35">
        <v>64496</v>
      </c>
      <c r="M37" s="36">
        <f t="shared" si="4"/>
        <v>1.7292423089524538</v>
      </c>
      <c r="N37" s="15"/>
    </row>
    <row r="38" spans="1:14" ht="15.75">
      <c r="A38" s="12"/>
      <c r="B38" s="34" t="s">
        <v>11</v>
      </c>
      <c r="C38" s="35">
        <v>1226</v>
      </c>
      <c r="D38" s="35">
        <v>2080</v>
      </c>
      <c r="E38" s="36">
        <f t="shared" si="0"/>
        <v>69.657422512234902</v>
      </c>
      <c r="F38" s="36">
        <f t="shared" si="2"/>
        <v>3.7500450726571235</v>
      </c>
      <c r="G38" s="35">
        <v>26987</v>
      </c>
      <c r="H38" s="35">
        <v>29155</v>
      </c>
      <c r="I38" s="36">
        <f t="shared" si="1"/>
        <v>8.0334976099603495</v>
      </c>
      <c r="J38" s="36">
        <f t="shared" si="3"/>
        <v>2.6592348554499949</v>
      </c>
      <c r="K38" s="79"/>
      <c r="L38" s="35">
        <v>94883</v>
      </c>
      <c r="M38" s="36">
        <f t="shared" si="4"/>
        <v>2.5439670367206597</v>
      </c>
      <c r="N38" s="15"/>
    </row>
    <row r="39" spans="1:14" ht="15.75">
      <c r="A39" s="12"/>
      <c r="B39" s="34" t="s">
        <v>22</v>
      </c>
      <c r="C39" s="35">
        <v>360</v>
      </c>
      <c r="D39" s="35">
        <v>394</v>
      </c>
      <c r="E39" s="36">
        <f t="shared" si="0"/>
        <v>9.4444444444444553</v>
      </c>
      <c r="F39" s="36">
        <f t="shared" si="2"/>
        <v>0.71034507626293586</v>
      </c>
      <c r="G39" s="35">
        <v>5456</v>
      </c>
      <c r="H39" s="35">
        <v>9535</v>
      </c>
      <c r="I39" s="36">
        <f t="shared" si="1"/>
        <v>74.761730205278582</v>
      </c>
      <c r="J39" s="36">
        <f t="shared" si="3"/>
        <v>0.8696897392116516</v>
      </c>
      <c r="K39" s="79"/>
      <c r="L39" s="35">
        <v>20840</v>
      </c>
      <c r="M39" s="36">
        <f t="shared" si="4"/>
        <v>0.55875418194258775</v>
      </c>
      <c r="N39" s="15"/>
    </row>
    <row r="40" spans="1:14" ht="15.75">
      <c r="A40" s="12"/>
      <c r="B40" s="34" t="s">
        <v>15</v>
      </c>
      <c r="C40" s="35">
        <v>485</v>
      </c>
      <c r="D40" s="35">
        <v>503</v>
      </c>
      <c r="E40" s="36">
        <f t="shared" si="0"/>
        <v>3.711340206185576</v>
      </c>
      <c r="F40" s="36">
        <f t="shared" si="2"/>
        <v>0.90686186132044855</v>
      </c>
      <c r="G40" s="35">
        <v>10547</v>
      </c>
      <c r="H40" s="35">
        <v>9669</v>
      </c>
      <c r="I40" s="36">
        <f t="shared" si="1"/>
        <v>-8.3246420783161135</v>
      </c>
      <c r="J40" s="36">
        <f t="shared" si="3"/>
        <v>0.88191191278840686</v>
      </c>
      <c r="K40" s="79"/>
      <c r="L40" s="35">
        <v>38395</v>
      </c>
      <c r="M40" s="36">
        <f t="shared" si="4"/>
        <v>1.0294321888524787</v>
      </c>
      <c r="N40" s="15"/>
    </row>
    <row r="41" spans="1:14" ht="15.75">
      <c r="A41" s="12"/>
      <c r="B41" s="34" t="s">
        <v>6</v>
      </c>
      <c r="C41" s="35">
        <v>847</v>
      </c>
      <c r="D41" s="35">
        <v>992</v>
      </c>
      <c r="E41" s="36">
        <f t="shared" si="0"/>
        <v>17.119244391971655</v>
      </c>
      <c r="F41" s="36">
        <f t="shared" si="2"/>
        <v>1.7884830346518588</v>
      </c>
      <c r="G41" s="35">
        <v>17463</v>
      </c>
      <c r="H41" s="35">
        <v>18760</v>
      </c>
      <c r="I41" s="36">
        <f t="shared" si="1"/>
        <v>7.4271316497737994</v>
      </c>
      <c r="J41" s="36">
        <f t="shared" si="3"/>
        <v>1.7111043007457349</v>
      </c>
      <c r="K41" s="79"/>
      <c r="L41" s="35">
        <v>68785</v>
      </c>
      <c r="M41" s="36">
        <f t="shared" si="4"/>
        <v>1.8442373514837282</v>
      </c>
      <c r="N41" s="15"/>
    </row>
    <row r="42" spans="1:14" ht="15.75">
      <c r="A42" s="12"/>
      <c r="B42" s="34" t="s">
        <v>74</v>
      </c>
      <c r="C42" s="35">
        <v>95</v>
      </c>
      <c r="D42" s="35">
        <v>224</v>
      </c>
      <c r="E42" s="36">
        <f t="shared" si="0"/>
        <v>135.78947368421049</v>
      </c>
      <c r="F42" s="36">
        <f t="shared" si="2"/>
        <v>0.40385100782461325</v>
      </c>
      <c r="G42" s="35">
        <v>1886</v>
      </c>
      <c r="H42" s="35">
        <v>1875</v>
      </c>
      <c r="I42" s="36">
        <f t="shared" si="1"/>
        <v>-0.58324496288441052</v>
      </c>
      <c r="J42" s="36">
        <f t="shared" si="3"/>
        <v>0.1710192198240007</v>
      </c>
      <c r="K42" s="79"/>
      <c r="L42" s="35">
        <v>4089</v>
      </c>
      <c r="M42" s="36">
        <f t="shared" si="4"/>
        <v>0.1096327183283705</v>
      </c>
      <c r="N42" s="15"/>
    </row>
    <row r="43" spans="1:14" ht="15.75">
      <c r="A43" s="12"/>
      <c r="B43" s="34" t="s">
        <v>3</v>
      </c>
      <c r="C43" s="35">
        <v>3464</v>
      </c>
      <c r="D43" s="35">
        <v>3778</v>
      </c>
      <c r="E43" s="36">
        <f t="shared" si="0"/>
        <v>9.0646651270207776</v>
      </c>
      <c r="F43" s="36">
        <f t="shared" si="2"/>
        <v>6.8113799444704863</v>
      </c>
      <c r="G43" s="35">
        <v>61584</v>
      </c>
      <c r="H43" s="35">
        <v>64193</v>
      </c>
      <c r="I43" s="36">
        <f t="shared" si="1"/>
        <v>4.2364899974019155</v>
      </c>
      <c r="J43" s="36">
        <f t="shared" si="3"/>
        <v>5.8550596150197745</v>
      </c>
      <c r="K43" s="79"/>
      <c r="L43" s="35">
        <v>206772</v>
      </c>
      <c r="M43" s="36">
        <f t="shared" si="4"/>
        <v>5.5438925004142394</v>
      </c>
      <c r="N43" s="15"/>
    </row>
    <row r="44" spans="1:14" ht="15.75">
      <c r="A44" s="12"/>
      <c r="B44" s="34" t="s">
        <v>20</v>
      </c>
      <c r="C44" s="35">
        <v>312</v>
      </c>
      <c r="D44" s="35">
        <v>281</v>
      </c>
      <c r="E44" s="36">
        <f t="shared" si="0"/>
        <v>-9.9358974358974343</v>
      </c>
      <c r="F44" s="36">
        <f t="shared" si="2"/>
        <v>0.50661666606569788</v>
      </c>
      <c r="G44" s="35">
        <v>14092</v>
      </c>
      <c r="H44" s="35">
        <v>7472</v>
      </c>
      <c r="I44" s="36">
        <f t="shared" si="1"/>
        <v>-46.977008231620779</v>
      </c>
      <c r="J44" s="36">
        <f t="shared" si="3"/>
        <v>0.68152299227996438</v>
      </c>
      <c r="K44" s="79"/>
      <c r="L44" s="35">
        <v>40901</v>
      </c>
      <c r="M44" s="36">
        <f t="shared" si="4"/>
        <v>1.0966221111148646</v>
      </c>
      <c r="N44" s="15"/>
    </row>
    <row r="45" spans="1:14" ht="15.75">
      <c r="A45" s="12"/>
      <c r="B45" s="34" t="s">
        <v>7</v>
      </c>
      <c r="C45" s="35">
        <v>1563</v>
      </c>
      <c r="D45" s="35">
        <v>1290</v>
      </c>
      <c r="E45" s="36">
        <f t="shared" si="0"/>
        <v>-17.466410748560456</v>
      </c>
      <c r="F45" s="36">
        <f t="shared" si="2"/>
        <v>2.3257491075613888</v>
      </c>
      <c r="G45" s="35">
        <v>21112</v>
      </c>
      <c r="H45" s="35">
        <v>25087</v>
      </c>
      <c r="I45" s="36">
        <f t="shared" si="1"/>
        <v>18.828154604016678</v>
      </c>
      <c r="J45" s="36">
        <f t="shared" si="3"/>
        <v>2.2881915561198429</v>
      </c>
      <c r="K45" s="79"/>
      <c r="L45" s="35">
        <v>81814</v>
      </c>
      <c r="M45" s="36">
        <f t="shared" si="4"/>
        <v>2.1935659616819039</v>
      </c>
      <c r="N45" s="15"/>
    </row>
    <row r="46" spans="1:14" ht="15.75">
      <c r="A46" s="12"/>
      <c r="B46" s="34" t="s">
        <v>232</v>
      </c>
      <c r="C46" s="35">
        <v>4322</v>
      </c>
      <c r="D46" s="35">
        <v>4376</v>
      </c>
      <c r="E46" s="36">
        <f t="shared" si="0"/>
        <v>1.2494215640906914</v>
      </c>
      <c r="F46" s="36">
        <f t="shared" si="2"/>
        <v>7.8895179028594091</v>
      </c>
      <c r="G46" s="35">
        <v>100992</v>
      </c>
      <c r="H46" s="35">
        <v>103565</v>
      </c>
      <c r="I46" s="36">
        <f t="shared" si="1"/>
        <v>2.5477265525982284</v>
      </c>
      <c r="J46" s="36">
        <f t="shared" si="3"/>
        <v>9.4461896005720707</v>
      </c>
      <c r="K46" s="79"/>
      <c r="L46" s="35">
        <v>451093</v>
      </c>
      <c r="M46" s="36">
        <f t="shared" si="4"/>
        <v>12.094534558302675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7</v>
      </c>
      <c r="H47" s="35">
        <v>7</v>
      </c>
      <c r="I47" s="36">
        <f t="shared" si="1"/>
        <v>0</v>
      </c>
      <c r="J47" s="36">
        <f t="shared" si="3"/>
        <v>6.3847175400960263E-4</v>
      </c>
      <c r="K47" s="79"/>
      <c r="L47" s="35">
        <v>40</v>
      </c>
      <c r="M47" s="36">
        <f t="shared" si="4"/>
        <v>1.0724648405807827E-3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28</v>
      </c>
      <c r="H48" s="35">
        <v>21</v>
      </c>
      <c r="I48" s="36">
        <f t="shared" si="1"/>
        <v>-25</v>
      </c>
      <c r="J48" s="36">
        <f t="shared" si="3"/>
        <v>1.9154152620288079E-3</v>
      </c>
      <c r="K48" s="79"/>
      <c r="L48" s="35">
        <v>86</v>
      </c>
      <c r="M48" s="36">
        <f>+(L48*100)/$L$50</f>
        <v>2.3057994072486826E-3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3.0565247956552306E-3</v>
      </c>
      <c r="N49" s="15"/>
    </row>
    <row r="50" spans="1:14" ht="15.75">
      <c r="A50" s="12"/>
      <c r="B50" s="40" t="s">
        <v>70</v>
      </c>
      <c r="C50" s="37">
        <f>SUM(C16:C49)</f>
        <v>54042</v>
      </c>
      <c r="D50" s="37">
        <f>SUM(D16:D49)</f>
        <v>55466</v>
      </c>
      <c r="E50" s="38">
        <f t="shared" si="0"/>
        <v>2.6349876022353058</v>
      </c>
      <c r="F50" s="38">
        <f>SUM(F16:F49)</f>
        <v>99.999999999999986</v>
      </c>
      <c r="G50" s="37">
        <f>SUM(G16:G49)</f>
        <v>997776</v>
      </c>
      <c r="H50" s="37">
        <f>SUM(H16:H49)</f>
        <v>1096368</v>
      </c>
      <c r="I50" s="38">
        <f t="shared" si="1"/>
        <v>9.8811757348342688</v>
      </c>
      <c r="J50" s="38">
        <f>SUM(J16:J49)</f>
        <v>100.00000000000001</v>
      </c>
      <c r="K50" s="79"/>
      <c r="L50" s="37">
        <f>SUM(L16:L49)</f>
        <v>3729726</v>
      </c>
      <c r="M50" s="38">
        <f>SUM(M16:M49)</f>
        <v>100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4" t="s">
        <v>319</v>
      </c>
      <c r="D53" s="104"/>
      <c r="E53" s="101" t="s">
        <v>254</v>
      </c>
      <c r="F53" s="101" t="s">
        <v>306</v>
      </c>
      <c r="G53" s="105" t="s">
        <v>320</v>
      </c>
      <c r="H53" s="106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40</v>
      </c>
      <c r="D56" s="35">
        <v>94</v>
      </c>
      <c r="E56" s="36">
        <f t="shared" ref="E56:E90" si="5">IF(ISBLANK(D56),"",(IFERROR(((D56/C56-1)*100),"")))</f>
        <v>135</v>
      </c>
      <c r="F56" s="36">
        <f>+(D56*100)/$D$90</f>
        <v>0.3405056871694559</v>
      </c>
      <c r="G56" s="35">
        <v>482</v>
      </c>
      <c r="H56" s="35">
        <v>546</v>
      </c>
      <c r="I56" s="36">
        <f t="shared" ref="I56:I90" si="6">IF(ISBLANK(H56),"",(IFERROR(((H56/G56-1)*100),"")))</f>
        <v>13.278008298755184</v>
      </c>
      <c r="J56" s="36">
        <f>+(H56*100)/$H$90</f>
        <v>9.3669904511595514E-2</v>
      </c>
      <c r="K56" s="79"/>
      <c r="L56" s="35">
        <v>1490</v>
      </c>
      <c r="M56" s="36">
        <f>+(L56*100)/$L$90</f>
        <v>7.2346778990301161E-2</v>
      </c>
      <c r="N56" s="85"/>
    </row>
    <row r="57" spans="1:14" ht="15.75">
      <c r="A57" s="12"/>
      <c r="B57" s="34" t="s">
        <v>0</v>
      </c>
      <c r="C57" s="35">
        <v>4512</v>
      </c>
      <c r="D57" s="35">
        <v>5348</v>
      </c>
      <c r="E57" s="36">
        <f t="shared" si="5"/>
        <v>18.528368794326244</v>
      </c>
      <c r="F57" s="36">
        <f t="shared" ref="F57:F89" si="7">+(D57*100)/$D$90</f>
        <v>19.372600159385641</v>
      </c>
      <c r="G57" s="35">
        <v>76839</v>
      </c>
      <c r="H57" s="35">
        <v>107080</v>
      </c>
      <c r="I57" s="36">
        <f t="shared" si="6"/>
        <v>39.356316453884091</v>
      </c>
      <c r="J57" s="36">
        <f t="shared" ref="J57:J89" si="8">+(H57*100)/$H$90</f>
        <v>18.370280906779573</v>
      </c>
      <c r="K57" s="79"/>
      <c r="L57" s="35">
        <v>306868</v>
      </c>
      <c r="M57" s="36">
        <f t="shared" ref="M57:M89" si="9">+(L57*100)/$L$90</f>
        <v>14.899940520265595</v>
      </c>
      <c r="N57" s="85"/>
    </row>
    <row r="58" spans="1:14" ht="15.75">
      <c r="A58" s="12"/>
      <c r="B58" s="34" t="s">
        <v>23</v>
      </c>
      <c r="C58" s="35">
        <v>97</v>
      </c>
      <c r="D58" s="35">
        <v>117</v>
      </c>
      <c r="E58" s="36">
        <f t="shared" si="5"/>
        <v>20.618556701030922</v>
      </c>
      <c r="F58" s="36">
        <f t="shared" si="7"/>
        <v>0.42382090849815257</v>
      </c>
      <c r="G58" s="35">
        <v>2256</v>
      </c>
      <c r="H58" s="35">
        <v>2575</v>
      </c>
      <c r="I58" s="36">
        <f t="shared" si="6"/>
        <v>14.140070921985814</v>
      </c>
      <c r="J58" s="36">
        <f t="shared" si="8"/>
        <v>0.44175824929919127</v>
      </c>
      <c r="K58" s="79"/>
      <c r="L58" s="35">
        <v>7796</v>
      </c>
      <c r="M58" s="36">
        <f t="shared" si="9"/>
        <v>0.37853388524052878</v>
      </c>
      <c r="N58" s="85"/>
    </row>
    <row r="59" spans="1:14" ht="15.75">
      <c r="A59" s="12"/>
      <c r="B59" s="34" t="s">
        <v>2</v>
      </c>
      <c r="C59" s="35">
        <v>2122</v>
      </c>
      <c r="D59" s="35">
        <v>1371</v>
      </c>
      <c r="E59" s="36">
        <f t="shared" si="5"/>
        <v>-35.391140433553247</v>
      </c>
      <c r="F59" s="36">
        <f t="shared" si="7"/>
        <v>4.966311671375788</v>
      </c>
      <c r="G59" s="35">
        <v>36499</v>
      </c>
      <c r="H59" s="35">
        <v>32573</v>
      </c>
      <c r="I59" s="36">
        <f t="shared" si="6"/>
        <v>-10.756459081070712</v>
      </c>
      <c r="J59" s="36">
        <f t="shared" si="8"/>
        <v>5.5881131861835174</v>
      </c>
      <c r="K59" s="79"/>
      <c r="L59" s="35">
        <v>115576</v>
      </c>
      <c r="M59" s="36">
        <f t="shared" si="9"/>
        <v>5.6117794151564073</v>
      </c>
      <c r="N59" s="85"/>
    </row>
    <row r="60" spans="1:14" ht="15.75">
      <c r="A60" s="12"/>
      <c r="B60" s="34" t="s">
        <v>231</v>
      </c>
      <c r="C60" s="35">
        <v>6760</v>
      </c>
      <c r="D60" s="35">
        <v>5568</v>
      </c>
      <c r="E60" s="36">
        <f t="shared" si="5"/>
        <v>-17.633136094674551</v>
      </c>
      <c r="F60" s="36">
        <f t="shared" si="7"/>
        <v>20.169528363399262</v>
      </c>
      <c r="G60" s="35">
        <v>133934</v>
      </c>
      <c r="H60" s="35">
        <v>129662</v>
      </c>
      <c r="I60" s="36">
        <f t="shared" si="6"/>
        <v>-3.1896307136350721</v>
      </c>
      <c r="J60" s="36">
        <f t="shared" si="8"/>
        <v>22.24437208568223</v>
      </c>
      <c r="K60" s="79"/>
      <c r="L60" s="35">
        <v>496422</v>
      </c>
      <c r="M60" s="36">
        <f t="shared" si="9"/>
        <v>24.103713234847842</v>
      </c>
      <c r="N60" s="85"/>
    </row>
    <row r="61" spans="1:14" ht="15.75">
      <c r="A61" s="12"/>
      <c r="B61" s="34" t="s">
        <v>5</v>
      </c>
      <c r="C61" s="35">
        <v>285</v>
      </c>
      <c r="D61" s="35">
        <v>274</v>
      </c>
      <c r="E61" s="36">
        <f t="shared" si="5"/>
        <v>-3.8596491228070184</v>
      </c>
      <c r="F61" s="36">
        <f t="shared" si="7"/>
        <v>0.99253785408969064</v>
      </c>
      <c r="G61" s="35">
        <v>4676</v>
      </c>
      <c r="H61" s="35">
        <v>6044</v>
      </c>
      <c r="I61" s="36">
        <f t="shared" si="6"/>
        <v>29.255774165953795</v>
      </c>
      <c r="J61" s="36">
        <f t="shared" si="8"/>
        <v>1.0368881004909949</v>
      </c>
      <c r="K61" s="79"/>
      <c r="L61" s="35">
        <v>20385</v>
      </c>
      <c r="M61" s="36">
        <f t="shared" si="9"/>
        <v>0.98979133538073094</v>
      </c>
      <c r="N61" s="85"/>
    </row>
    <row r="62" spans="1:14" ht="15.75">
      <c r="A62" s="12"/>
      <c r="B62" s="34" t="s">
        <v>9</v>
      </c>
      <c r="C62" s="35">
        <v>665</v>
      </c>
      <c r="D62" s="35">
        <v>581</v>
      </c>
      <c r="E62" s="36">
        <f t="shared" si="5"/>
        <v>-12.631578947368416</v>
      </c>
      <c r="F62" s="36">
        <f t="shared" si="7"/>
        <v>2.1046149387814244</v>
      </c>
      <c r="G62" s="35">
        <v>12009</v>
      </c>
      <c r="H62" s="35">
        <v>12395</v>
      </c>
      <c r="I62" s="36">
        <f t="shared" si="6"/>
        <v>3.2142559746856536</v>
      </c>
      <c r="J62" s="36">
        <f t="shared" si="8"/>
        <v>2.1264440776945537</v>
      </c>
      <c r="K62" s="79"/>
      <c r="L62" s="35">
        <v>38623</v>
      </c>
      <c r="M62" s="36">
        <f t="shared" si="9"/>
        <v>1.8753353321761086</v>
      </c>
      <c r="N62" s="85"/>
    </row>
    <row r="63" spans="1:14" ht="15.75">
      <c r="A63" s="12"/>
      <c r="B63" s="34" t="s">
        <v>10</v>
      </c>
      <c r="C63" s="35">
        <v>388</v>
      </c>
      <c r="D63" s="35">
        <v>741</v>
      </c>
      <c r="E63" s="36">
        <f t="shared" si="5"/>
        <v>90.979381443298976</v>
      </c>
      <c r="F63" s="36">
        <f t="shared" si="7"/>
        <v>2.6841990871549664</v>
      </c>
      <c r="G63" s="35">
        <v>9588</v>
      </c>
      <c r="H63" s="35">
        <v>8957</v>
      </c>
      <c r="I63" s="36">
        <f t="shared" si="6"/>
        <v>-6.5811430955360901</v>
      </c>
      <c r="J63" s="36">
        <f t="shared" si="8"/>
        <v>1.5366324811545073</v>
      </c>
      <c r="K63" s="79"/>
      <c r="L63" s="35">
        <v>36916</v>
      </c>
      <c r="M63" s="36">
        <f t="shared" si="9"/>
        <v>1.7924521430912468</v>
      </c>
      <c r="N63" s="85"/>
    </row>
    <row r="64" spans="1:14" ht="15.75">
      <c r="A64" s="12"/>
      <c r="B64" s="34" t="s">
        <v>21</v>
      </c>
      <c r="C64" s="35">
        <v>76</v>
      </c>
      <c r="D64" s="35">
        <v>155</v>
      </c>
      <c r="E64" s="36">
        <f t="shared" si="5"/>
        <v>103.94736842105262</v>
      </c>
      <c r="F64" s="36">
        <f t="shared" si="7"/>
        <v>0.56147214373686882</v>
      </c>
      <c r="G64" s="35">
        <v>2400</v>
      </c>
      <c r="H64" s="35">
        <v>2421</v>
      </c>
      <c r="I64" s="36">
        <f t="shared" si="6"/>
        <v>0.87500000000000355</v>
      </c>
      <c r="J64" s="36">
        <f t="shared" si="8"/>
        <v>0.4153385326420746</v>
      </c>
      <c r="K64" s="79"/>
      <c r="L64" s="35">
        <v>8887</v>
      </c>
      <c r="M64" s="36">
        <f t="shared" si="9"/>
        <v>0.43150726502470232</v>
      </c>
      <c r="N64" s="85"/>
    </row>
    <row r="65" spans="1:14" ht="15.75">
      <c r="A65" s="12"/>
      <c r="B65" s="34" t="s">
        <v>12</v>
      </c>
      <c r="C65" s="35">
        <v>610</v>
      </c>
      <c r="D65" s="35">
        <v>367</v>
      </c>
      <c r="E65" s="36">
        <f t="shared" si="5"/>
        <v>-39.836065573770497</v>
      </c>
      <c r="F65" s="36">
        <f t="shared" si="7"/>
        <v>1.3294211403318119</v>
      </c>
      <c r="G65" s="35">
        <v>10651</v>
      </c>
      <c r="H65" s="35">
        <v>7790</v>
      </c>
      <c r="I65" s="36">
        <f t="shared" si="6"/>
        <v>-26.861327574875592</v>
      </c>
      <c r="J65" s="36">
        <f t="shared" si="8"/>
        <v>1.3364259270060972</v>
      </c>
      <c r="K65" s="79"/>
      <c r="L65" s="35">
        <v>27469</v>
      </c>
      <c r="M65" s="36">
        <f t="shared" si="9"/>
        <v>1.3337541423386461</v>
      </c>
      <c r="N65" s="85"/>
    </row>
    <row r="66" spans="1:14" ht="15.75">
      <c r="A66" s="12"/>
      <c r="B66" s="34" t="s">
        <v>16</v>
      </c>
      <c r="C66" s="35">
        <v>474</v>
      </c>
      <c r="D66" s="35">
        <v>708</v>
      </c>
      <c r="E66" s="36">
        <f t="shared" si="5"/>
        <v>49.367088607594937</v>
      </c>
      <c r="F66" s="36">
        <f t="shared" si="7"/>
        <v>2.5646598565529231</v>
      </c>
      <c r="G66" s="35">
        <v>9160</v>
      </c>
      <c r="H66" s="35">
        <v>11083</v>
      </c>
      <c r="I66" s="36">
        <f t="shared" si="6"/>
        <v>20.993449781659379</v>
      </c>
      <c r="J66" s="36">
        <f t="shared" si="8"/>
        <v>1.9013618163040531</v>
      </c>
      <c r="K66" s="79"/>
      <c r="L66" s="35">
        <v>36600</v>
      </c>
      <c r="M66" s="36">
        <f t="shared" si="9"/>
        <v>1.7771087993590755</v>
      </c>
      <c r="N66" s="85"/>
    </row>
    <row r="67" spans="1:14" ht="15.75">
      <c r="A67" s="12"/>
      <c r="B67" s="34" t="s">
        <v>14</v>
      </c>
      <c r="C67" s="35">
        <v>726</v>
      </c>
      <c r="D67" s="35">
        <v>504</v>
      </c>
      <c r="E67" s="36">
        <f t="shared" si="5"/>
        <v>-30.578512396694212</v>
      </c>
      <c r="F67" s="36">
        <f t="shared" si="7"/>
        <v>1.8256900673766572</v>
      </c>
      <c r="G67" s="35">
        <v>9933</v>
      </c>
      <c r="H67" s="35">
        <v>10530</v>
      </c>
      <c r="I67" s="36">
        <f t="shared" si="6"/>
        <v>6.0102688009664673</v>
      </c>
      <c r="J67" s="36">
        <f t="shared" si="8"/>
        <v>1.8064910155807705</v>
      </c>
      <c r="K67" s="79"/>
      <c r="L67" s="35">
        <v>30891</v>
      </c>
      <c r="M67" s="36">
        <f t="shared" si="9"/>
        <v>1.4999089595901969</v>
      </c>
      <c r="N67" s="85"/>
    </row>
    <row r="68" spans="1:14" ht="15.75">
      <c r="A68" s="12"/>
      <c r="B68" s="34" t="s">
        <v>24</v>
      </c>
      <c r="C68" s="35">
        <v>161</v>
      </c>
      <c r="D68" s="35">
        <v>78</v>
      </c>
      <c r="E68" s="36">
        <f t="shared" si="5"/>
        <v>-51.552795031055901</v>
      </c>
      <c r="F68" s="36">
        <f t="shared" si="7"/>
        <v>0.2825472723321017</v>
      </c>
      <c r="G68" s="35">
        <v>2429</v>
      </c>
      <c r="H68" s="35">
        <v>2310</v>
      </c>
      <c r="I68" s="36">
        <f t="shared" si="6"/>
        <v>-4.8991354466858761</v>
      </c>
      <c r="J68" s="36">
        <f t="shared" si="8"/>
        <v>0.39629574985675026</v>
      </c>
      <c r="K68" s="79"/>
      <c r="L68" s="35">
        <v>8591</v>
      </c>
      <c r="M68" s="36">
        <f t="shared" si="9"/>
        <v>0.41713501899709887</v>
      </c>
      <c r="N68" s="85"/>
    </row>
    <row r="69" spans="1:14" ht="15.75">
      <c r="A69" s="12"/>
      <c r="B69" s="34" t="s">
        <v>18</v>
      </c>
      <c r="C69" s="35">
        <v>501</v>
      </c>
      <c r="D69" s="35">
        <v>352</v>
      </c>
      <c r="E69" s="36">
        <f t="shared" si="5"/>
        <v>-29.740518962075846</v>
      </c>
      <c r="F69" s="36">
        <f t="shared" si="7"/>
        <v>1.2750851264217924</v>
      </c>
      <c r="G69" s="35">
        <v>6062</v>
      </c>
      <c r="H69" s="35">
        <v>11732</v>
      </c>
      <c r="I69" s="36">
        <f t="shared" si="6"/>
        <v>93.533487297921482</v>
      </c>
      <c r="J69" s="36">
        <f t="shared" si="8"/>
        <v>2.0127020507876163</v>
      </c>
      <c r="K69" s="79"/>
      <c r="L69" s="35">
        <v>26711</v>
      </c>
      <c r="M69" s="36">
        <f t="shared" si="9"/>
        <v>1.2969495393355264</v>
      </c>
      <c r="N69" s="85"/>
    </row>
    <row r="70" spans="1:14" ht="15.75">
      <c r="A70" s="12"/>
      <c r="B70" s="34" t="s">
        <v>1</v>
      </c>
      <c r="C70" s="35">
        <v>2583</v>
      </c>
      <c r="D70" s="35">
        <v>2426</v>
      </c>
      <c r="E70" s="36">
        <f t="shared" si="5"/>
        <v>-6.0782036391792467</v>
      </c>
      <c r="F70" s="36">
        <f t="shared" si="7"/>
        <v>8.7879446497138307</v>
      </c>
      <c r="G70" s="35">
        <v>51402</v>
      </c>
      <c r="H70" s="35">
        <v>52702</v>
      </c>
      <c r="I70" s="36">
        <f t="shared" si="6"/>
        <v>2.5290844714213501</v>
      </c>
      <c r="J70" s="36">
        <f t="shared" si="8"/>
        <v>9.041376021190672</v>
      </c>
      <c r="K70" s="79"/>
      <c r="L70" s="35">
        <v>175130</v>
      </c>
      <c r="M70" s="36">
        <f t="shared" si="9"/>
        <v>8.5034170500479487</v>
      </c>
      <c r="N70" s="85"/>
    </row>
    <row r="71" spans="1:14" ht="15.75">
      <c r="A71" s="12"/>
      <c r="B71" s="34" t="s">
        <v>27</v>
      </c>
      <c r="C71" s="35">
        <v>0</v>
      </c>
      <c r="D71" s="35">
        <v>1</v>
      </c>
      <c r="E71" s="36" t="str">
        <f t="shared" si="5"/>
        <v/>
      </c>
      <c r="F71" s="36">
        <f t="shared" si="7"/>
        <v>3.6224009273346375E-3</v>
      </c>
      <c r="G71" s="35">
        <v>3</v>
      </c>
      <c r="H71" s="35">
        <v>5</v>
      </c>
      <c r="I71" s="36">
        <f t="shared" si="6"/>
        <v>66.666666666666671</v>
      </c>
      <c r="J71" s="36">
        <f t="shared" si="8"/>
        <v>8.5778300834794428E-4</v>
      </c>
      <c r="K71" s="79"/>
      <c r="L71" s="35">
        <v>23</v>
      </c>
      <c r="M71" s="36">
        <f t="shared" si="9"/>
        <v>1.116762360252971E-3</v>
      </c>
      <c r="N71" s="85"/>
    </row>
    <row r="72" spans="1:14" ht="15.75">
      <c r="A72" s="12"/>
      <c r="B72" s="34" t="s">
        <v>26</v>
      </c>
      <c r="C72" s="35">
        <v>2</v>
      </c>
      <c r="D72" s="35">
        <v>2</v>
      </c>
      <c r="E72" s="36">
        <f t="shared" si="5"/>
        <v>0</v>
      </c>
      <c r="F72" s="36">
        <f t="shared" si="7"/>
        <v>7.244801854669275E-3</v>
      </c>
      <c r="G72" s="35">
        <v>34</v>
      </c>
      <c r="H72" s="35">
        <v>35</v>
      </c>
      <c r="I72" s="36">
        <f t="shared" si="6"/>
        <v>2.9411764705882248</v>
      </c>
      <c r="J72" s="36">
        <f t="shared" si="8"/>
        <v>6.0044810584356095E-3</v>
      </c>
      <c r="K72" s="79"/>
      <c r="L72" s="35">
        <v>124</v>
      </c>
      <c r="M72" s="36">
        <f t="shared" si="9"/>
        <v>6.0208057683203654E-3</v>
      </c>
      <c r="N72" s="85"/>
    </row>
    <row r="73" spans="1:14" ht="15.75">
      <c r="A73" s="12"/>
      <c r="B73" s="34" t="s">
        <v>8</v>
      </c>
      <c r="C73" s="35">
        <v>445</v>
      </c>
      <c r="D73" s="35">
        <v>637</v>
      </c>
      <c r="E73" s="36">
        <f t="shared" si="5"/>
        <v>43.146067415730329</v>
      </c>
      <c r="F73" s="36">
        <f t="shared" si="7"/>
        <v>2.3074693907121642</v>
      </c>
      <c r="G73" s="35">
        <v>8748</v>
      </c>
      <c r="H73" s="35">
        <v>9088</v>
      </c>
      <c r="I73" s="36">
        <f t="shared" si="6"/>
        <v>3.8866026520347541</v>
      </c>
      <c r="J73" s="36">
        <f t="shared" si="8"/>
        <v>1.5591063959732234</v>
      </c>
      <c r="K73" s="79"/>
      <c r="L73" s="35">
        <v>34824</v>
      </c>
      <c r="M73" s="36">
        <f t="shared" si="9"/>
        <v>1.6908753231934548</v>
      </c>
      <c r="N73" s="85"/>
    </row>
    <row r="74" spans="1:14" ht="15.75">
      <c r="A74" s="12"/>
      <c r="B74" s="34" t="s">
        <v>19</v>
      </c>
      <c r="C74" s="35">
        <v>281</v>
      </c>
      <c r="D74" s="35">
        <v>361</v>
      </c>
      <c r="E74" s="36">
        <f t="shared" si="5"/>
        <v>28.469750889679712</v>
      </c>
      <c r="F74" s="36">
        <f t="shared" si="7"/>
        <v>1.3076867347678041</v>
      </c>
      <c r="G74" s="35">
        <v>5232</v>
      </c>
      <c r="H74" s="35">
        <v>6494</v>
      </c>
      <c r="I74" s="36">
        <f t="shared" si="6"/>
        <v>24.120795107033643</v>
      </c>
      <c r="J74" s="36">
        <f t="shared" si="8"/>
        <v>1.1140885712423099</v>
      </c>
      <c r="K74" s="79"/>
      <c r="L74" s="35">
        <v>19057</v>
      </c>
      <c r="M74" s="36">
        <f t="shared" si="9"/>
        <v>0.92531044779742899</v>
      </c>
      <c r="N74" s="85"/>
    </row>
    <row r="75" spans="1:14" ht="15.75">
      <c r="A75" s="12"/>
      <c r="B75" s="34" t="s">
        <v>17</v>
      </c>
      <c r="C75" s="35">
        <v>306</v>
      </c>
      <c r="D75" s="35">
        <v>302</v>
      </c>
      <c r="E75" s="36">
        <f t="shared" si="5"/>
        <v>-1.3071895424836555</v>
      </c>
      <c r="F75" s="36">
        <f t="shared" si="7"/>
        <v>1.0939650800550604</v>
      </c>
      <c r="G75" s="35">
        <v>7002</v>
      </c>
      <c r="H75" s="35">
        <v>6948</v>
      </c>
      <c r="I75" s="36">
        <f t="shared" si="6"/>
        <v>-0.77120822622107621</v>
      </c>
      <c r="J75" s="36">
        <f t="shared" si="8"/>
        <v>1.1919752684003033</v>
      </c>
      <c r="K75" s="79"/>
      <c r="L75" s="35">
        <v>22397</v>
      </c>
      <c r="M75" s="36">
        <f t="shared" si="9"/>
        <v>1.0874837644602517</v>
      </c>
      <c r="N75" s="85"/>
    </row>
    <row r="76" spans="1:14" ht="15.75">
      <c r="A76" s="12"/>
      <c r="B76" s="34" t="s">
        <v>4</v>
      </c>
      <c r="C76" s="35">
        <v>904</v>
      </c>
      <c r="D76" s="35">
        <v>552</v>
      </c>
      <c r="E76" s="36">
        <f t="shared" si="5"/>
        <v>-38.93805309734514</v>
      </c>
      <c r="F76" s="36">
        <f t="shared" si="7"/>
        <v>1.9995653118887198</v>
      </c>
      <c r="G76" s="35">
        <v>16187</v>
      </c>
      <c r="H76" s="35">
        <v>14218</v>
      </c>
      <c r="I76" s="36">
        <f t="shared" si="6"/>
        <v>-12.164082288256006</v>
      </c>
      <c r="J76" s="36">
        <f t="shared" si="8"/>
        <v>2.439191762538214</v>
      </c>
      <c r="K76" s="79"/>
      <c r="L76" s="35">
        <v>67138</v>
      </c>
      <c r="M76" s="36">
        <f t="shared" si="9"/>
        <v>3.2598778844636507</v>
      </c>
      <c r="N76" s="85"/>
    </row>
    <row r="77" spans="1:14" ht="15.75">
      <c r="A77" s="12"/>
      <c r="B77" s="34" t="s">
        <v>13</v>
      </c>
      <c r="C77" s="35">
        <v>217</v>
      </c>
      <c r="D77" s="35">
        <v>391</v>
      </c>
      <c r="E77" s="36">
        <f t="shared" si="5"/>
        <v>80.184331797235032</v>
      </c>
      <c r="F77" s="36">
        <f t="shared" si="7"/>
        <v>1.4163587625878433</v>
      </c>
      <c r="G77" s="35">
        <v>10785</v>
      </c>
      <c r="H77" s="35">
        <v>10780</v>
      </c>
      <c r="I77" s="36">
        <f t="shared" si="6"/>
        <v>-4.6360686138158247E-2</v>
      </c>
      <c r="J77" s="36">
        <f t="shared" si="8"/>
        <v>1.8493801659981677</v>
      </c>
      <c r="K77" s="79"/>
      <c r="L77" s="35">
        <v>38188</v>
      </c>
      <c r="M77" s="36">
        <f t="shared" si="9"/>
        <v>1.8542139571017588</v>
      </c>
      <c r="N77" s="85"/>
    </row>
    <row r="78" spans="1:14" ht="15.75">
      <c r="A78" s="12"/>
      <c r="B78" s="34" t="s">
        <v>11</v>
      </c>
      <c r="C78" s="35">
        <v>597</v>
      </c>
      <c r="D78" s="35">
        <v>940</v>
      </c>
      <c r="E78" s="36">
        <f t="shared" si="5"/>
        <v>57.453936348408718</v>
      </c>
      <c r="F78" s="36">
        <f t="shared" si="7"/>
        <v>3.4050568716945593</v>
      </c>
      <c r="G78" s="35">
        <v>15345</v>
      </c>
      <c r="H78" s="35">
        <v>14178</v>
      </c>
      <c r="I78" s="36">
        <f t="shared" si="6"/>
        <v>-7.605083088954057</v>
      </c>
      <c r="J78" s="36">
        <f t="shared" si="8"/>
        <v>2.4323294984714305</v>
      </c>
      <c r="K78" s="79"/>
      <c r="L78" s="35">
        <v>52178</v>
      </c>
      <c r="M78" s="36">
        <f t="shared" si="9"/>
        <v>2.5334968014469355</v>
      </c>
      <c r="N78" s="85"/>
    </row>
    <row r="79" spans="1:14" ht="15.75">
      <c r="A79" s="12"/>
      <c r="B79" s="34" t="s">
        <v>22</v>
      </c>
      <c r="C79" s="35">
        <v>155</v>
      </c>
      <c r="D79" s="35">
        <v>106</v>
      </c>
      <c r="E79" s="36">
        <f t="shared" si="5"/>
        <v>-31.612903225806456</v>
      </c>
      <c r="F79" s="36">
        <f t="shared" si="7"/>
        <v>0.38397449829747154</v>
      </c>
      <c r="G79" s="35">
        <v>2152</v>
      </c>
      <c r="H79" s="35">
        <v>3675</v>
      </c>
      <c r="I79" s="36">
        <f t="shared" si="6"/>
        <v>70.771375464684013</v>
      </c>
      <c r="J79" s="36">
        <f t="shared" si="8"/>
        <v>0.63047051113573904</v>
      </c>
      <c r="K79" s="79"/>
      <c r="L79" s="35">
        <v>8365</v>
      </c>
      <c r="M79" s="36">
        <f t="shared" si="9"/>
        <v>0.4061616149354827</v>
      </c>
      <c r="N79" s="85"/>
    </row>
    <row r="80" spans="1:14" ht="15.75">
      <c r="A80" s="12"/>
      <c r="B80" s="34" t="s">
        <v>15</v>
      </c>
      <c r="C80" s="35">
        <v>265</v>
      </c>
      <c r="D80" s="35">
        <v>276</v>
      </c>
      <c r="E80" s="36">
        <f t="shared" si="5"/>
        <v>4.1509433962264142</v>
      </c>
      <c r="F80" s="36">
        <f t="shared" si="7"/>
        <v>0.99978265594435989</v>
      </c>
      <c r="G80" s="35">
        <v>6364</v>
      </c>
      <c r="H80" s="35">
        <v>5672</v>
      </c>
      <c r="I80" s="36">
        <f t="shared" si="6"/>
        <v>-10.87366436203645</v>
      </c>
      <c r="J80" s="36">
        <f t="shared" si="8"/>
        <v>0.97306904466990796</v>
      </c>
      <c r="K80" s="79"/>
      <c r="L80" s="35">
        <v>22770</v>
      </c>
      <c r="M80" s="36">
        <f t="shared" si="9"/>
        <v>1.1055947366504413</v>
      </c>
      <c r="N80" s="85"/>
    </row>
    <row r="81" spans="1:14" ht="15.75">
      <c r="A81" s="12"/>
      <c r="B81" s="34" t="s">
        <v>6</v>
      </c>
      <c r="C81" s="35">
        <v>482</v>
      </c>
      <c r="D81" s="35">
        <v>530</v>
      </c>
      <c r="E81" s="36">
        <f t="shared" si="5"/>
        <v>9.9585062240663991</v>
      </c>
      <c r="F81" s="36">
        <f t="shared" si="7"/>
        <v>1.9198724914873577</v>
      </c>
      <c r="G81" s="35">
        <v>10138</v>
      </c>
      <c r="H81" s="35">
        <v>10675</v>
      </c>
      <c r="I81" s="36">
        <f t="shared" si="6"/>
        <v>5.296902742158216</v>
      </c>
      <c r="J81" s="36">
        <f t="shared" si="8"/>
        <v>1.8313667228228609</v>
      </c>
      <c r="K81" s="79"/>
      <c r="L81" s="35">
        <v>40100</v>
      </c>
      <c r="M81" s="36">
        <f t="shared" si="9"/>
        <v>1.9470508976584406</v>
      </c>
      <c r="N81" s="85"/>
    </row>
    <row r="82" spans="1:14" ht="15.75">
      <c r="A82" s="12"/>
      <c r="B82" s="34" t="s">
        <v>74</v>
      </c>
      <c r="C82" s="35">
        <v>73</v>
      </c>
      <c r="D82" s="35">
        <v>81</v>
      </c>
      <c r="E82" s="36">
        <f t="shared" si="5"/>
        <v>10.95890410958904</v>
      </c>
      <c r="F82" s="36">
        <f t="shared" si="7"/>
        <v>0.29341447511410562</v>
      </c>
      <c r="G82" s="35">
        <v>1481</v>
      </c>
      <c r="H82" s="35">
        <v>1195</v>
      </c>
      <c r="I82" s="36">
        <f t="shared" si="6"/>
        <v>-19.311276164753544</v>
      </c>
      <c r="J82" s="36">
        <f t="shared" si="8"/>
        <v>0.20501013899515869</v>
      </c>
      <c r="K82" s="79"/>
      <c r="L82" s="35">
        <v>2886</v>
      </c>
      <c r="M82" s="36">
        <f t="shared" si="9"/>
        <v>0.14012939876913366</v>
      </c>
      <c r="N82" s="85"/>
    </row>
    <row r="83" spans="1:14" ht="15.75">
      <c r="A83" s="12"/>
      <c r="B83" s="34" t="s">
        <v>3</v>
      </c>
      <c r="C83" s="35">
        <v>1611</v>
      </c>
      <c r="D83" s="35">
        <v>1698</v>
      </c>
      <c r="E83" s="36">
        <f t="shared" si="5"/>
        <v>5.4003724394785957</v>
      </c>
      <c r="F83" s="36">
        <f t="shared" si="7"/>
        <v>6.1508367746142145</v>
      </c>
      <c r="G83" s="35">
        <v>31198</v>
      </c>
      <c r="H83" s="35">
        <v>31110</v>
      </c>
      <c r="I83" s="36">
        <f t="shared" si="6"/>
        <v>-0.28206936342073385</v>
      </c>
      <c r="J83" s="36">
        <f t="shared" si="8"/>
        <v>5.3371258779409088</v>
      </c>
      <c r="K83" s="79"/>
      <c r="L83" s="35">
        <v>102780</v>
      </c>
      <c r="M83" s="36">
        <f t="shared" si="9"/>
        <v>4.9904711037739284</v>
      </c>
      <c r="N83" s="85"/>
    </row>
    <row r="84" spans="1:14" ht="15.75">
      <c r="A84" s="12"/>
      <c r="B84" s="34" t="s">
        <v>20</v>
      </c>
      <c r="C84" s="35">
        <v>127</v>
      </c>
      <c r="D84" s="35">
        <v>153</v>
      </c>
      <c r="E84" s="36">
        <f t="shared" si="5"/>
        <v>20.472440944881896</v>
      </c>
      <c r="F84" s="36">
        <f t="shared" si="7"/>
        <v>0.55422734188219958</v>
      </c>
      <c r="G84" s="35">
        <v>7315</v>
      </c>
      <c r="H84" s="35">
        <v>3411</v>
      </c>
      <c r="I84" s="36">
        <f t="shared" si="6"/>
        <v>-53.36978810663021</v>
      </c>
      <c r="J84" s="36">
        <f t="shared" si="8"/>
        <v>0.58517956829496753</v>
      </c>
      <c r="K84" s="79"/>
      <c r="L84" s="35">
        <v>22385</v>
      </c>
      <c r="M84" s="36">
        <f t="shared" si="9"/>
        <v>1.0869011058375111</v>
      </c>
      <c r="N84" s="85"/>
    </row>
    <row r="85" spans="1:14" ht="15.75">
      <c r="A85" s="12"/>
      <c r="B85" s="34" t="s">
        <v>7</v>
      </c>
      <c r="C85" s="35">
        <v>903</v>
      </c>
      <c r="D85" s="35">
        <v>724</v>
      </c>
      <c r="E85" s="36">
        <f t="shared" si="5"/>
        <v>-19.822812846068661</v>
      </c>
      <c r="F85" s="36">
        <f t="shared" si="7"/>
        <v>2.6226182713902775</v>
      </c>
      <c r="G85" s="35">
        <v>11279</v>
      </c>
      <c r="H85" s="35">
        <v>12971</v>
      </c>
      <c r="I85" s="36">
        <f t="shared" si="6"/>
        <v>15.001329905133431</v>
      </c>
      <c r="J85" s="36">
        <f t="shared" si="8"/>
        <v>2.2252606802562371</v>
      </c>
      <c r="K85" s="79"/>
      <c r="L85" s="35">
        <v>43903</v>
      </c>
      <c r="M85" s="36">
        <f t="shared" si="9"/>
        <v>2.1317051261820081</v>
      </c>
      <c r="N85" s="85"/>
    </row>
    <row r="86" spans="1:14" ht="15.75">
      <c r="A86" s="12"/>
      <c r="B86" s="34" t="s">
        <v>232</v>
      </c>
      <c r="C86" s="35">
        <v>2239</v>
      </c>
      <c r="D86" s="35">
        <v>2168</v>
      </c>
      <c r="E86" s="36">
        <f t="shared" si="5"/>
        <v>-3.1710585082626142</v>
      </c>
      <c r="F86" s="36">
        <f t="shared" si="7"/>
        <v>7.8533652104614937</v>
      </c>
      <c r="G86" s="35">
        <v>56544</v>
      </c>
      <c r="H86" s="35">
        <v>54033</v>
      </c>
      <c r="I86" s="36">
        <f t="shared" si="6"/>
        <v>-4.4407894736842142</v>
      </c>
      <c r="J86" s="36">
        <f t="shared" si="8"/>
        <v>9.2697178580128945</v>
      </c>
      <c r="K86" s="79"/>
      <c r="L86" s="35">
        <v>243942</v>
      </c>
      <c r="M86" s="36">
        <f t="shared" si="9"/>
        <v>11.844575812383923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3</v>
      </c>
      <c r="I87" s="36">
        <f t="shared" si="6"/>
        <v>200</v>
      </c>
      <c r="J87" s="36">
        <f t="shared" si="8"/>
        <v>5.146698050087665E-4</v>
      </c>
      <c r="K87" s="79"/>
      <c r="L87" s="35">
        <v>11</v>
      </c>
      <c r="M87" s="36">
        <f t="shared" si="9"/>
        <v>5.3410373751229046E-4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14</v>
      </c>
      <c r="H88" s="35">
        <v>7</v>
      </c>
      <c r="I88" s="36">
        <f t="shared" si="6"/>
        <v>-50</v>
      </c>
      <c r="J88" s="36">
        <f t="shared" si="8"/>
        <v>1.2008962116871219E-3</v>
      </c>
      <c r="K88" s="79"/>
      <c r="L88" s="35">
        <v>38</v>
      </c>
      <c r="M88" s="36">
        <f t="shared" si="9"/>
        <v>1.8450856386788216E-3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2.9618479989317924E-3</v>
      </c>
      <c r="N89" s="85"/>
    </row>
    <row r="90" spans="1:14" ht="15.75">
      <c r="A90" s="12"/>
      <c r="B90" s="40" t="s">
        <v>70</v>
      </c>
      <c r="C90" s="37">
        <f>SUM(C56:C89)</f>
        <v>28607</v>
      </c>
      <c r="D90" s="37">
        <f>SUM(D56:D89)</f>
        <v>27606</v>
      </c>
      <c r="E90" s="38">
        <f t="shared" si="5"/>
        <v>-3.4991435662600101</v>
      </c>
      <c r="F90" s="38">
        <f>SUM(F56:F89)</f>
        <v>100</v>
      </c>
      <c r="G90" s="37">
        <f>SUM(G56:G89)</f>
        <v>558145</v>
      </c>
      <c r="H90" s="37">
        <f>SUM(H56:H89)</f>
        <v>582898</v>
      </c>
      <c r="I90" s="38">
        <f t="shared" si="6"/>
        <v>4.4348690752403108</v>
      </c>
      <c r="J90" s="38">
        <f>SUM(J56:J89)</f>
        <v>100</v>
      </c>
      <c r="K90" s="79"/>
      <c r="L90" s="37">
        <f>SUM(L56:L89)</f>
        <v>2059525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4" t="s">
        <v>319</v>
      </c>
      <c r="D93" s="104"/>
      <c r="E93" s="101" t="s">
        <v>254</v>
      </c>
      <c r="F93" s="101" t="s">
        <v>306</v>
      </c>
      <c r="G93" s="105" t="s">
        <v>320</v>
      </c>
      <c r="H93" s="106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24</v>
      </c>
      <c r="D96" s="35">
        <f>D16-D56</f>
        <v>30</v>
      </c>
      <c r="E96" s="36">
        <f t="shared" ref="E96:E124" si="10">IF(ISBLANK(D96),"",(IFERROR(((D96/C96-1)*100),"")))</f>
        <v>25</v>
      </c>
      <c r="F96" s="36">
        <f>+(D96*100)/$D$130</f>
        <v>0.10768126346015794</v>
      </c>
      <c r="G96" s="35">
        <f>G16-G56</f>
        <v>279</v>
      </c>
      <c r="H96" s="35">
        <f>H16-H56</f>
        <v>387</v>
      </c>
      <c r="I96" s="36">
        <f t="shared" ref="I96:I124" si="11">IF(ISBLANK(H96),"",(IFERROR(((H96/G96-1)*100),"")))</f>
        <v>38.709677419354847</v>
      </c>
      <c r="J96" s="36">
        <f>+(H96*100)/$H$130</f>
        <v>7.53695444719263E-2</v>
      </c>
      <c r="K96" s="79"/>
      <c r="L96" s="35">
        <f>L16-L56</f>
        <v>1000</v>
      </c>
      <c r="M96" s="36">
        <f>+(L96*100)/$L$130</f>
        <v>5.9873033245699168E-2</v>
      </c>
      <c r="N96" s="85"/>
    </row>
    <row r="97" spans="1:14" ht="15.75">
      <c r="A97" s="12"/>
      <c r="B97" s="34" t="s">
        <v>0</v>
      </c>
      <c r="C97" s="35">
        <f t="shared" ref="C97:D124" si="12">C17-C57</f>
        <v>3554</v>
      </c>
      <c r="D97" s="35">
        <f t="shared" si="12"/>
        <v>5668</v>
      </c>
      <c r="E97" s="36">
        <f t="shared" si="10"/>
        <v>59.482273494653917</v>
      </c>
      <c r="F97" s="36">
        <f t="shared" ref="F97:F129" si="13">+(D97*100)/$D$130</f>
        <v>20.344580043072504</v>
      </c>
      <c r="G97" s="35">
        <f t="shared" ref="G97:H97" si="14">G17-G57</f>
        <v>52274</v>
      </c>
      <c r="H97" s="35">
        <f t="shared" si="14"/>
        <v>87009</v>
      </c>
      <c r="I97" s="36">
        <f t="shared" si="11"/>
        <v>66.447947354325294</v>
      </c>
      <c r="J97" s="36">
        <f t="shared" ref="J97:J129" si="15">+(H97*100)/$H$130</f>
        <v>16.945293785420766</v>
      </c>
      <c r="K97" s="79"/>
      <c r="L97" s="35">
        <f t="shared" ref="L97" si="16">L17-L57</f>
        <v>220508</v>
      </c>
      <c r="M97" s="36">
        <f t="shared" ref="M97:M129" si="17">+(L97*100)/$L$130</f>
        <v>13.202482814942632</v>
      </c>
      <c r="N97" s="85"/>
    </row>
    <row r="98" spans="1:14" ht="15.75">
      <c r="A98" s="12"/>
      <c r="B98" s="34" t="s">
        <v>23</v>
      </c>
      <c r="C98" s="35">
        <f t="shared" si="12"/>
        <v>224</v>
      </c>
      <c r="D98" s="35">
        <f t="shared" si="12"/>
        <v>192</v>
      </c>
      <c r="E98" s="36">
        <f t="shared" si="10"/>
        <v>-14.28571428571429</v>
      </c>
      <c r="F98" s="36">
        <f t="shared" si="13"/>
        <v>0.68916008614501079</v>
      </c>
      <c r="G98" s="35">
        <f t="shared" ref="G98:H98" si="18">G18-G58</f>
        <v>3033</v>
      </c>
      <c r="H98" s="35">
        <f t="shared" si="18"/>
        <v>3974</v>
      </c>
      <c r="I98" s="36">
        <f t="shared" si="11"/>
        <v>31.025387405209372</v>
      </c>
      <c r="J98" s="36">
        <f t="shared" si="15"/>
        <v>0.7739497925876877</v>
      </c>
      <c r="K98" s="79"/>
      <c r="L98" s="35">
        <f t="shared" ref="L98" si="19">L18-L58</f>
        <v>9408</v>
      </c>
      <c r="M98" s="36">
        <f t="shared" si="17"/>
        <v>0.56328549677553774</v>
      </c>
      <c r="N98" s="85"/>
    </row>
    <row r="99" spans="1:14" ht="15.75">
      <c r="A99" s="12"/>
      <c r="B99" s="34" t="s">
        <v>2</v>
      </c>
      <c r="C99" s="35">
        <f t="shared" si="12"/>
        <v>1406</v>
      </c>
      <c r="D99" s="35">
        <f t="shared" si="12"/>
        <v>1444</v>
      </c>
      <c r="E99" s="36">
        <f t="shared" si="10"/>
        <v>2.7027027027026973</v>
      </c>
      <c r="F99" s="36">
        <f t="shared" si="13"/>
        <v>5.1830581478822682</v>
      </c>
      <c r="G99" s="35">
        <f t="shared" ref="G99:H99" si="20">G19-G59</f>
        <v>29475</v>
      </c>
      <c r="H99" s="35">
        <f t="shared" si="20"/>
        <v>28897</v>
      </c>
      <c r="I99" s="36">
        <f t="shared" si="11"/>
        <v>-1.9609838846480043</v>
      </c>
      <c r="J99" s="36">
        <f t="shared" si="15"/>
        <v>5.6277874072487197</v>
      </c>
      <c r="K99" s="79"/>
      <c r="L99" s="35">
        <f t="shared" ref="L99" si="21">L19-L59</f>
        <v>100190</v>
      </c>
      <c r="M99" s="36">
        <f t="shared" si="17"/>
        <v>5.9986792008865999</v>
      </c>
      <c r="N99" s="85"/>
    </row>
    <row r="100" spans="1:14" ht="15.75">
      <c r="A100" s="12"/>
      <c r="B100" s="34" t="s">
        <v>231</v>
      </c>
      <c r="C100" s="35">
        <f t="shared" si="12"/>
        <v>5022</v>
      </c>
      <c r="D100" s="35">
        <f t="shared" si="12"/>
        <v>4796</v>
      </c>
      <c r="E100" s="36">
        <f t="shared" si="10"/>
        <v>-4.5001991238550421</v>
      </c>
      <c r="F100" s="36">
        <f t="shared" si="13"/>
        <v>17.214644651830582</v>
      </c>
      <c r="G100" s="35">
        <f t="shared" ref="G100:H100" si="22">G20-G60</f>
        <v>89626</v>
      </c>
      <c r="H100" s="35">
        <f t="shared" si="22"/>
        <v>96061</v>
      </c>
      <c r="I100" s="36">
        <f t="shared" si="11"/>
        <v>7.17983620824314</v>
      </c>
      <c r="J100" s="36">
        <f t="shared" si="15"/>
        <v>18.708201063353265</v>
      </c>
      <c r="K100" s="79"/>
      <c r="L100" s="35">
        <f t="shared" ref="L100" si="23">L20-L60</f>
        <v>339680</v>
      </c>
      <c r="M100" s="36">
        <f t="shared" si="17"/>
        <v>20.337671932899095</v>
      </c>
      <c r="N100" s="85"/>
    </row>
    <row r="101" spans="1:14" ht="15.75">
      <c r="A101" s="12"/>
      <c r="B101" s="34" t="s">
        <v>5</v>
      </c>
      <c r="C101" s="35">
        <f t="shared" si="12"/>
        <v>345</v>
      </c>
      <c r="D101" s="35">
        <f t="shared" si="12"/>
        <v>303</v>
      </c>
      <c r="E101" s="36">
        <f t="shared" si="10"/>
        <v>-12.173913043478258</v>
      </c>
      <c r="F101" s="36">
        <f t="shared" si="13"/>
        <v>1.0875807609475951</v>
      </c>
      <c r="G101" s="35">
        <f t="shared" ref="G101:H101" si="24">G21-G61</f>
        <v>4715</v>
      </c>
      <c r="H101" s="35">
        <f t="shared" si="24"/>
        <v>6726</v>
      </c>
      <c r="I101" s="36">
        <f t="shared" si="11"/>
        <v>42.651113467656423</v>
      </c>
      <c r="J101" s="36">
        <f t="shared" si="15"/>
        <v>1.3099109977213859</v>
      </c>
      <c r="K101" s="79"/>
      <c r="L101" s="35">
        <f t="shared" ref="L101" si="25">L21-L61</f>
        <v>24137</v>
      </c>
      <c r="M101" s="36">
        <f t="shared" si="17"/>
        <v>1.4451554034514409</v>
      </c>
      <c r="N101" s="85"/>
    </row>
    <row r="102" spans="1:14" ht="15.75">
      <c r="A102" s="12"/>
      <c r="B102" s="34" t="s">
        <v>9</v>
      </c>
      <c r="C102" s="35">
        <f t="shared" si="12"/>
        <v>854</v>
      </c>
      <c r="D102" s="35">
        <f t="shared" si="12"/>
        <v>765</v>
      </c>
      <c r="E102" s="36">
        <f t="shared" si="10"/>
        <v>-10.421545667447308</v>
      </c>
      <c r="F102" s="36">
        <f t="shared" si="13"/>
        <v>2.7458722182340272</v>
      </c>
      <c r="G102" s="35">
        <f t="shared" ref="G102:H102" si="26">G22-G62</f>
        <v>10607</v>
      </c>
      <c r="H102" s="35">
        <f t="shared" si="26"/>
        <v>12557</v>
      </c>
      <c r="I102" s="36">
        <f t="shared" si="11"/>
        <v>18.384085980955977</v>
      </c>
      <c r="J102" s="36">
        <f t="shared" si="15"/>
        <v>2.4455177517673867</v>
      </c>
      <c r="K102" s="79"/>
      <c r="L102" s="35">
        <f t="shared" ref="L102" si="27">L22-L62</f>
        <v>35165</v>
      </c>
      <c r="M102" s="36">
        <f t="shared" si="17"/>
        <v>2.1054352140850114</v>
      </c>
      <c r="N102" s="85"/>
    </row>
    <row r="103" spans="1:14" ht="15.75">
      <c r="A103" s="12"/>
      <c r="B103" s="34" t="s">
        <v>10</v>
      </c>
      <c r="C103" s="35">
        <f t="shared" si="12"/>
        <v>333</v>
      </c>
      <c r="D103" s="35">
        <f t="shared" si="12"/>
        <v>545</v>
      </c>
      <c r="E103" s="36">
        <f t="shared" si="10"/>
        <v>63.663663663663669</v>
      </c>
      <c r="F103" s="36">
        <f t="shared" si="13"/>
        <v>1.9562096195262024</v>
      </c>
      <c r="G103" s="35">
        <f t="shared" ref="G103:H103" si="28">G23-G63</f>
        <v>7545</v>
      </c>
      <c r="H103" s="35">
        <f t="shared" si="28"/>
        <v>7111</v>
      </c>
      <c r="I103" s="36">
        <f t="shared" si="11"/>
        <v>-5.7521537442014603</v>
      </c>
      <c r="J103" s="36">
        <f t="shared" si="15"/>
        <v>1.3848910355035349</v>
      </c>
      <c r="K103" s="79"/>
      <c r="L103" s="35">
        <f t="shared" ref="L103" si="29">L23-L63</f>
        <v>28135</v>
      </c>
      <c r="M103" s="36">
        <f t="shared" si="17"/>
        <v>1.6845277903677462</v>
      </c>
      <c r="N103" s="85"/>
    </row>
    <row r="104" spans="1:14" ht="15.75">
      <c r="A104" s="12"/>
      <c r="B104" s="34" t="s">
        <v>21</v>
      </c>
      <c r="C104" s="35">
        <f t="shared" si="12"/>
        <v>71</v>
      </c>
      <c r="D104" s="35">
        <f t="shared" si="12"/>
        <v>138</v>
      </c>
      <c r="E104" s="36">
        <f t="shared" si="10"/>
        <v>94.366197183098592</v>
      </c>
      <c r="F104" s="36">
        <f t="shared" si="13"/>
        <v>0.49533381191672649</v>
      </c>
      <c r="G104" s="35">
        <f t="shared" ref="G104:H104" si="30">G24-G64</f>
        <v>2158</v>
      </c>
      <c r="H104" s="35">
        <f t="shared" si="30"/>
        <v>2115</v>
      </c>
      <c r="I104" s="36">
        <f t="shared" si="11"/>
        <v>-1.9925857275254866</v>
      </c>
      <c r="J104" s="36">
        <f t="shared" si="15"/>
        <v>0.41190332443959726</v>
      </c>
      <c r="K104" s="79"/>
      <c r="L104" s="35">
        <f t="shared" ref="L104" si="31">L24-L64</f>
        <v>7554</v>
      </c>
      <c r="M104" s="36">
        <f t="shared" si="17"/>
        <v>0.45228089313801151</v>
      </c>
      <c r="N104" s="85"/>
    </row>
    <row r="105" spans="1:14" ht="15.75">
      <c r="A105" s="12"/>
      <c r="B105" s="34" t="s">
        <v>12</v>
      </c>
      <c r="C105" s="35">
        <f t="shared" si="12"/>
        <v>1038</v>
      </c>
      <c r="D105" s="35">
        <f t="shared" si="12"/>
        <v>579</v>
      </c>
      <c r="E105" s="36">
        <f t="shared" si="10"/>
        <v>-44.219653179190757</v>
      </c>
      <c r="F105" s="36">
        <f t="shared" si="13"/>
        <v>2.0782483847810482</v>
      </c>
      <c r="G105" s="35">
        <f t="shared" ref="G105:H105" si="32">G25-G65</f>
        <v>15695</v>
      </c>
      <c r="H105" s="35">
        <f t="shared" si="32"/>
        <v>10952</v>
      </c>
      <c r="I105" s="36">
        <f t="shared" si="11"/>
        <v>-30.219815227779545</v>
      </c>
      <c r="J105" s="36">
        <f t="shared" si="15"/>
        <v>2.1329386332210256</v>
      </c>
      <c r="K105" s="79"/>
      <c r="L105" s="35">
        <f t="shared" ref="L105" si="33">L25-L65</f>
        <v>37534</v>
      </c>
      <c r="M105" s="36">
        <f t="shared" si="17"/>
        <v>2.2472744298440728</v>
      </c>
      <c r="N105" s="85"/>
    </row>
    <row r="106" spans="1:14" ht="15.75">
      <c r="A106" s="12"/>
      <c r="B106" s="34" t="s">
        <v>16</v>
      </c>
      <c r="C106" s="35">
        <f t="shared" si="12"/>
        <v>360</v>
      </c>
      <c r="D106" s="35">
        <f t="shared" si="12"/>
        <v>577</v>
      </c>
      <c r="E106" s="36">
        <f t="shared" si="10"/>
        <v>60.277777777777786</v>
      </c>
      <c r="F106" s="36">
        <f t="shared" si="13"/>
        <v>2.0710696338837042</v>
      </c>
      <c r="G106" s="35">
        <f t="shared" ref="G106:H106" si="34">G26-G66</f>
        <v>7089</v>
      </c>
      <c r="H106" s="35">
        <f t="shared" si="34"/>
        <v>8594</v>
      </c>
      <c r="I106" s="36">
        <f t="shared" si="11"/>
        <v>21.230074763718431</v>
      </c>
      <c r="J106" s="36">
        <f t="shared" si="15"/>
        <v>1.6737102459734745</v>
      </c>
      <c r="K106" s="79"/>
      <c r="L106" s="35">
        <f t="shared" ref="L106" si="35">L26-L66</f>
        <v>27487</v>
      </c>
      <c r="M106" s="36">
        <f t="shared" si="17"/>
        <v>1.645730064824533</v>
      </c>
      <c r="N106" s="85"/>
    </row>
    <row r="107" spans="1:14" ht="15.75">
      <c r="A107" s="12"/>
      <c r="B107" s="34" t="s">
        <v>14</v>
      </c>
      <c r="C107" s="35">
        <f t="shared" si="12"/>
        <v>993</v>
      </c>
      <c r="D107" s="35">
        <f t="shared" si="12"/>
        <v>773</v>
      </c>
      <c r="E107" s="36">
        <f t="shared" si="10"/>
        <v>-22.155085599194358</v>
      </c>
      <c r="F107" s="36">
        <f t="shared" si="13"/>
        <v>2.7745872218234027</v>
      </c>
      <c r="G107" s="35">
        <f t="shared" ref="G107:H107" si="36">G27-G67</f>
        <v>9602</v>
      </c>
      <c r="H107" s="35">
        <f t="shared" si="36"/>
        <v>14636</v>
      </c>
      <c r="I107" s="36">
        <f t="shared" si="11"/>
        <v>52.426577796292428</v>
      </c>
      <c r="J107" s="36">
        <f t="shared" si="15"/>
        <v>2.8504099557909908</v>
      </c>
      <c r="K107" s="79"/>
      <c r="L107" s="35">
        <f t="shared" ref="L107" si="37">L27-L67</f>
        <v>32862</v>
      </c>
      <c r="M107" s="36">
        <f t="shared" si="17"/>
        <v>1.9675476185201661</v>
      </c>
      <c r="N107" s="85"/>
    </row>
    <row r="108" spans="1:14" ht="15.75">
      <c r="A108" s="12"/>
      <c r="B108" s="34" t="s">
        <v>24</v>
      </c>
      <c r="C108" s="35">
        <f t="shared" si="12"/>
        <v>65</v>
      </c>
      <c r="D108" s="35">
        <f t="shared" si="12"/>
        <v>32</v>
      </c>
      <c r="E108" s="36">
        <f t="shared" si="10"/>
        <v>-50.769230769230766</v>
      </c>
      <c r="F108" s="36">
        <f t="shared" si="13"/>
        <v>0.11486001435750179</v>
      </c>
      <c r="G108" s="35">
        <f t="shared" ref="G108:H108" si="38">G28-G68</f>
        <v>1237</v>
      </c>
      <c r="H108" s="35">
        <f t="shared" si="38"/>
        <v>1358</v>
      </c>
      <c r="I108" s="36">
        <f t="shared" si="11"/>
        <v>9.7817299919159328</v>
      </c>
      <c r="J108" s="36">
        <f t="shared" si="15"/>
        <v>0.2644750423588525</v>
      </c>
      <c r="K108" s="79"/>
      <c r="L108" s="35">
        <f t="shared" ref="L108" si="39">L28-L68</f>
        <v>4414</v>
      </c>
      <c r="M108" s="36">
        <f t="shared" si="17"/>
        <v>0.26427956874651615</v>
      </c>
      <c r="N108" s="85"/>
    </row>
    <row r="109" spans="1:14" ht="15.75">
      <c r="A109" s="12"/>
      <c r="B109" s="34" t="s">
        <v>18</v>
      </c>
      <c r="C109" s="35">
        <f t="shared" si="12"/>
        <v>689</v>
      </c>
      <c r="D109" s="35">
        <f t="shared" si="12"/>
        <v>422</v>
      </c>
      <c r="E109" s="36">
        <f t="shared" si="10"/>
        <v>-38.751814223512341</v>
      </c>
      <c r="F109" s="36">
        <f t="shared" si="13"/>
        <v>1.5147164393395549</v>
      </c>
      <c r="G109" s="35">
        <f t="shared" ref="G109:H109" si="40">G29-G69</f>
        <v>7313</v>
      </c>
      <c r="H109" s="35">
        <f t="shared" si="40"/>
        <v>12762</v>
      </c>
      <c r="I109" s="36">
        <f t="shared" si="11"/>
        <v>74.511144537125659</v>
      </c>
      <c r="J109" s="36">
        <f t="shared" si="15"/>
        <v>2.4854421874695696</v>
      </c>
      <c r="K109" s="79"/>
      <c r="L109" s="35">
        <f t="shared" ref="L109" si="41">L29-L69</f>
        <v>28481</v>
      </c>
      <c r="M109" s="36">
        <f t="shared" si="17"/>
        <v>1.705243859870758</v>
      </c>
      <c r="N109" s="85"/>
    </row>
    <row r="110" spans="1:14" ht="15.75">
      <c r="A110" s="12"/>
      <c r="B110" s="34" t="s">
        <v>1</v>
      </c>
      <c r="C110" s="35">
        <f t="shared" si="12"/>
        <v>2086</v>
      </c>
      <c r="D110" s="35">
        <f t="shared" si="12"/>
        <v>2135</v>
      </c>
      <c r="E110" s="36">
        <f t="shared" si="10"/>
        <v>2.3489932885905951</v>
      </c>
      <c r="F110" s="36">
        <f t="shared" si="13"/>
        <v>7.6633165829145726</v>
      </c>
      <c r="G110" s="35">
        <f t="shared" ref="G110:H110" si="42">G30-G70</f>
        <v>35614</v>
      </c>
      <c r="H110" s="35">
        <f t="shared" si="42"/>
        <v>41353</v>
      </c>
      <c r="I110" s="36">
        <f t="shared" si="11"/>
        <v>16.114449373841744</v>
      </c>
      <c r="J110" s="36">
        <f t="shared" si="15"/>
        <v>8.053635071182347</v>
      </c>
      <c r="K110" s="79"/>
      <c r="L110" s="35">
        <f t="shared" ref="L110" si="43">L30-L70</f>
        <v>122792</v>
      </c>
      <c r="M110" s="36">
        <f t="shared" si="17"/>
        <v>7.3519294983058927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1</v>
      </c>
      <c r="E111" s="36" t="str">
        <f t="shared" si="10"/>
        <v/>
      </c>
      <c r="F111" s="36">
        <f t="shared" si="13"/>
        <v>3.5893754486719309E-3</v>
      </c>
      <c r="G111" s="35">
        <f t="shared" ref="G111:H111" si="44">G31-G71</f>
        <v>8</v>
      </c>
      <c r="H111" s="35">
        <f t="shared" si="44"/>
        <v>2</v>
      </c>
      <c r="I111" s="36">
        <f t="shared" si="11"/>
        <v>-75</v>
      </c>
      <c r="J111" s="36">
        <f t="shared" si="15"/>
        <v>3.8950668977739695E-4</v>
      </c>
      <c r="K111" s="79"/>
      <c r="L111" s="35">
        <f t="shared" ref="L111" si="45">L31-L71</f>
        <v>38</v>
      </c>
      <c r="M111" s="36">
        <f t="shared" si="17"/>
        <v>2.2751752633365686E-3</v>
      </c>
      <c r="N111" s="85"/>
    </row>
    <row r="112" spans="1:14" ht="15.75">
      <c r="A112" s="12"/>
      <c r="B112" s="34" t="s">
        <v>26</v>
      </c>
      <c r="C112" s="35">
        <f t="shared" si="12"/>
        <v>2</v>
      </c>
      <c r="D112" s="35">
        <f t="shared" si="12"/>
        <v>0</v>
      </c>
      <c r="E112" s="36">
        <f t="shared" si="10"/>
        <v>-100</v>
      </c>
      <c r="F112" s="36">
        <f t="shared" si="13"/>
        <v>0</v>
      </c>
      <c r="G112" s="35">
        <f t="shared" ref="G112:H112" si="46">G32-G72</f>
        <v>25</v>
      </c>
      <c r="H112" s="35">
        <f t="shared" si="46"/>
        <v>32</v>
      </c>
      <c r="I112" s="36">
        <f t="shared" si="11"/>
        <v>28.000000000000004</v>
      </c>
      <c r="J112" s="36">
        <f t="shared" si="15"/>
        <v>6.2321070364383512E-3</v>
      </c>
      <c r="K112" s="79"/>
      <c r="L112" s="35">
        <f t="shared" ref="L112" si="47">L32-L72</f>
        <v>113</v>
      </c>
      <c r="M112" s="36">
        <f t="shared" si="17"/>
        <v>6.7656527567640061E-3</v>
      </c>
      <c r="N112" s="85"/>
    </row>
    <row r="113" spans="1:14" ht="15.75">
      <c r="A113" s="12"/>
      <c r="B113" s="34" t="s">
        <v>8</v>
      </c>
      <c r="C113" s="35">
        <f t="shared" si="12"/>
        <v>444</v>
      </c>
      <c r="D113" s="35">
        <f t="shared" si="12"/>
        <v>439</v>
      </c>
      <c r="E113" s="36">
        <f t="shared" si="10"/>
        <v>-1.1261261261261257</v>
      </c>
      <c r="F113" s="36">
        <f t="shared" si="13"/>
        <v>1.5757358219669777</v>
      </c>
      <c r="G113" s="35">
        <f t="shared" ref="G113:H113" si="48">G33-G73</f>
        <v>9108</v>
      </c>
      <c r="H113" s="35">
        <f t="shared" si="48"/>
        <v>8823</v>
      </c>
      <c r="I113" s="36">
        <f t="shared" si="11"/>
        <v>-3.1291172595520389</v>
      </c>
      <c r="J113" s="36">
        <f t="shared" si="15"/>
        <v>1.7183087619529867</v>
      </c>
      <c r="K113" s="79"/>
      <c r="L113" s="35">
        <f t="shared" ref="L113" si="49">L33-L73</f>
        <v>33440</v>
      </c>
      <c r="M113" s="36">
        <f t="shared" si="17"/>
        <v>2.0021542317361805</v>
      </c>
      <c r="N113" s="85"/>
    </row>
    <row r="114" spans="1:14" ht="15.75">
      <c r="A114" s="12"/>
      <c r="B114" s="34" t="s">
        <v>19</v>
      </c>
      <c r="C114" s="35">
        <f t="shared" si="12"/>
        <v>276</v>
      </c>
      <c r="D114" s="35">
        <f t="shared" si="12"/>
        <v>296</v>
      </c>
      <c r="E114" s="36">
        <f t="shared" si="10"/>
        <v>7.2463768115942129</v>
      </c>
      <c r="F114" s="36">
        <f t="shared" si="13"/>
        <v>1.0624551328068916</v>
      </c>
      <c r="G114" s="35">
        <f t="shared" ref="G114:H114" si="50">G34-G74</f>
        <v>4390</v>
      </c>
      <c r="H114" s="35">
        <f t="shared" si="50"/>
        <v>5767</v>
      </c>
      <c r="I114" s="36">
        <f t="shared" si="11"/>
        <v>31.366742596810937</v>
      </c>
      <c r="J114" s="36">
        <f t="shared" si="15"/>
        <v>1.1231425399731241</v>
      </c>
      <c r="K114" s="79"/>
      <c r="L114" s="35">
        <f t="shared" ref="L114" si="51">L34-L74</f>
        <v>15638</v>
      </c>
      <c r="M114" s="36">
        <f t="shared" si="17"/>
        <v>0.93629449389624364</v>
      </c>
      <c r="N114" s="85"/>
    </row>
    <row r="115" spans="1:14" ht="15.75">
      <c r="A115" s="12"/>
      <c r="B115" s="34" t="s">
        <v>17</v>
      </c>
      <c r="C115" s="35">
        <f t="shared" si="12"/>
        <v>282</v>
      </c>
      <c r="D115" s="35">
        <f t="shared" si="12"/>
        <v>473</v>
      </c>
      <c r="E115" s="36">
        <f t="shared" si="10"/>
        <v>67.730496453900699</v>
      </c>
      <c r="F115" s="36">
        <f t="shared" si="13"/>
        <v>1.6977745872218235</v>
      </c>
      <c r="G115" s="35">
        <f t="shared" ref="G115:H115" si="52">G35-G75</f>
        <v>6093</v>
      </c>
      <c r="H115" s="35">
        <f t="shared" si="52"/>
        <v>7927</v>
      </c>
      <c r="I115" s="36">
        <f t="shared" si="11"/>
        <v>30.100114885934669</v>
      </c>
      <c r="J115" s="36">
        <f t="shared" si="15"/>
        <v>1.5438097649327127</v>
      </c>
      <c r="K115" s="79"/>
      <c r="L115" s="35">
        <f t="shared" ref="L115" si="53">L35-L75</f>
        <v>21947</v>
      </c>
      <c r="M115" s="36">
        <f t="shared" si="17"/>
        <v>1.3140334606433597</v>
      </c>
      <c r="N115" s="85"/>
    </row>
    <row r="116" spans="1:14" ht="15.75">
      <c r="A116" s="12"/>
      <c r="B116" s="34" t="s">
        <v>4</v>
      </c>
      <c r="C116" s="35">
        <f t="shared" si="12"/>
        <v>917</v>
      </c>
      <c r="D116" s="35">
        <f t="shared" si="12"/>
        <v>712</v>
      </c>
      <c r="E116" s="36">
        <f t="shared" si="10"/>
        <v>-22.355507088331517</v>
      </c>
      <c r="F116" s="36">
        <f t="shared" si="13"/>
        <v>2.555635319454415</v>
      </c>
      <c r="G116" s="35">
        <f t="shared" ref="G116:H116" si="54">G36-G76</f>
        <v>17458</v>
      </c>
      <c r="H116" s="35">
        <f t="shared" si="54"/>
        <v>16218</v>
      </c>
      <c r="I116" s="36">
        <f t="shared" si="11"/>
        <v>-7.1027609119028501</v>
      </c>
      <c r="J116" s="36">
        <f t="shared" si="15"/>
        <v>3.1585097474049117</v>
      </c>
      <c r="K116" s="79"/>
      <c r="L116" s="35">
        <f t="shared" ref="L116" si="55">L36-L76</f>
        <v>84977</v>
      </c>
      <c r="M116" s="36">
        <f t="shared" si="17"/>
        <v>5.0878307461197787</v>
      </c>
      <c r="N116" s="85"/>
    </row>
    <row r="117" spans="1:14" ht="15.75">
      <c r="A117" s="12"/>
      <c r="B117" s="34" t="s">
        <v>13</v>
      </c>
      <c r="C117" s="35">
        <f t="shared" si="12"/>
        <v>227</v>
      </c>
      <c r="D117" s="35">
        <f t="shared" si="12"/>
        <v>298</v>
      </c>
      <c r="E117" s="36">
        <f t="shared" si="10"/>
        <v>31.277533039647576</v>
      </c>
      <c r="F117" s="36">
        <f t="shared" si="13"/>
        <v>1.0696338837042354</v>
      </c>
      <c r="G117" s="35">
        <f t="shared" ref="G117:H117" si="56">G37-G77</f>
        <v>7962</v>
      </c>
      <c r="H117" s="35">
        <f t="shared" si="56"/>
        <v>7800</v>
      </c>
      <c r="I117" s="36">
        <f t="shared" si="11"/>
        <v>-2.0346646571213212</v>
      </c>
      <c r="J117" s="36">
        <f t="shared" si="15"/>
        <v>1.5190760901318481</v>
      </c>
      <c r="K117" s="79"/>
      <c r="L117" s="35">
        <f t="shared" ref="L117" si="57">L37-L77</f>
        <v>26308</v>
      </c>
      <c r="M117" s="36">
        <f t="shared" si="17"/>
        <v>1.5751397586278537</v>
      </c>
      <c r="N117" s="85"/>
    </row>
    <row r="118" spans="1:14" ht="15.75">
      <c r="A118" s="12"/>
      <c r="B118" s="34" t="s">
        <v>11</v>
      </c>
      <c r="C118" s="35">
        <f t="shared" si="12"/>
        <v>629</v>
      </c>
      <c r="D118" s="35">
        <f t="shared" si="12"/>
        <v>1140</v>
      </c>
      <c r="E118" s="36">
        <f t="shared" si="10"/>
        <v>81.240063593004777</v>
      </c>
      <c r="F118" s="36">
        <f t="shared" si="13"/>
        <v>4.0918880114860015</v>
      </c>
      <c r="G118" s="35">
        <f t="shared" ref="G118:H118" si="58">G38-G78</f>
        <v>11642</v>
      </c>
      <c r="H118" s="35">
        <f t="shared" si="58"/>
        <v>14977</v>
      </c>
      <c r="I118" s="36">
        <f t="shared" si="11"/>
        <v>28.646280707782168</v>
      </c>
      <c r="J118" s="36">
        <f t="shared" si="15"/>
        <v>2.916820846398037</v>
      </c>
      <c r="K118" s="79"/>
      <c r="L118" s="35">
        <f t="shared" ref="L118" si="59">L38-L78</f>
        <v>42705</v>
      </c>
      <c r="M118" s="36">
        <f t="shared" si="17"/>
        <v>2.5568778847575833</v>
      </c>
      <c r="N118" s="85"/>
    </row>
    <row r="119" spans="1:14" ht="15.75">
      <c r="A119" s="12"/>
      <c r="B119" s="34" t="s">
        <v>22</v>
      </c>
      <c r="C119" s="35">
        <f t="shared" si="12"/>
        <v>205</v>
      </c>
      <c r="D119" s="35">
        <f t="shared" si="12"/>
        <v>288</v>
      </c>
      <c r="E119" s="36">
        <f t="shared" si="10"/>
        <v>40.48780487804877</v>
      </c>
      <c r="F119" s="36">
        <f t="shared" si="13"/>
        <v>1.0337401292175161</v>
      </c>
      <c r="G119" s="35">
        <f t="shared" ref="G119:H119" si="60">G39-G79</f>
        <v>3304</v>
      </c>
      <c r="H119" s="35">
        <f t="shared" si="60"/>
        <v>5860</v>
      </c>
      <c r="I119" s="36">
        <f t="shared" si="11"/>
        <v>77.360774818401936</v>
      </c>
      <c r="J119" s="36">
        <f t="shared" si="15"/>
        <v>1.1412546010477731</v>
      </c>
      <c r="K119" s="79"/>
      <c r="L119" s="35">
        <f t="shared" ref="L119" si="61">L39-L79</f>
        <v>12475</v>
      </c>
      <c r="M119" s="36">
        <f t="shared" si="17"/>
        <v>0.74691608974009716</v>
      </c>
      <c r="N119" s="85"/>
    </row>
    <row r="120" spans="1:14" ht="15.75">
      <c r="A120" s="12"/>
      <c r="B120" s="34" t="s">
        <v>15</v>
      </c>
      <c r="C120" s="35">
        <f t="shared" si="12"/>
        <v>220</v>
      </c>
      <c r="D120" s="35">
        <f t="shared" si="12"/>
        <v>227</v>
      </c>
      <c r="E120" s="36">
        <f t="shared" si="10"/>
        <v>3.1818181818181746</v>
      </c>
      <c r="F120" s="36">
        <f t="shared" si="13"/>
        <v>0.81478822684852836</v>
      </c>
      <c r="G120" s="35">
        <f t="shared" ref="G120:H120" si="62">G40-G80</f>
        <v>4183</v>
      </c>
      <c r="H120" s="35">
        <f t="shared" si="62"/>
        <v>3997</v>
      </c>
      <c r="I120" s="36">
        <f t="shared" si="11"/>
        <v>-4.4465694477647588</v>
      </c>
      <c r="J120" s="36">
        <f t="shared" si="15"/>
        <v>0.77842911952012772</v>
      </c>
      <c r="K120" s="79"/>
      <c r="L120" s="35">
        <f t="shared" ref="L120" si="63">L40-L80</f>
        <v>15625</v>
      </c>
      <c r="M120" s="36">
        <f t="shared" si="17"/>
        <v>0.93551614446404951</v>
      </c>
      <c r="N120" s="85"/>
    </row>
    <row r="121" spans="1:14" ht="15.75">
      <c r="A121" s="12"/>
      <c r="B121" s="34" t="s">
        <v>6</v>
      </c>
      <c r="C121" s="35">
        <f t="shared" si="12"/>
        <v>365</v>
      </c>
      <c r="D121" s="35">
        <f t="shared" si="12"/>
        <v>462</v>
      </c>
      <c r="E121" s="36">
        <f t="shared" si="10"/>
        <v>26.575342465753415</v>
      </c>
      <c r="F121" s="36">
        <f t="shared" si="13"/>
        <v>1.6582914572864322</v>
      </c>
      <c r="G121" s="35">
        <f t="shared" ref="G121:H121" si="64">G41-G81</f>
        <v>7325</v>
      </c>
      <c r="H121" s="35">
        <f t="shared" si="64"/>
        <v>8085</v>
      </c>
      <c r="I121" s="36">
        <f t="shared" si="11"/>
        <v>10.3754266211604</v>
      </c>
      <c r="J121" s="36">
        <f t="shared" si="15"/>
        <v>1.574580793425127</v>
      </c>
      <c r="K121" s="79"/>
      <c r="L121" s="35">
        <f t="shared" ref="L121" si="65">L41-L81</f>
        <v>28685</v>
      </c>
      <c r="M121" s="36">
        <f t="shared" si="17"/>
        <v>1.7174579586528806</v>
      </c>
      <c r="N121" s="85"/>
    </row>
    <row r="122" spans="1:14" ht="15.75">
      <c r="A122" s="12"/>
      <c r="B122" s="34" t="s">
        <v>74</v>
      </c>
      <c r="C122" s="35">
        <f t="shared" si="12"/>
        <v>22</v>
      </c>
      <c r="D122" s="35">
        <f t="shared" si="12"/>
        <v>143</v>
      </c>
      <c r="E122" s="36">
        <f t="shared" si="10"/>
        <v>550</v>
      </c>
      <c r="F122" s="36">
        <f t="shared" si="13"/>
        <v>0.51328068916008618</v>
      </c>
      <c r="G122" s="35">
        <f t="shared" ref="G122:H122" si="66">G42-G82</f>
        <v>405</v>
      </c>
      <c r="H122" s="35">
        <f t="shared" si="66"/>
        <v>680</v>
      </c>
      <c r="I122" s="36">
        <f t="shared" si="11"/>
        <v>67.901234567901227</v>
      </c>
      <c r="J122" s="36">
        <f t="shared" si="15"/>
        <v>0.13243227452431494</v>
      </c>
      <c r="K122" s="79"/>
      <c r="L122" s="35">
        <f t="shared" ref="L122" si="67">L42-L82</f>
        <v>1203</v>
      </c>
      <c r="M122" s="36">
        <f t="shared" si="17"/>
        <v>7.2027258994576099E-2</v>
      </c>
      <c r="N122" s="85"/>
    </row>
    <row r="123" spans="1:14" ht="15.75">
      <c r="A123" s="12"/>
      <c r="B123" s="34" t="s">
        <v>3</v>
      </c>
      <c r="C123" s="35">
        <f t="shared" si="12"/>
        <v>1853</v>
      </c>
      <c r="D123" s="35">
        <f t="shared" si="12"/>
        <v>2080</v>
      </c>
      <c r="E123" s="36">
        <f t="shared" si="10"/>
        <v>12.250404749055587</v>
      </c>
      <c r="F123" s="36">
        <f t="shared" si="13"/>
        <v>7.4659009332376165</v>
      </c>
      <c r="G123" s="35">
        <f t="shared" ref="G123:H123" si="68">G43-G83</f>
        <v>30386</v>
      </c>
      <c r="H123" s="35">
        <f t="shared" si="68"/>
        <v>33083</v>
      </c>
      <c r="I123" s="36">
        <f t="shared" si="11"/>
        <v>8.8757980648983104</v>
      </c>
      <c r="J123" s="36">
        <f t="shared" si="15"/>
        <v>6.4430249089528111</v>
      </c>
      <c r="K123" s="79"/>
      <c r="L123" s="35">
        <f t="shared" ref="L123" si="69">L43-L83</f>
        <v>103992</v>
      </c>
      <c r="M123" s="36">
        <f t="shared" si="17"/>
        <v>6.2263164732867482</v>
      </c>
      <c r="N123" s="85"/>
    </row>
    <row r="124" spans="1:14" ht="15.75">
      <c r="A124" s="12"/>
      <c r="B124" s="34" t="s">
        <v>20</v>
      </c>
      <c r="C124" s="35">
        <f t="shared" si="12"/>
        <v>185</v>
      </c>
      <c r="D124" s="35">
        <f t="shared" si="12"/>
        <v>128</v>
      </c>
      <c r="E124" s="36">
        <f t="shared" si="10"/>
        <v>-30.810810810810807</v>
      </c>
      <c r="F124" s="36">
        <f t="shared" si="13"/>
        <v>0.45944005743000715</v>
      </c>
      <c r="G124" s="35">
        <f t="shared" ref="G124:H124" si="70">G44-G84</f>
        <v>6777</v>
      </c>
      <c r="H124" s="35">
        <f t="shared" si="70"/>
        <v>4061</v>
      </c>
      <c r="I124" s="36">
        <f t="shared" si="11"/>
        <v>-40.076730116570758</v>
      </c>
      <c r="J124" s="36">
        <f t="shared" si="15"/>
        <v>0.79089333359300451</v>
      </c>
      <c r="K124" s="79"/>
      <c r="L124" s="35">
        <f t="shared" ref="L124" si="71">L44-L84</f>
        <v>18516</v>
      </c>
      <c r="M124" s="36">
        <f t="shared" si="17"/>
        <v>1.1086090835773659</v>
      </c>
      <c r="N124" s="85"/>
    </row>
    <row r="125" spans="1:14" ht="15.75">
      <c r="A125" s="12"/>
      <c r="B125" s="34" t="s">
        <v>7</v>
      </c>
      <c r="C125" s="35">
        <f t="shared" ref="C125:D129" si="72">C45-C85</f>
        <v>660</v>
      </c>
      <c r="D125" s="35">
        <f t="shared" si="72"/>
        <v>566</v>
      </c>
      <c r="E125" s="36">
        <f t="shared" ref="E125:E130" si="73">IF(ISBLANK(D125),"",(IFERROR(((D125/C125-1)*100),"")))</f>
        <v>-14.242424242424246</v>
      </c>
      <c r="F125" s="36">
        <f t="shared" si="13"/>
        <v>2.0315865039483132</v>
      </c>
      <c r="G125" s="35">
        <f t="shared" ref="G125:H129" si="74">G45-G85</f>
        <v>9833</v>
      </c>
      <c r="H125" s="35">
        <f t="shared" si="74"/>
        <v>12116</v>
      </c>
      <c r="I125" s="36">
        <f t="shared" ref="I125:I130" si="75">IF(ISBLANK(H125),"",(IFERROR(((H125/G125-1)*100),"")))</f>
        <v>23.217736194447269</v>
      </c>
      <c r="J125" s="36">
        <f t="shared" si="15"/>
        <v>2.3596315266714707</v>
      </c>
      <c r="K125" s="79"/>
      <c r="L125" s="35">
        <f>L45-L85</f>
        <v>37911</v>
      </c>
      <c r="M125" s="36">
        <f t="shared" si="17"/>
        <v>2.2698465633777012</v>
      </c>
      <c r="N125" s="85"/>
    </row>
    <row r="126" spans="1:14" ht="15.75">
      <c r="A126" s="12"/>
      <c r="B126" s="34" t="s">
        <v>232</v>
      </c>
      <c r="C126" s="35">
        <f t="shared" si="72"/>
        <v>2083</v>
      </c>
      <c r="D126" s="35">
        <f t="shared" si="72"/>
        <v>2208</v>
      </c>
      <c r="E126" s="36">
        <f t="shared" si="73"/>
        <v>6.0009601536245905</v>
      </c>
      <c r="F126" s="36">
        <f t="shared" si="13"/>
        <v>7.9253409906676238</v>
      </c>
      <c r="G126" s="35">
        <f t="shared" si="74"/>
        <v>44448</v>
      </c>
      <c r="H126" s="35">
        <f t="shared" si="74"/>
        <v>49532</v>
      </c>
      <c r="I126" s="36">
        <f t="shared" si="75"/>
        <v>11.438084953203752</v>
      </c>
      <c r="J126" s="36">
        <f t="shared" si="15"/>
        <v>9.6465226790270115</v>
      </c>
      <c r="K126" s="79"/>
      <c r="L126" s="35">
        <f>L46-L86</f>
        <v>207151</v>
      </c>
      <c r="M126" s="36">
        <f t="shared" si="17"/>
        <v>12.402758709879828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6</v>
      </c>
      <c r="H127" s="35">
        <f t="shared" si="74"/>
        <v>4</v>
      </c>
      <c r="I127" s="36">
        <f t="shared" si="75"/>
        <v>-33.333333333333336</v>
      </c>
      <c r="J127" s="36">
        <f t="shared" si="15"/>
        <v>7.790133795547939E-4</v>
      </c>
      <c r="K127" s="79"/>
      <c r="L127" s="35">
        <f>L47-L87</f>
        <v>29</v>
      </c>
      <c r="M127" s="36">
        <f t="shared" si="17"/>
        <v>1.736317964125276E-3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0</v>
      </c>
      <c r="E128" s="36">
        <f t="shared" si="73"/>
        <v>-100</v>
      </c>
      <c r="F128" s="36">
        <f t="shared" si="13"/>
        <v>0</v>
      </c>
      <c r="G128" s="35">
        <f t="shared" si="74"/>
        <v>14</v>
      </c>
      <c r="H128" s="35">
        <f t="shared" si="74"/>
        <v>14</v>
      </c>
      <c r="I128" s="36">
        <f t="shared" si="75"/>
        <v>0</v>
      </c>
      <c r="J128" s="36">
        <f t="shared" si="15"/>
        <v>2.7265468284417785E-3</v>
      </c>
      <c r="K128" s="79"/>
      <c r="L128" s="35">
        <f>L48-L88</f>
        <v>48</v>
      </c>
      <c r="M128" s="36">
        <f t="shared" si="17"/>
        <v>2.8739055957935603E-3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3.1732707620220559E-3</v>
      </c>
      <c r="N129" s="85"/>
    </row>
    <row r="130" spans="1:14" ht="15.75">
      <c r="A130" s="12"/>
      <c r="B130" s="40" t="s">
        <v>70</v>
      </c>
      <c r="C130" s="37">
        <f>SUM(C96:C129)</f>
        <v>25435</v>
      </c>
      <c r="D130" s="37">
        <f>SUM(D96:D129)</f>
        <v>27860</v>
      </c>
      <c r="E130" s="38">
        <f t="shared" si="73"/>
        <v>9.5341065460978989</v>
      </c>
      <c r="F130" s="38">
        <f>SUM(F96:F129)</f>
        <v>100.00000000000003</v>
      </c>
      <c r="G130" s="37">
        <f>SUM(G96:G129)</f>
        <v>439631</v>
      </c>
      <c r="H130" s="37">
        <f>SUM(H96:H129)</f>
        <v>513470</v>
      </c>
      <c r="I130" s="38">
        <f t="shared" si="75"/>
        <v>16.795676374050061</v>
      </c>
      <c r="J130" s="38">
        <f>SUM(J96:J129)</f>
        <v>100</v>
      </c>
      <c r="K130" s="79"/>
      <c r="L130" s="37">
        <f>SUM(L96:L129)</f>
        <v>1670201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313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309</v>
      </c>
      <c r="N13" s="15"/>
    </row>
    <row r="14" spans="1:22" ht="47.25">
      <c r="A14" s="12"/>
      <c r="B14" s="30" t="s">
        <v>257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261</v>
      </c>
      <c r="D17" s="35">
        <v>166</v>
      </c>
      <c r="E17" s="36">
        <f t="shared" ref="E17:E49" si="0">IF(ISBLANK(D17),"",(IFERROR(((D17/C17-1)*100),"")))</f>
        <v>-36.398467432950184</v>
      </c>
      <c r="F17" s="36">
        <f>+(D17*100)/$D$49</f>
        <v>0.54223557849349968</v>
      </c>
      <c r="G17" s="35">
        <v>4561</v>
      </c>
      <c r="H17" s="35">
        <v>4246</v>
      </c>
      <c r="I17" s="36">
        <f t="shared" ref="I17:I49" si="1">IF(ISBLANK(H17),"",(IFERROR(((H17/G17-1)*100),"")))</f>
        <v>-6.9063801797851321</v>
      </c>
      <c r="J17" s="36">
        <f>+(H17*100)/$H$49</f>
        <v>0.67480372524713139</v>
      </c>
      <c r="K17" s="79"/>
      <c r="L17" s="35">
        <v>12830</v>
      </c>
      <c r="M17" s="36">
        <f>+(L17*100)/$L$49</f>
        <v>0.56038362911077211</v>
      </c>
      <c r="N17" s="15"/>
    </row>
    <row r="18" spans="1:14" ht="15.75">
      <c r="A18" s="12"/>
      <c r="B18" s="34" t="s">
        <v>43</v>
      </c>
      <c r="C18" s="35">
        <v>370</v>
      </c>
      <c r="D18" s="35">
        <v>360</v>
      </c>
      <c r="E18" s="36">
        <f t="shared" si="0"/>
        <v>-2.7027027027026973</v>
      </c>
      <c r="F18" s="36">
        <f t="shared" ref="F18:F48" si="2">+(D18*100)/$D$49</f>
        <v>1.175932579865421</v>
      </c>
      <c r="G18" s="35">
        <v>7791</v>
      </c>
      <c r="H18" s="35">
        <v>6855</v>
      </c>
      <c r="I18" s="36">
        <f t="shared" si="1"/>
        <v>-12.013862148633036</v>
      </c>
      <c r="J18" s="36">
        <f t="shared" ref="J18:J48" si="3">+(H18*100)/$H$49</f>
        <v>1.0894440736149518</v>
      </c>
      <c r="K18" s="79"/>
      <c r="L18" s="35">
        <v>28235</v>
      </c>
      <c r="M18" s="36">
        <f t="shared" ref="M18:M48" si="4">+(L18*100)/$L$49</f>
        <v>1.2332370824585073</v>
      </c>
      <c r="N18" s="15"/>
    </row>
    <row r="19" spans="1:14" ht="15.75">
      <c r="A19" s="12"/>
      <c r="B19" s="34" t="s">
        <v>33</v>
      </c>
      <c r="C19" s="35">
        <v>2283</v>
      </c>
      <c r="D19" s="35">
        <v>1768</v>
      </c>
      <c r="E19" s="36">
        <f t="shared" si="0"/>
        <v>-22.558037669732812</v>
      </c>
      <c r="F19" s="36">
        <f t="shared" si="2"/>
        <v>5.7751355588946236</v>
      </c>
      <c r="G19" s="35">
        <v>42435</v>
      </c>
      <c r="H19" s="35">
        <v>38601</v>
      </c>
      <c r="I19" s="36">
        <f t="shared" si="1"/>
        <v>-9.0349946977730689</v>
      </c>
      <c r="J19" s="36">
        <f t="shared" si="3"/>
        <v>6.1347382473538667</v>
      </c>
      <c r="K19" s="79"/>
      <c r="L19" s="35">
        <v>138977</v>
      </c>
      <c r="M19" s="36">
        <f t="shared" si="4"/>
        <v>6.0701820438758975</v>
      </c>
      <c r="N19" s="15"/>
    </row>
    <row r="20" spans="1:14" ht="15.75">
      <c r="A20" s="12"/>
      <c r="B20" s="34" t="s">
        <v>30</v>
      </c>
      <c r="C20" s="35">
        <v>11782</v>
      </c>
      <c r="D20" s="35">
        <v>10364</v>
      </c>
      <c r="E20" s="36">
        <f t="shared" si="0"/>
        <v>-12.035308097097264</v>
      </c>
      <c r="F20" s="36">
        <f t="shared" si="2"/>
        <v>33.853792382570063</v>
      </c>
      <c r="G20" s="35">
        <v>223560</v>
      </c>
      <c r="H20" s="35">
        <v>225723</v>
      </c>
      <c r="I20" s="36">
        <f t="shared" si="1"/>
        <v>0.96752549651100139</v>
      </c>
      <c r="J20" s="36">
        <f t="shared" si="3"/>
        <v>35.87346238199676</v>
      </c>
      <c r="K20" s="79"/>
      <c r="L20" s="35">
        <v>836102</v>
      </c>
      <c r="M20" s="36">
        <f t="shared" si="4"/>
        <v>36.518930090941133</v>
      </c>
      <c r="N20" s="15"/>
    </row>
    <row r="21" spans="1:14" ht="15.75">
      <c r="A21" s="12"/>
      <c r="B21" s="34" t="s">
        <v>34</v>
      </c>
      <c r="C21" s="35">
        <v>1356</v>
      </c>
      <c r="D21" s="35">
        <v>1083</v>
      </c>
      <c r="E21" s="36">
        <f t="shared" si="0"/>
        <v>-20.13274336283186</v>
      </c>
      <c r="F21" s="36">
        <f t="shared" si="2"/>
        <v>3.5375971777618083</v>
      </c>
      <c r="G21" s="35">
        <v>23062</v>
      </c>
      <c r="H21" s="35">
        <v>23532</v>
      </c>
      <c r="I21" s="36">
        <f t="shared" si="1"/>
        <v>2.0379845633509586</v>
      </c>
      <c r="J21" s="36">
        <f t="shared" si="3"/>
        <v>3.7398684085057692</v>
      </c>
      <c r="K21" s="79"/>
      <c r="L21" s="35">
        <v>74744</v>
      </c>
      <c r="M21" s="36">
        <f t="shared" si="4"/>
        <v>3.2646386573854675</v>
      </c>
      <c r="N21" s="15"/>
    </row>
    <row r="22" spans="1:14" ht="15.75">
      <c r="A22" s="12"/>
      <c r="B22" s="34" t="s">
        <v>32</v>
      </c>
      <c r="C22" s="35">
        <v>1912</v>
      </c>
      <c r="D22" s="35">
        <v>1896</v>
      </c>
      <c r="E22" s="36">
        <f t="shared" si="0"/>
        <v>-0.83682008368201055</v>
      </c>
      <c r="F22" s="36">
        <f t="shared" si="2"/>
        <v>6.1932449206245508</v>
      </c>
      <c r="G22" s="35">
        <v>46020</v>
      </c>
      <c r="H22" s="35">
        <v>44090</v>
      </c>
      <c r="I22" s="36">
        <f t="shared" si="1"/>
        <v>-4.1938287700999606</v>
      </c>
      <c r="J22" s="36">
        <f t="shared" si="3"/>
        <v>7.0070881408728267</v>
      </c>
      <c r="K22" s="79"/>
      <c r="L22" s="35">
        <v>217302</v>
      </c>
      <c r="M22" s="36">
        <f t="shared" si="4"/>
        <v>9.4912301927536245</v>
      </c>
      <c r="N22" s="15"/>
    </row>
    <row r="23" spans="1:14" ht="15.75">
      <c r="A23" s="12"/>
      <c r="B23" s="34" t="s">
        <v>35</v>
      </c>
      <c r="C23" s="35">
        <v>535</v>
      </c>
      <c r="D23" s="35">
        <v>478</v>
      </c>
      <c r="E23" s="36">
        <f t="shared" si="0"/>
        <v>-10.65420560747663</v>
      </c>
      <c r="F23" s="36">
        <f t="shared" si="2"/>
        <v>1.5613771477101979</v>
      </c>
      <c r="G23" s="35">
        <v>7829</v>
      </c>
      <c r="H23" s="35">
        <v>10731</v>
      </c>
      <c r="I23" s="36">
        <f t="shared" si="1"/>
        <v>37.067313833184315</v>
      </c>
      <c r="J23" s="36">
        <f t="shared" si="3"/>
        <v>1.7054448364641939</v>
      </c>
      <c r="K23" s="79"/>
      <c r="L23" s="35">
        <v>38472</v>
      </c>
      <c r="M23" s="36">
        <f t="shared" si="4"/>
        <v>1.6803646905026985</v>
      </c>
      <c r="N23" s="15"/>
    </row>
    <row r="24" spans="1:14" ht="15.75">
      <c r="A24" s="12"/>
      <c r="B24" s="34" t="s">
        <v>41</v>
      </c>
      <c r="C24" s="35">
        <v>955</v>
      </c>
      <c r="D24" s="35">
        <v>1512</v>
      </c>
      <c r="E24" s="36">
        <f t="shared" si="0"/>
        <v>58.324607329842927</v>
      </c>
      <c r="F24" s="36">
        <f t="shared" si="2"/>
        <v>4.9389168354347683</v>
      </c>
      <c r="G24" s="35">
        <v>20894</v>
      </c>
      <c r="H24" s="35">
        <v>22480</v>
      </c>
      <c r="I24" s="36">
        <f t="shared" si="1"/>
        <v>7.5906958935579638</v>
      </c>
      <c r="J24" s="36">
        <f t="shared" si="3"/>
        <v>3.5726772829852833</v>
      </c>
      <c r="K24" s="79"/>
      <c r="L24" s="35">
        <v>73548</v>
      </c>
      <c r="M24" s="36">
        <f t="shared" si="4"/>
        <v>3.212400245817542</v>
      </c>
      <c r="N24" s="15"/>
    </row>
    <row r="25" spans="1:14" ht="15.75">
      <c r="A25" s="12"/>
      <c r="B25" s="34" t="s">
        <v>52</v>
      </c>
      <c r="C25" s="35">
        <v>127</v>
      </c>
      <c r="D25" s="35">
        <v>220</v>
      </c>
      <c r="E25" s="36">
        <f t="shared" si="0"/>
        <v>73.228346456692918</v>
      </c>
      <c r="F25" s="36">
        <f t="shared" si="2"/>
        <v>0.71862546547331285</v>
      </c>
      <c r="G25" s="35">
        <v>4333</v>
      </c>
      <c r="H25" s="35">
        <v>4142</v>
      </c>
      <c r="I25" s="36">
        <f t="shared" si="1"/>
        <v>-4.4080313870297765</v>
      </c>
      <c r="J25" s="36">
        <f t="shared" si="3"/>
        <v>0.65827532500556241</v>
      </c>
      <c r="K25" s="79"/>
      <c r="L25" s="35">
        <v>15477</v>
      </c>
      <c r="M25" s="36">
        <f t="shared" si="4"/>
        <v>0.67599824066620573</v>
      </c>
      <c r="N25" s="15"/>
    </row>
    <row r="26" spans="1:14" ht="15.75">
      <c r="A26" s="12"/>
      <c r="B26" s="34" t="s">
        <v>38</v>
      </c>
      <c r="C26" s="35">
        <v>896</v>
      </c>
      <c r="D26" s="35">
        <v>755</v>
      </c>
      <c r="E26" s="36">
        <f t="shared" si="0"/>
        <v>-15.736607142857139</v>
      </c>
      <c r="F26" s="36">
        <f t="shared" si="2"/>
        <v>2.4661919383288691</v>
      </c>
      <c r="G26" s="35">
        <v>14811</v>
      </c>
      <c r="H26" s="35">
        <v>16857</v>
      </c>
      <c r="I26" s="36">
        <f t="shared" si="1"/>
        <v>13.814057119708334</v>
      </c>
      <c r="J26" s="36">
        <f t="shared" si="3"/>
        <v>2.6790311814627632</v>
      </c>
      <c r="K26" s="79"/>
      <c r="L26" s="35">
        <v>61013</v>
      </c>
      <c r="M26" s="36">
        <f t="shared" si="4"/>
        <v>2.6649015091921697</v>
      </c>
      <c r="N26" s="15"/>
    </row>
    <row r="27" spans="1:14" ht="15.75">
      <c r="A27" s="12"/>
      <c r="B27" s="34" t="s">
        <v>57</v>
      </c>
      <c r="C27" s="35">
        <v>0</v>
      </c>
      <c r="D27" s="35">
        <v>0</v>
      </c>
      <c r="E27" s="36" t="str">
        <f t="shared" si="0"/>
        <v/>
      </c>
      <c r="F27" s="36">
        <f t="shared" si="2"/>
        <v>0</v>
      </c>
      <c r="G27" s="35">
        <v>11</v>
      </c>
      <c r="H27" s="35">
        <v>5</v>
      </c>
      <c r="I27" s="36">
        <f t="shared" si="1"/>
        <v>-54.54545454545454</v>
      </c>
      <c r="J27" s="36">
        <f t="shared" si="3"/>
        <v>7.9463462699850607E-4</v>
      </c>
      <c r="K27" s="79"/>
      <c r="L27" s="35">
        <v>55</v>
      </c>
      <c r="M27" s="36">
        <f t="shared" si="4"/>
        <v>2.4022680904982434E-3</v>
      </c>
      <c r="N27" s="15"/>
    </row>
    <row r="28" spans="1:14" ht="15.75">
      <c r="A28" s="12"/>
      <c r="B28" s="34" t="s">
        <v>56</v>
      </c>
      <c r="C28" s="35">
        <v>64</v>
      </c>
      <c r="D28" s="35">
        <v>121</v>
      </c>
      <c r="E28" s="36">
        <f t="shared" si="0"/>
        <v>89.0625</v>
      </c>
      <c r="F28" s="36">
        <f t="shared" si="2"/>
        <v>0.39524400601032206</v>
      </c>
      <c r="G28" s="35">
        <v>754</v>
      </c>
      <c r="H28" s="35">
        <v>915</v>
      </c>
      <c r="I28" s="36">
        <f t="shared" si="1"/>
        <v>21.352785145888586</v>
      </c>
      <c r="J28" s="36">
        <f t="shared" si="3"/>
        <v>0.14541813674072662</v>
      </c>
      <c r="K28" s="79"/>
      <c r="L28" s="35">
        <v>2445</v>
      </c>
      <c r="M28" s="36">
        <f t="shared" si="4"/>
        <v>0.10679173602305828</v>
      </c>
      <c r="N28" s="15"/>
    </row>
    <row r="29" spans="1:14" ht="15.75">
      <c r="A29" s="12"/>
      <c r="B29" s="34" t="s">
        <v>39</v>
      </c>
      <c r="C29" s="35">
        <v>546</v>
      </c>
      <c r="D29" s="35">
        <v>932</v>
      </c>
      <c r="E29" s="36">
        <f t="shared" si="0"/>
        <v>70.695970695970686</v>
      </c>
      <c r="F29" s="36">
        <f t="shared" si="2"/>
        <v>3.0443587900960343</v>
      </c>
      <c r="G29" s="35">
        <v>11902</v>
      </c>
      <c r="H29" s="35">
        <v>11292</v>
      </c>
      <c r="I29" s="36">
        <f t="shared" si="1"/>
        <v>-5.12518904385818</v>
      </c>
      <c r="J29" s="36">
        <f t="shared" si="3"/>
        <v>1.7946028416134261</v>
      </c>
      <c r="K29" s="79"/>
      <c r="L29" s="35">
        <v>47151</v>
      </c>
      <c r="M29" s="36">
        <f t="shared" si="4"/>
        <v>2.0594425951833215</v>
      </c>
      <c r="N29" s="15"/>
    </row>
    <row r="30" spans="1:14" ht="15.75">
      <c r="A30" s="12"/>
      <c r="B30" s="34" t="s">
        <v>31</v>
      </c>
      <c r="C30" s="35">
        <v>3476</v>
      </c>
      <c r="D30" s="35">
        <v>5415</v>
      </c>
      <c r="E30" s="36">
        <f t="shared" si="0"/>
        <v>55.782508630609897</v>
      </c>
      <c r="F30" s="36">
        <f t="shared" si="2"/>
        <v>17.687985888809042</v>
      </c>
      <c r="G30" s="35">
        <v>55069</v>
      </c>
      <c r="H30" s="35">
        <v>89905</v>
      </c>
      <c r="I30" s="36">
        <f t="shared" si="1"/>
        <v>63.258820752147301</v>
      </c>
      <c r="J30" s="36">
        <f t="shared" si="3"/>
        <v>14.288325228060138</v>
      </c>
      <c r="K30" s="79"/>
      <c r="L30" s="35">
        <v>264281</v>
      </c>
      <c r="M30" s="36">
        <f t="shared" si="4"/>
        <v>11.543160240453933</v>
      </c>
      <c r="N30" s="15"/>
    </row>
    <row r="31" spans="1:14" ht="15.75">
      <c r="A31" s="12"/>
      <c r="B31" s="34" t="s">
        <v>58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7</v>
      </c>
      <c r="H31" s="35">
        <v>6</v>
      </c>
      <c r="I31" s="36">
        <f t="shared" si="1"/>
        <v>-14.28571428571429</v>
      </c>
      <c r="J31" s="36">
        <f t="shared" si="3"/>
        <v>9.5356155239820727E-4</v>
      </c>
      <c r="K31" s="79"/>
      <c r="L31" s="35">
        <v>39</v>
      </c>
      <c r="M31" s="36">
        <f t="shared" si="4"/>
        <v>1.7034264641714817E-3</v>
      </c>
      <c r="N31" s="15"/>
    </row>
    <row r="32" spans="1:14" ht="15.75">
      <c r="A32" s="12"/>
      <c r="B32" s="34" t="s">
        <v>55</v>
      </c>
      <c r="C32" s="35">
        <v>64</v>
      </c>
      <c r="D32" s="35">
        <v>32</v>
      </c>
      <c r="E32" s="36">
        <f t="shared" si="0"/>
        <v>-50</v>
      </c>
      <c r="F32" s="36">
        <f t="shared" si="2"/>
        <v>0.10452734043248187</v>
      </c>
      <c r="G32" s="35">
        <v>869</v>
      </c>
      <c r="H32" s="35">
        <v>1067</v>
      </c>
      <c r="I32" s="36">
        <f t="shared" si="1"/>
        <v>22.78481012658229</v>
      </c>
      <c r="J32" s="36">
        <f t="shared" si="3"/>
        <v>0.1695750294014812</v>
      </c>
      <c r="K32" s="79"/>
      <c r="L32" s="35">
        <v>2890</v>
      </c>
      <c r="M32" s="36">
        <f t="shared" si="4"/>
        <v>0.12622826875527135</v>
      </c>
      <c r="N32" s="15"/>
    </row>
    <row r="33" spans="1:14" ht="15.75">
      <c r="A33" s="12"/>
      <c r="B33" s="34" t="s">
        <v>47</v>
      </c>
      <c r="C33" s="35">
        <v>673</v>
      </c>
      <c r="D33" s="35">
        <v>421</v>
      </c>
      <c r="E33" s="36">
        <f t="shared" si="0"/>
        <v>-37.444279346210998</v>
      </c>
      <c r="F33" s="36">
        <f t="shared" si="2"/>
        <v>1.3751878225648395</v>
      </c>
      <c r="G33" s="35">
        <v>6961</v>
      </c>
      <c r="H33" s="35">
        <v>15502</v>
      </c>
      <c r="I33" s="36">
        <f t="shared" si="1"/>
        <v>122.69788823444907</v>
      </c>
      <c r="J33" s="36">
        <f t="shared" si="3"/>
        <v>2.4636851975461682</v>
      </c>
      <c r="K33" s="79"/>
      <c r="L33" s="35">
        <v>33587</v>
      </c>
      <c r="M33" s="36">
        <f t="shared" si="4"/>
        <v>1.4669996064648092</v>
      </c>
      <c r="N33" s="15"/>
    </row>
    <row r="34" spans="1:14" ht="15.75">
      <c r="A34" s="12"/>
      <c r="B34" s="34" t="s">
        <v>40</v>
      </c>
      <c r="C34" s="35">
        <v>641</v>
      </c>
      <c r="D34" s="35">
        <v>695</v>
      </c>
      <c r="E34" s="36">
        <f t="shared" si="0"/>
        <v>8.4243369734789297</v>
      </c>
      <c r="F34" s="36">
        <f t="shared" si="2"/>
        <v>2.2702031750179654</v>
      </c>
      <c r="G34" s="35">
        <v>13264</v>
      </c>
      <c r="H34" s="35">
        <v>12194</v>
      </c>
      <c r="I34" s="36">
        <f t="shared" si="1"/>
        <v>-8.0669481302774404</v>
      </c>
      <c r="J34" s="36">
        <f t="shared" si="3"/>
        <v>1.9379549283239565</v>
      </c>
      <c r="K34" s="79"/>
      <c r="L34" s="35">
        <v>51417</v>
      </c>
      <c r="M34" s="36">
        <f t="shared" si="4"/>
        <v>2.2457712438026944</v>
      </c>
      <c r="N34" s="15"/>
    </row>
    <row r="35" spans="1:14" ht="15.75">
      <c r="A35" s="12"/>
      <c r="B35" s="34" t="s">
        <v>44</v>
      </c>
      <c r="C35" s="35">
        <v>303</v>
      </c>
      <c r="D35" s="35">
        <v>324</v>
      </c>
      <c r="E35" s="36">
        <f t="shared" si="0"/>
        <v>6.9306930693069368</v>
      </c>
      <c r="F35" s="36">
        <f t="shared" si="2"/>
        <v>1.058339321878879</v>
      </c>
      <c r="G35" s="35">
        <v>12694</v>
      </c>
      <c r="H35" s="35">
        <v>11051</v>
      </c>
      <c r="I35" s="36">
        <f t="shared" si="1"/>
        <v>-12.943122735150469</v>
      </c>
      <c r="J35" s="36">
        <f t="shared" si="3"/>
        <v>1.7563014525920981</v>
      </c>
      <c r="K35" s="79"/>
      <c r="L35" s="35">
        <v>45072</v>
      </c>
      <c r="M35" s="36">
        <f t="shared" si="4"/>
        <v>1.9686368613624878</v>
      </c>
      <c r="N35" s="15"/>
    </row>
    <row r="36" spans="1:14" ht="15.75">
      <c r="A36" s="12"/>
      <c r="B36" s="34" t="s">
        <v>36</v>
      </c>
      <c r="C36" s="35">
        <v>596</v>
      </c>
      <c r="D36" s="35">
        <v>557</v>
      </c>
      <c r="E36" s="36">
        <f t="shared" si="0"/>
        <v>-6.5436241610738239</v>
      </c>
      <c r="F36" s="36">
        <f t="shared" si="2"/>
        <v>1.8194290194028875</v>
      </c>
      <c r="G36" s="35">
        <v>11152</v>
      </c>
      <c r="H36" s="35">
        <v>11407</v>
      </c>
      <c r="I36" s="36">
        <f t="shared" si="1"/>
        <v>2.2865853658536661</v>
      </c>
      <c r="J36" s="36">
        <f t="shared" si="3"/>
        <v>1.8128794380343918</v>
      </c>
      <c r="K36" s="79"/>
      <c r="L36" s="35">
        <v>44231</v>
      </c>
      <c r="M36" s="36">
        <f t="shared" si="4"/>
        <v>1.9319039983786874</v>
      </c>
      <c r="N36" s="15"/>
    </row>
    <row r="37" spans="1:14" ht="15.75">
      <c r="A37" s="12"/>
      <c r="B37" s="34" t="s">
        <v>48</v>
      </c>
      <c r="C37" s="35">
        <v>428</v>
      </c>
      <c r="D37" s="35">
        <v>606</v>
      </c>
      <c r="E37" s="36">
        <f t="shared" si="0"/>
        <v>41.588785046728979</v>
      </c>
      <c r="F37" s="36">
        <f t="shared" si="2"/>
        <v>1.9794865094401255</v>
      </c>
      <c r="G37" s="35">
        <v>8215</v>
      </c>
      <c r="H37" s="35">
        <v>11720</v>
      </c>
      <c r="I37" s="36">
        <f t="shared" si="1"/>
        <v>42.665855143031052</v>
      </c>
      <c r="J37" s="36">
        <f t="shared" si="3"/>
        <v>1.8626235656844983</v>
      </c>
      <c r="K37" s="79"/>
      <c r="L37" s="35">
        <v>35614</v>
      </c>
      <c r="M37" s="36">
        <f t="shared" si="4"/>
        <v>1.5555341050000808</v>
      </c>
      <c r="N37" s="15"/>
    </row>
    <row r="38" spans="1:14" ht="15.75">
      <c r="A38" s="12"/>
      <c r="B38" s="34" t="s">
        <v>85</v>
      </c>
      <c r="C38" s="35">
        <v>0</v>
      </c>
      <c r="D38" s="35">
        <v>0</v>
      </c>
      <c r="E38" s="36" t="str">
        <f t="shared" si="0"/>
        <v/>
      </c>
      <c r="F38" s="36">
        <f t="shared" si="2"/>
        <v>0</v>
      </c>
      <c r="G38" s="35">
        <v>18</v>
      </c>
      <c r="H38" s="35">
        <v>15</v>
      </c>
      <c r="I38" s="36">
        <f t="shared" si="1"/>
        <v>-16.666666666666664</v>
      </c>
      <c r="J38" s="36">
        <f t="shared" si="3"/>
        <v>2.3839038809955184E-3</v>
      </c>
      <c r="K38" s="79"/>
      <c r="L38" s="35">
        <v>60</v>
      </c>
      <c r="M38" s="36">
        <f t="shared" si="4"/>
        <v>2.6206560987253567E-3</v>
      </c>
      <c r="N38" s="15"/>
    </row>
    <row r="39" spans="1:14" ht="15.75">
      <c r="A39" s="12"/>
      <c r="B39" s="34" t="s">
        <v>53</v>
      </c>
      <c r="C39" s="35">
        <v>209</v>
      </c>
      <c r="D39" s="35">
        <v>102</v>
      </c>
      <c r="E39" s="36">
        <f t="shared" si="0"/>
        <v>-51.196172248803826</v>
      </c>
      <c r="F39" s="36">
        <f t="shared" si="2"/>
        <v>0.33318089762853598</v>
      </c>
      <c r="G39" s="35">
        <v>3128</v>
      </c>
      <c r="H39" s="35">
        <v>2897</v>
      </c>
      <c r="I39" s="36">
        <f t="shared" si="1"/>
        <v>-7.3849104859335046</v>
      </c>
      <c r="J39" s="36">
        <f t="shared" si="3"/>
        <v>0.46041130288293441</v>
      </c>
      <c r="K39" s="79"/>
      <c r="L39" s="35">
        <v>10711</v>
      </c>
      <c r="M39" s="36">
        <f t="shared" si="4"/>
        <v>0.46783079122412158</v>
      </c>
      <c r="N39" s="15"/>
    </row>
    <row r="40" spans="1:14" ht="15.75">
      <c r="A40" s="12"/>
      <c r="B40" s="34" t="s">
        <v>50</v>
      </c>
      <c r="C40" s="35">
        <v>360</v>
      </c>
      <c r="D40" s="35">
        <v>202</v>
      </c>
      <c r="E40" s="36">
        <f t="shared" si="0"/>
        <v>-43.888888888888886</v>
      </c>
      <c r="F40" s="36">
        <f t="shared" si="2"/>
        <v>0.65982883648004176</v>
      </c>
      <c r="G40" s="35">
        <v>4705</v>
      </c>
      <c r="H40" s="35">
        <v>6220</v>
      </c>
      <c r="I40" s="36">
        <f t="shared" si="1"/>
        <v>32.199787460148777</v>
      </c>
      <c r="J40" s="36">
        <f t="shared" si="3"/>
        <v>0.9885254759861416</v>
      </c>
      <c r="K40" s="79"/>
      <c r="L40" s="35">
        <v>19084</v>
      </c>
      <c r="M40" s="36">
        <f t="shared" si="4"/>
        <v>0.83354334980124511</v>
      </c>
      <c r="N40" s="15"/>
    </row>
    <row r="41" spans="1:14" ht="15.75">
      <c r="A41" s="12"/>
      <c r="B41" s="34" t="s">
        <v>54</v>
      </c>
      <c r="C41" s="35">
        <v>95</v>
      </c>
      <c r="D41" s="35">
        <v>224</v>
      </c>
      <c r="E41" s="36">
        <f t="shared" si="0"/>
        <v>135.78947368421049</v>
      </c>
      <c r="F41" s="36">
        <f t="shared" si="2"/>
        <v>0.73169138302737313</v>
      </c>
      <c r="G41" s="35">
        <v>1882</v>
      </c>
      <c r="H41" s="35">
        <v>1868</v>
      </c>
      <c r="I41" s="36">
        <f t="shared" si="1"/>
        <v>-0.74388947927735982</v>
      </c>
      <c r="J41" s="36">
        <f t="shared" si="3"/>
        <v>0.29687549664664187</v>
      </c>
      <c r="K41" s="79"/>
      <c r="L41" s="35">
        <v>4071</v>
      </c>
      <c r="M41" s="36">
        <f t="shared" si="4"/>
        <v>0.17781151629851544</v>
      </c>
      <c r="N41" s="15"/>
    </row>
    <row r="42" spans="1:14" ht="15.75">
      <c r="A42" s="12"/>
      <c r="B42" s="34" t="s">
        <v>233</v>
      </c>
      <c r="C42" s="35">
        <v>4</v>
      </c>
      <c r="D42" s="35">
        <v>2</v>
      </c>
      <c r="E42" s="36">
        <f t="shared" si="0"/>
        <v>-50</v>
      </c>
      <c r="F42" s="36">
        <f t="shared" si="2"/>
        <v>6.5329587770301166E-3</v>
      </c>
      <c r="G42" s="35">
        <v>52</v>
      </c>
      <c r="H42" s="35">
        <v>60</v>
      </c>
      <c r="I42" s="36">
        <f t="shared" si="1"/>
        <v>15.384615384615374</v>
      </c>
      <c r="J42" s="36">
        <f t="shared" si="3"/>
        <v>9.5356155239820738E-3</v>
      </c>
      <c r="K42" s="79"/>
      <c r="L42" s="35">
        <v>208</v>
      </c>
      <c r="M42" s="36">
        <f t="shared" si="4"/>
        <v>9.0849411422479018E-3</v>
      </c>
      <c r="N42" s="15"/>
    </row>
    <row r="43" spans="1:14" ht="15.75">
      <c r="A43" s="12"/>
      <c r="B43" s="34" t="s">
        <v>42</v>
      </c>
      <c r="C43" s="35">
        <v>394</v>
      </c>
      <c r="D43" s="35">
        <v>442</v>
      </c>
      <c r="E43" s="36">
        <f t="shared" si="0"/>
        <v>12.182741116751261</v>
      </c>
      <c r="F43" s="36">
        <f t="shared" si="2"/>
        <v>1.4437838897236559</v>
      </c>
      <c r="G43" s="35">
        <v>7970</v>
      </c>
      <c r="H43" s="35">
        <v>9146</v>
      </c>
      <c r="I43" s="36">
        <f t="shared" si="1"/>
        <v>14.755332496863227</v>
      </c>
      <c r="J43" s="36">
        <f t="shared" si="3"/>
        <v>1.4535456597056673</v>
      </c>
      <c r="K43" s="79"/>
      <c r="L43" s="35">
        <v>31184</v>
      </c>
      <c r="M43" s="36">
        <f t="shared" si="4"/>
        <v>1.3620423297108586</v>
      </c>
      <c r="N43" s="15"/>
    </row>
    <row r="44" spans="1:14" ht="15.75">
      <c r="A44" s="12"/>
      <c r="B44" s="34" t="s">
        <v>51</v>
      </c>
      <c r="C44" s="35">
        <v>198</v>
      </c>
      <c r="D44" s="35">
        <v>180</v>
      </c>
      <c r="E44" s="36">
        <f t="shared" si="0"/>
        <v>-9.0909090909090935</v>
      </c>
      <c r="F44" s="36">
        <f t="shared" si="2"/>
        <v>0.5879662899327105</v>
      </c>
      <c r="G44" s="35">
        <v>9527</v>
      </c>
      <c r="H44" s="35">
        <v>4554</v>
      </c>
      <c r="I44" s="36">
        <f t="shared" si="1"/>
        <v>-52.199013330534271</v>
      </c>
      <c r="J44" s="36">
        <f t="shared" si="3"/>
        <v>0.72375321827023931</v>
      </c>
      <c r="K44" s="79"/>
      <c r="L44" s="35">
        <v>29418</v>
      </c>
      <c r="M44" s="36">
        <f t="shared" si="4"/>
        <v>1.2849076852050423</v>
      </c>
      <c r="N44" s="15"/>
    </row>
    <row r="45" spans="1:14" ht="15.75">
      <c r="A45" s="12"/>
      <c r="B45" s="34" t="s">
        <v>46</v>
      </c>
      <c r="C45" s="35">
        <v>535</v>
      </c>
      <c r="D45" s="35">
        <v>341</v>
      </c>
      <c r="E45" s="36">
        <f t="shared" si="0"/>
        <v>-36.261682242990659</v>
      </c>
      <c r="F45" s="36">
        <f t="shared" si="2"/>
        <v>1.113869471483635</v>
      </c>
      <c r="G45" s="35">
        <v>8948</v>
      </c>
      <c r="H45" s="35">
        <v>7798</v>
      </c>
      <c r="I45" s="36">
        <f t="shared" si="1"/>
        <v>-12.85203397407242</v>
      </c>
      <c r="J45" s="36">
        <f t="shared" si="3"/>
        <v>1.2393121642668701</v>
      </c>
      <c r="K45" s="79"/>
      <c r="L45" s="35">
        <v>29680</v>
      </c>
      <c r="M45" s="36">
        <f t="shared" si="4"/>
        <v>1.2963512168361431</v>
      </c>
      <c r="N45" s="15"/>
    </row>
    <row r="46" spans="1:14" ht="15.75">
      <c r="A46" s="12"/>
      <c r="B46" s="34" t="s">
        <v>49</v>
      </c>
      <c r="C46" s="35">
        <v>369</v>
      </c>
      <c r="D46" s="35">
        <v>516</v>
      </c>
      <c r="E46" s="36">
        <f t="shared" si="0"/>
        <v>39.837398373983746</v>
      </c>
      <c r="F46" s="36">
        <f t="shared" si="2"/>
        <v>1.6855033644737702</v>
      </c>
      <c r="G46" s="35">
        <v>11069</v>
      </c>
      <c r="H46" s="35">
        <v>10541</v>
      </c>
      <c r="I46" s="36">
        <f t="shared" si="1"/>
        <v>-4.770078597885985</v>
      </c>
      <c r="J46" s="36">
        <f t="shared" si="3"/>
        <v>1.6752487206382505</v>
      </c>
      <c r="K46" s="79"/>
      <c r="L46" s="35">
        <v>35983</v>
      </c>
      <c r="M46" s="36">
        <f t="shared" si="4"/>
        <v>1.5716511400072417</v>
      </c>
      <c r="N46" s="15"/>
    </row>
    <row r="47" spans="1:14" ht="15.75">
      <c r="A47" s="12"/>
      <c r="B47" s="34" t="s">
        <v>37</v>
      </c>
      <c r="C47" s="35">
        <v>852</v>
      </c>
      <c r="D47" s="35">
        <v>593</v>
      </c>
      <c r="E47" s="36">
        <f t="shared" si="0"/>
        <v>-30.399061032863848</v>
      </c>
      <c r="F47" s="36">
        <f t="shared" si="2"/>
        <v>1.9370222773894297</v>
      </c>
      <c r="G47" s="35">
        <v>17997</v>
      </c>
      <c r="H47" s="35">
        <v>15807</v>
      </c>
      <c r="I47" s="36">
        <f t="shared" si="1"/>
        <v>-12.16869478246374</v>
      </c>
      <c r="J47" s="36">
        <f t="shared" si="3"/>
        <v>2.5121579097930771</v>
      </c>
      <c r="K47" s="79"/>
      <c r="L47" s="35">
        <v>72345</v>
      </c>
      <c r="M47" s="36">
        <f t="shared" si="4"/>
        <v>3.1598560910380988</v>
      </c>
      <c r="N47" s="15"/>
    </row>
    <row r="48" spans="1:14" ht="15.75">
      <c r="A48" s="12"/>
      <c r="B48" s="34" t="s">
        <v>45</v>
      </c>
      <c r="C48" s="35">
        <v>468</v>
      </c>
      <c r="D48" s="35">
        <v>307</v>
      </c>
      <c r="E48" s="36">
        <f t="shared" si="0"/>
        <v>-34.401709401709404</v>
      </c>
      <c r="F48" s="36">
        <f t="shared" si="2"/>
        <v>1.002809172274123</v>
      </c>
      <c r="G48" s="35">
        <v>11940</v>
      </c>
      <c r="H48" s="35">
        <v>7993</v>
      </c>
      <c r="I48" s="36">
        <f t="shared" si="1"/>
        <v>-33.056951423785598</v>
      </c>
      <c r="J48" s="36">
        <f t="shared" si="3"/>
        <v>1.2703029147198119</v>
      </c>
      <c r="K48" s="79"/>
      <c r="L48" s="35">
        <v>33277</v>
      </c>
      <c r="M48" s="36">
        <f t="shared" si="4"/>
        <v>1.4534595499547283</v>
      </c>
      <c r="N48" s="15"/>
    </row>
    <row r="49" spans="1:15" ht="15.75">
      <c r="A49" s="12"/>
      <c r="B49" s="40" t="s">
        <v>70</v>
      </c>
      <c r="C49" s="42">
        <f>SUM(C17:C48)</f>
        <v>30752</v>
      </c>
      <c r="D49" s="42">
        <f>SUM(D17:D48)</f>
        <v>30614</v>
      </c>
      <c r="E49" s="38">
        <f t="shared" si="0"/>
        <v>-0.44875130072841163</v>
      </c>
      <c r="F49" s="38">
        <f>SUM(F17:F48)</f>
        <v>100.00000000000001</v>
      </c>
      <c r="G49" s="42">
        <f>SUM(G17:G48)</f>
        <v>593430</v>
      </c>
      <c r="H49" s="42">
        <f>SUM(H17:H48)</f>
        <v>629220</v>
      </c>
      <c r="I49" s="38">
        <f t="shared" si="1"/>
        <v>6.0310398867600146</v>
      </c>
      <c r="J49" s="38">
        <f>SUM(J17:J48)</f>
        <v>99.999999999999972</v>
      </c>
      <c r="K49" s="4"/>
      <c r="L49" s="42">
        <f>SUM(L17:L48)</f>
        <v>2289503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310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4" t="s">
        <v>319</v>
      </c>
      <c r="D52" s="104"/>
      <c r="E52" s="101" t="s">
        <v>254</v>
      </c>
      <c r="F52" s="101" t="s">
        <v>307</v>
      </c>
      <c r="G52" s="105" t="s">
        <v>321</v>
      </c>
      <c r="H52" s="106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74</v>
      </c>
      <c r="D55" s="35">
        <v>89</v>
      </c>
      <c r="E55" s="36">
        <f t="shared" ref="E55:E87" si="5">IF(ISBLANK(D55),"",(IFERROR(((D55/C55-1)*100),"")))</f>
        <v>20.270270270270263</v>
      </c>
      <c r="F55" s="36">
        <f>+(D55*100)/$D$87</f>
        <v>0.56059460821365581</v>
      </c>
      <c r="G55" s="35">
        <v>1931</v>
      </c>
      <c r="H55" s="35">
        <v>1601</v>
      </c>
      <c r="I55" s="36">
        <f t="shared" ref="I55:I87" si="6">IF(ISBLANK(H55),"",(IFERROR(((H55/G55-1)*100),"")))</f>
        <v>-17.08959088555153</v>
      </c>
      <c r="J55" s="36">
        <f>+(H55*100)/$H$87</f>
        <v>0.46161076495910086</v>
      </c>
      <c r="K55" s="79"/>
      <c r="L55" s="35">
        <v>5848</v>
      </c>
      <c r="M55" s="36">
        <f>+(L55*100)/$L$87</f>
        <v>0.44783262944683327</v>
      </c>
      <c r="N55" s="15"/>
    </row>
    <row r="56" spans="1:15" ht="15.75">
      <c r="A56" s="12"/>
      <c r="B56" s="34" t="s">
        <v>43</v>
      </c>
      <c r="C56" s="35">
        <v>206</v>
      </c>
      <c r="D56" s="35">
        <v>200</v>
      </c>
      <c r="E56" s="36">
        <f t="shared" si="5"/>
        <v>-2.9126213592232997</v>
      </c>
      <c r="F56" s="36">
        <f t="shared" ref="F56:F85" si="7">+(D56*100)/$D$87</f>
        <v>1.2597631645250693</v>
      </c>
      <c r="G56" s="35">
        <v>4659</v>
      </c>
      <c r="H56" s="35">
        <v>3963</v>
      </c>
      <c r="I56" s="36">
        <f t="shared" si="6"/>
        <v>-14.938828074694143</v>
      </c>
      <c r="J56" s="36">
        <f t="shared" ref="J56:J86" si="8">+(H56*100)/$H$87</f>
        <v>1.1426380146988862</v>
      </c>
      <c r="K56" s="79"/>
      <c r="L56" s="35">
        <v>16628</v>
      </c>
      <c r="M56" s="36">
        <f t="shared" ref="M56:M86" si="9">+(L56*100)/$L$87</f>
        <v>1.2733517377636703</v>
      </c>
      <c r="N56" s="15"/>
    </row>
    <row r="57" spans="1:15" ht="15.75">
      <c r="A57" s="12"/>
      <c r="B57" s="34" t="s">
        <v>33</v>
      </c>
      <c r="C57" s="35">
        <v>1376</v>
      </c>
      <c r="D57" s="35">
        <v>850</v>
      </c>
      <c r="E57" s="36">
        <f t="shared" si="5"/>
        <v>-38.22674418604651</v>
      </c>
      <c r="F57" s="36">
        <f t="shared" si="7"/>
        <v>5.3539934492315444</v>
      </c>
      <c r="G57" s="35">
        <v>23547</v>
      </c>
      <c r="H57" s="35">
        <v>20697</v>
      </c>
      <c r="I57" s="36">
        <f t="shared" si="6"/>
        <v>-12.103452669129823</v>
      </c>
      <c r="J57" s="36">
        <f t="shared" si="8"/>
        <v>5.967494067681768</v>
      </c>
      <c r="K57" s="79"/>
      <c r="L57" s="35">
        <v>74883</v>
      </c>
      <c r="M57" s="36">
        <f t="shared" si="9"/>
        <v>5.7344478096558165</v>
      </c>
      <c r="N57" s="15"/>
    </row>
    <row r="58" spans="1:15" ht="15.75">
      <c r="A58" s="12"/>
      <c r="B58" s="34" t="s">
        <v>30</v>
      </c>
      <c r="C58" s="35">
        <v>6760</v>
      </c>
      <c r="D58" s="35">
        <v>5568</v>
      </c>
      <c r="E58" s="36">
        <f t="shared" si="5"/>
        <v>-17.633136094674551</v>
      </c>
      <c r="F58" s="36">
        <f t="shared" si="7"/>
        <v>35.071806500377932</v>
      </c>
      <c r="G58" s="35">
        <v>133934</v>
      </c>
      <c r="H58" s="35">
        <v>129662</v>
      </c>
      <c r="I58" s="36">
        <f t="shared" si="6"/>
        <v>-3.1896307136350721</v>
      </c>
      <c r="J58" s="36">
        <f t="shared" si="8"/>
        <v>37.384993757730754</v>
      </c>
      <c r="K58" s="79"/>
      <c r="L58" s="35">
        <v>496422</v>
      </c>
      <c r="M58" s="36">
        <f t="shared" si="9"/>
        <v>38.015384674291361</v>
      </c>
      <c r="N58" s="15"/>
    </row>
    <row r="59" spans="1:15" ht="15.75">
      <c r="A59" s="12"/>
      <c r="B59" s="34" t="s">
        <v>34</v>
      </c>
      <c r="C59" s="35">
        <v>660</v>
      </c>
      <c r="D59" s="35">
        <v>546</v>
      </c>
      <c r="E59" s="36">
        <f t="shared" si="5"/>
        <v>-17.272727272727273</v>
      </c>
      <c r="F59" s="36">
        <f t="shared" si="7"/>
        <v>3.4391534391534391</v>
      </c>
      <c r="G59" s="35">
        <v>12494</v>
      </c>
      <c r="H59" s="35">
        <v>11982</v>
      </c>
      <c r="I59" s="36">
        <f t="shared" si="6"/>
        <v>-4.0979670241716004</v>
      </c>
      <c r="J59" s="36">
        <f t="shared" si="8"/>
        <v>3.4547284108306977</v>
      </c>
      <c r="K59" s="79"/>
      <c r="L59" s="35">
        <v>40382</v>
      </c>
      <c r="M59" s="36">
        <f t="shared" si="9"/>
        <v>3.092403769206912</v>
      </c>
      <c r="N59" s="15"/>
    </row>
    <row r="60" spans="1:15" ht="15.75">
      <c r="A60" s="12"/>
      <c r="B60" s="34" t="s">
        <v>32</v>
      </c>
      <c r="C60" s="35">
        <v>1035</v>
      </c>
      <c r="D60" s="35">
        <v>1008</v>
      </c>
      <c r="E60" s="36">
        <f t="shared" si="5"/>
        <v>-2.6086956521739091</v>
      </c>
      <c r="F60" s="36">
        <f t="shared" si="7"/>
        <v>6.3492063492063489</v>
      </c>
      <c r="G60" s="35">
        <v>26695</v>
      </c>
      <c r="H60" s="35">
        <v>24880</v>
      </c>
      <c r="I60" s="36">
        <f t="shared" si="6"/>
        <v>-6.7990260348379845</v>
      </c>
      <c r="J60" s="36">
        <f t="shared" si="8"/>
        <v>7.1735639176654775</v>
      </c>
      <c r="K60" s="79"/>
      <c r="L60" s="35">
        <v>120619</v>
      </c>
      <c r="M60" s="36">
        <f t="shared" si="9"/>
        <v>9.2368542974089571</v>
      </c>
      <c r="N60" s="15"/>
    </row>
    <row r="61" spans="1:15" ht="15.75">
      <c r="A61" s="12"/>
      <c r="B61" s="34" t="s">
        <v>35</v>
      </c>
      <c r="C61" s="35">
        <v>256</v>
      </c>
      <c r="D61" s="35">
        <v>237</v>
      </c>
      <c r="E61" s="36">
        <f t="shared" si="5"/>
        <v>-7.421875</v>
      </c>
      <c r="F61" s="36">
        <f t="shared" si="7"/>
        <v>1.4928193499622071</v>
      </c>
      <c r="G61" s="35">
        <v>3888</v>
      </c>
      <c r="H61" s="35">
        <v>5116</v>
      </c>
      <c r="I61" s="36">
        <f t="shared" si="6"/>
        <v>31.584362139917687</v>
      </c>
      <c r="J61" s="36">
        <f t="shared" si="8"/>
        <v>1.475078496896165</v>
      </c>
      <c r="K61" s="79"/>
      <c r="L61" s="35">
        <v>17683</v>
      </c>
      <c r="M61" s="36">
        <f t="shared" si="9"/>
        <v>1.3541423369542327</v>
      </c>
      <c r="N61" s="15"/>
    </row>
    <row r="62" spans="1:15" ht="15.75">
      <c r="A62" s="12"/>
      <c r="B62" s="34" t="s">
        <v>41</v>
      </c>
      <c r="C62" s="35">
        <v>468</v>
      </c>
      <c r="D62" s="35">
        <v>604</v>
      </c>
      <c r="E62" s="36">
        <f t="shared" si="5"/>
        <v>29.059829059829067</v>
      </c>
      <c r="F62" s="36">
        <f t="shared" si="7"/>
        <v>3.8044847568657092</v>
      </c>
      <c r="G62" s="35">
        <v>12124</v>
      </c>
      <c r="H62" s="35">
        <v>11228</v>
      </c>
      <c r="I62" s="36">
        <f t="shared" si="6"/>
        <v>-7.3903002309468775</v>
      </c>
      <c r="J62" s="36">
        <f t="shared" si="8"/>
        <v>3.2373302117181666</v>
      </c>
      <c r="K62" s="79"/>
      <c r="L62" s="35">
        <v>40922</v>
      </c>
      <c r="M62" s="36">
        <f t="shared" si="9"/>
        <v>3.1337563033897591</v>
      </c>
      <c r="N62" s="15"/>
    </row>
    <row r="63" spans="1:15" ht="15.75">
      <c r="A63" s="12"/>
      <c r="B63" s="34" t="s">
        <v>52</v>
      </c>
      <c r="C63" s="35">
        <v>71</v>
      </c>
      <c r="D63" s="35">
        <v>124</v>
      </c>
      <c r="E63" s="36">
        <f t="shared" si="5"/>
        <v>74.64788732394365</v>
      </c>
      <c r="F63" s="36">
        <f t="shared" si="7"/>
        <v>0.78105316200554298</v>
      </c>
      <c r="G63" s="35">
        <v>2321</v>
      </c>
      <c r="H63" s="35">
        <v>2284</v>
      </c>
      <c r="I63" s="36">
        <f t="shared" si="6"/>
        <v>-1.5941404566996997</v>
      </c>
      <c r="J63" s="36">
        <f t="shared" si="8"/>
        <v>0.65853778086607517</v>
      </c>
      <c r="K63" s="79"/>
      <c r="L63" s="35">
        <v>8497</v>
      </c>
      <c r="M63" s="36">
        <f t="shared" si="9"/>
        <v>0.6506897832438</v>
      </c>
      <c r="N63" s="15"/>
    </row>
    <row r="64" spans="1:15" ht="15.75">
      <c r="A64" s="12"/>
      <c r="B64" s="34" t="s">
        <v>38</v>
      </c>
      <c r="C64" s="35">
        <v>481</v>
      </c>
      <c r="D64" s="35">
        <v>427</v>
      </c>
      <c r="E64" s="36">
        <f t="shared" si="5"/>
        <v>-11.226611226611228</v>
      </c>
      <c r="F64" s="36">
        <f t="shared" si="7"/>
        <v>2.6895943562610229</v>
      </c>
      <c r="G64" s="35">
        <v>7929</v>
      </c>
      <c r="H64" s="35">
        <v>9151</v>
      </c>
      <c r="I64" s="36">
        <f t="shared" si="6"/>
        <v>15.411779543448102</v>
      </c>
      <c r="J64" s="36">
        <f t="shared" si="8"/>
        <v>2.6384760213246299</v>
      </c>
      <c r="K64" s="79"/>
      <c r="L64" s="35">
        <v>33526</v>
      </c>
      <c r="M64" s="36">
        <f t="shared" si="9"/>
        <v>2.5673797426187641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3</v>
      </c>
      <c r="H65" s="35">
        <v>4</v>
      </c>
      <c r="I65" s="36">
        <f t="shared" si="6"/>
        <v>33.333333333333329</v>
      </c>
      <c r="J65" s="36">
        <f t="shared" si="8"/>
        <v>1.1533060960876975E-3</v>
      </c>
      <c r="K65" s="79"/>
      <c r="L65" s="35">
        <v>20</v>
      </c>
      <c r="M65" s="36">
        <f t="shared" si="9"/>
        <v>1.5315753401054489E-3</v>
      </c>
      <c r="N65" s="15"/>
    </row>
    <row r="66" spans="1:14" ht="15.75">
      <c r="A66" s="12"/>
      <c r="B66" s="34" t="s">
        <v>56</v>
      </c>
      <c r="C66" s="35">
        <v>40</v>
      </c>
      <c r="D66" s="35">
        <v>94</v>
      </c>
      <c r="E66" s="36">
        <f t="shared" si="5"/>
        <v>135</v>
      </c>
      <c r="F66" s="36">
        <f t="shared" si="7"/>
        <v>0.59208868732678255</v>
      </c>
      <c r="G66" s="35">
        <v>479</v>
      </c>
      <c r="H66" s="35">
        <v>537</v>
      </c>
      <c r="I66" s="36">
        <f t="shared" si="6"/>
        <v>12.108559498956151</v>
      </c>
      <c r="J66" s="36">
        <f t="shared" si="8"/>
        <v>0.15483134339977336</v>
      </c>
      <c r="K66" s="79"/>
      <c r="L66" s="35">
        <v>1466</v>
      </c>
      <c r="M66" s="36">
        <f t="shared" si="9"/>
        <v>0.11226447242972941</v>
      </c>
      <c r="N66" s="15"/>
    </row>
    <row r="67" spans="1:14" ht="15.75">
      <c r="A67" s="12"/>
      <c r="B67" s="34" t="s">
        <v>39</v>
      </c>
      <c r="C67" s="35">
        <v>300</v>
      </c>
      <c r="D67" s="35">
        <v>534</v>
      </c>
      <c r="E67" s="36">
        <f t="shared" si="5"/>
        <v>78</v>
      </c>
      <c r="F67" s="36">
        <f t="shared" si="7"/>
        <v>3.3635676492819351</v>
      </c>
      <c r="G67" s="35">
        <v>6833</v>
      </c>
      <c r="H67" s="35">
        <v>6438</v>
      </c>
      <c r="I67" s="36">
        <f t="shared" si="6"/>
        <v>-5.7807697936484654</v>
      </c>
      <c r="J67" s="36">
        <f t="shared" si="8"/>
        <v>1.8562461616531489</v>
      </c>
      <c r="K67" s="79"/>
      <c r="L67" s="35">
        <v>27475</v>
      </c>
      <c r="M67" s="36">
        <f t="shared" si="9"/>
        <v>2.1040016234698604</v>
      </c>
      <c r="N67" s="15"/>
    </row>
    <row r="68" spans="1:14" ht="15.75">
      <c r="A68" s="12"/>
      <c r="B68" s="34" t="s">
        <v>31</v>
      </c>
      <c r="C68" s="35">
        <v>2007</v>
      </c>
      <c r="D68" s="35">
        <v>2725</v>
      </c>
      <c r="E68" s="36">
        <f t="shared" si="5"/>
        <v>35.77478824115596</v>
      </c>
      <c r="F68" s="36">
        <f t="shared" si="7"/>
        <v>17.164273116654069</v>
      </c>
      <c r="G68" s="35">
        <v>34140</v>
      </c>
      <c r="H68" s="35">
        <v>51121</v>
      </c>
      <c r="I68" s="36">
        <f t="shared" si="6"/>
        <v>49.739308728763909</v>
      </c>
      <c r="J68" s="36">
        <f t="shared" si="8"/>
        <v>14.739540234524794</v>
      </c>
      <c r="K68" s="79"/>
      <c r="L68" s="35">
        <v>157570</v>
      </c>
      <c r="M68" s="36">
        <f t="shared" si="9"/>
        <v>12.066516317020779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3</v>
      </c>
      <c r="I69" s="36">
        <f t="shared" si="6"/>
        <v>200</v>
      </c>
      <c r="J69" s="36">
        <f t="shared" si="8"/>
        <v>8.6497957206577299E-4</v>
      </c>
      <c r="K69" s="79"/>
      <c r="L69" s="35">
        <v>11</v>
      </c>
      <c r="M69" s="36">
        <f t="shared" si="9"/>
        <v>8.4236643705799688E-4</v>
      </c>
      <c r="N69" s="15"/>
    </row>
    <row r="70" spans="1:14" ht="15.75">
      <c r="A70" s="12"/>
      <c r="B70" s="34" t="s">
        <v>55</v>
      </c>
      <c r="C70" s="35">
        <v>38</v>
      </c>
      <c r="D70" s="35">
        <v>19</v>
      </c>
      <c r="E70" s="36">
        <f t="shared" si="5"/>
        <v>-50</v>
      </c>
      <c r="F70" s="36">
        <f t="shared" si="7"/>
        <v>0.11967750062988158</v>
      </c>
      <c r="G70" s="35">
        <v>466</v>
      </c>
      <c r="H70" s="35">
        <v>560</v>
      </c>
      <c r="I70" s="36">
        <f t="shared" si="6"/>
        <v>20.171673819742498</v>
      </c>
      <c r="J70" s="36">
        <f t="shared" si="8"/>
        <v>0.16146285345227762</v>
      </c>
      <c r="K70" s="79"/>
      <c r="L70" s="35">
        <v>1510</v>
      </c>
      <c r="M70" s="36">
        <f t="shared" si="9"/>
        <v>0.1156339381779614</v>
      </c>
      <c r="N70" s="15"/>
    </row>
    <row r="71" spans="1:14" ht="15.75">
      <c r="A71" s="12"/>
      <c r="B71" s="34" t="s">
        <v>47</v>
      </c>
      <c r="C71" s="35">
        <v>359</v>
      </c>
      <c r="D71" s="35">
        <v>214</v>
      </c>
      <c r="E71" s="36">
        <f t="shared" si="5"/>
        <v>-40.389972144846794</v>
      </c>
      <c r="F71" s="36">
        <f t="shared" si="7"/>
        <v>1.347946586041824</v>
      </c>
      <c r="G71" s="35">
        <v>3752</v>
      </c>
      <c r="H71" s="35">
        <v>8168</v>
      </c>
      <c r="I71" s="36">
        <f t="shared" si="6"/>
        <v>117.69722814498932</v>
      </c>
      <c r="J71" s="36">
        <f t="shared" si="8"/>
        <v>2.3550510482110782</v>
      </c>
      <c r="K71" s="79"/>
      <c r="L71" s="35">
        <v>17928</v>
      </c>
      <c r="M71" s="36">
        <f t="shared" si="9"/>
        <v>1.3729041348705244</v>
      </c>
      <c r="N71" s="15"/>
    </row>
    <row r="72" spans="1:14" ht="15.75">
      <c r="A72" s="12"/>
      <c r="B72" s="34" t="s">
        <v>40</v>
      </c>
      <c r="C72" s="35">
        <v>340</v>
      </c>
      <c r="D72" s="35">
        <v>394</v>
      </c>
      <c r="E72" s="36">
        <f t="shared" si="5"/>
        <v>15.882352941176482</v>
      </c>
      <c r="F72" s="36">
        <f t="shared" si="7"/>
        <v>2.4817334341143864</v>
      </c>
      <c r="G72" s="35">
        <v>6706</v>
      </c>
      <c r="H72" s="35">
        <v>6236</v>
      </c>
      <c r="I72" s="36">
        <f t="shared" si="6"/>
        <v>-7.0086489710706861</v>
      </c>
      <c r="J72" s="36">
        <f t="shared" si="8"/>
        <v>1.7980042038007202</v>
      </c>
      <c r="K72" s="79"/>
      <c r="L72" s="35">
        <v>26773</v>
      </c>
      <c r="M72" s="36">
        <f t="shared" si="9"/>
        <v>2.0502433290321593</v>
      </c>
      <c r="N72" s="15"/>
    </row>
    <row r="73" spans="1:14" ht="15.75">
      <c r="A73" s="12"/>
      <c r="B73" s="34" t="s">
        <v>44</v>
      </c>
      <c r="C73" s="35">
        <v>137</v>
      </c>
      <c r="D73" s="35">
        <v>167</v>
      </c>
      <c r="E73" s="36">
        <f t="shared" si="5"/>
        <v>21.897810218978098</v>
      </c>
      <c r="F73" s="36">
        <f t="shared" si="7"/>
        <v>1.0519022423784328</v>
      </c>
      <c r="G73" s="35">
        <v>7115</v>
      </c>
      <c r="H73" s="35">
        <v>5731</v>
      </c>
      <c r="I73" s="36">
        <f t="shared" si="6"/>
        <v>-19.451862262825014</v>
      </c>
      <c r="J73" s="36">
        <f t="shared" si="8"/>
        <v>1.6523993091696485</v>
      </c>
      <c r="K73" s="79"/>
      <c r="L73" s="35">
        <v>25960</v>
      </c>
      <c r="M73" s="36">
        <f t="shared" si="9"/>
        <v>1.9879847914568727</v>
      </c>
      <c r="N73" s="15"/>
    </row>
    <row r="74" spans="1:14" ht="15.75">
      <c r="A74" s="12"/>
      <c r="B74" s="34" t="s">
        <v>36</v>
      </c>
      <c r="C74" s="35">
        <v>343</v>
      </c>
      <c r="D74" s="35">
        <v>278</v>
      </c>
      <c r="E74" s="36">
        <f t="shared" si="5"/>
        <v>-18.950437317784253</v>
      </c>
      <c r="F74" s="36">
        <f t="shared" si="7"/>
        <v>1.7510707986898464</v>
      </c>
      <c r="G74" s="35">
        <v>6554</v>
      </c>
      <c r="H74" s="35">
        <v>6419</v>
      </c>
      <c r="I74" s="36">
        <f t="shared" si="6"/>
        <v>-2.0598108025633222</v>
      </c>
      <c r="J74" s="36">
        <f t="shared" si="8"/>
        <v>1.8507679576967324</v>
      </c>
      <c r="K74" s="79"/>
      <c r="L74" s="35">
        <v>25893</v>
      </c>
      <c r="M74" s="36">
        <f t="shared" si="9"/>
        <v>1.9828540140675195</v>
      </c>
      <c r="N74" s="15"/>
    </row>
    <row r="75" spans="1:14" ht="15.75">
      <c r="A75" s="12"/>
      <c r="B75" s="34" t="s">
        <v>48</v>
      </c>
      <c r="C75" s="35">
        <v>246</v>
      </c>
      <c r="D75" s="35">
        <v>378</v>
      </c>
      <c r="E75" s="36">
        <f t="shared" si="5"/>
        <v>53.658536585365859</v>
      </c>
      <c r="F75" s="36">
        <f t="shared" si="7"/>
        <v>2.3809523809523809</v>
      </c>
      <c r="G75" s="35">
        <v>4560</v>
      </c>
      <c r="H75" s="35">
        <v>6609</v>
      </c>
      <c r="I75" s="36">
        <f t="shared" si="6"/>
        <v>44.934210526315788</v>
      </c>
      <c r="J75" s="36">
        <f t="shared" si="8"/>
        <v>1.905549997260898</v>
      </c>
      <c r="K75" s="79"/>
      <c r="L75" s="35">
        <v>20121</v>
      </c>
      <c r="M75" s="36">
        <f t="shared" si="9"/>
        <v>1.540841370913087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13</v>
      </c>
      <c r="H76" s="35">
        <v>6</v>
      </c>
      <c r="I76" s="36">
        <f t="shared" si="6"/>
        <v>-53.846153846153847</v>
      </c>
      <c r="J76" s="36">
        <f t="shared" si="8"/>
        <v>1.729959144131546E-3</v>
      </c>
      <c r="K76" s="79"/>
      <c r="L76" s="35">
        <v>34</v>
      </c>
      <c r="M76" s="36">
        <f t="shared" si="9"/>
        <v>2.6036780781792633E-3</v>
      </c>
      <c r="N76" s="15"/>
    </row>
    <row r="77" spans="1:14" ht="15.75">
      <c r="A77" s="12"/>
      <c r="B77" s="34" t="s">
        <v>53</v>
      </c>
      <c r="C77" s="35">
        <v>152</v>
      </c>
      <c r="D77" s="35">
        <v>73</v>
      </c>
      <c r="E77" s="36">
        <f t="shared" si="5"/>
        <v>-51.973684210526315</v>
      </c>
      <c r="F77" s="36">
        <f t="shared" si="7"/>
        <v>0.45981355505165028</v>
      </c>
      <c r="G77" s="35">
        <v>2098</v>
      </c>
      <c r="H77" s="35">
        <v>1878</v>
      </c>
      <c r="I77" s="36">
        <f t="shared" si="6"/>
        <v>-10.486177311725452</v>
      </c>
      <c r="J77" s="36">
        <f t="shared" si="8"/>
        <v>0.5414772121131739</v>
      </c>
      <c r="K77" s="79"/>
      <c r="L77" s="35">
        <v>7149</v>
      </c>
      <c r="M77" s="36">
        <f t="shared" si="9"/>
        <v>0.54746160532069277</v>
      </c>
      <c r="N77" s="15"/>
    </row>
    <row r="78" spans="1:14" ht="15.75">
      <c r="A78" s="12"/>
      <c r="B78" s="34" t="s">
        <v>50</v>
      </c>
      <c r="C78" s="35">
        <v>174</v>
      </c>
      <c r="D78" s="35">
        <v>121</v>
      </c>
      <c r="E78" s="36">
        <f t="shared" si="5"/>
        <v>-30.459770114942529</v>
      </c>
      <c r="F78" s="36">
        <f t="shared" si="7"/>
        <v>0.76215671453766687</v>
      </c>
      <c r="G78" s="35">
        <v>2534</v>
      </c>
      <c r="H78" s="35">
        <v>3397</v>
      </c>
      <c r="I78" s="36">
        <f t="shared" si="6"/>
        <v>34.056827150749804</v>
      </c>
      <c r="J78" s="36">
        <f t="shared" si="8"/>
        <v>0.97944520210247699</v>
      </c>
      <c r="K78" s="79"/>
      <c r="L78" s="35">
        <v>10867</v>
      </c>
      <c r="M78" s="36">
        <f t="shared" si="9"/>
        <v>0.83218146104629565</v>
      </c>
      <c r="N78" s="15"/>
    </row>
    <row r="79" spans="1:14" ht="15.75">
      <c r="A79" s="12"/>
      <c r="B79" s="34" t="s">
        <v>54</v>
      </c>
      <c r="C79" s="35">
        <v>73</v>
      </c>
      <c r="D79" s="35">
        <v>81</v>
      </c>
      <c r="E79" s="36">
        <f t="shared" si="5"/>
        <v>10.95890410958904</v>
      </c>
      <c r="F79" s="36">
        <f t="shared" si="7"/>
        <v>0.51020408163265307</v>
      </c>
      <c r="G79" s="35">
        <v>1477</v>
      </c>
      <c r="H79" s="35">
        <v>1190</v>
      </c>
      <c r="I79" s="36">
        <f t="shared" si="6"/>
        <v>-19.431279620853083</v>
      </c>
      <c r="J79" s="36">
        <f t="shared" si="8"/>
        <v>0.34310856358608999</v>
      </c>
      <c r="K79" s="79"/>
      <c r="L79" s="35">
        <v>2872</v>
      </c>
      <c r="M79" s="36">
        <f t="shared" si="9"/>
        <v>0.21993421883914246</v>
      </c>
      <c r="N79" s="15"/>
    </row>
    <row r="80" spans="1:14" ht="15.75">
      <c r="A80" s="12"/>
      <c r="B80" s="34" t="s">
        <v>233</v>
      </c>
      <c r="C80" s="35">
        <v>2</v>
      </c>
      <c r="D80" s="35">
        <v>2</v>
      </c>
      <c r="E80" s="36">
        <f t="shared" si="5"/>
        <v>0</v>
      </c>
      <c r="F80" s="36">
        <f t="shared" si="7"/>
        <v>1.2597631645250693E-2</v>
      </c>
      <c r="G80" s="35">
        <v>31</v>
      </c>
      <c r="H80" s="35">
        <v>33</v>
      </c>
      <c r="I80" s="36">
        <f t="shared" si="6"/>
        <v>6.4516129032258007</v>
      </c>
      <c r="J80" s="36">
        <f t="shared" si="8"/>
        <v>9.514775292723503E-3</v>
      </c>
      <c r="K80" s="79"/>
      <c r="L80" s="35">
        <v>112</v>
      </c>
      <c r="M80" s="36">
        <f t="shared" si="9"/>
        <v>8.5768219045905137E-3</v>
      </c>
      <c r="N80" s="15"/>
    </row>
    <row r="81" spans="1:14" ht="15.75">
      <c r="A81" s="12"/>
      <c r="B81" s="34" t="s">
        <v>42</v>
      </c>
      <c r="C81" s="35">
        <v>216</v>
      </c>
      <c r="D81" s="35">
        <v>208</v>
      </c>
      <c r="E81" s="36">
        <f t="shared" si="5"/>
        <v>-3.703703703703709</v>
      </c>
      <c r="F81" s="36">
        <f t="shared" si="7"/>
        <v>1.310153691106072</v>
      </c>
      <c r="G81" s="35">
        <v>4398</v>
      </c>
      <c r="H81" s="35">
        <v>4719</v>
      </c>
      <c r="I81" s="36">
        <f t="shared" si="6"/>
        <v>7.2987721691678109</v>
      </c>
      <c r="J81" s="36">
        <f t="shared" si="8"/>
        <v>1.360612866859461</v>
      </c>
      <c r="K81" s="79"/>
      <c r="L81" s="35">
        <v>16570</v>
      </c>
      <c r="M81" s="36">
        <f t="shared" si="9"/>
        <v>1.2689101692773646</v>
      </c>
      <c r="N81" s="15"/>
    </row>
    <row r="82" spans="1:14" ht="15.75">
      <c r="A82" s="12"/>
      <c r="B82" s="34" t="s">
        <v>51</v>
      </c>
      <c r="C82" s="35">
        <v>93</v>
      </c>
      <c r="D82" s="35">
        <v>118</v>
      </c>
      <c r="E82" s="36">
        <f t="shared" si="5"/>
        <v>26.881720430107524</v>
      </c>
      <c r="F82" s="36">
        <f t="shared" si="7"/>
        <v>0.74326026706979087</v>
      </c>
      <c r="G82" s="35">
        <v>5510</v>
      </c>
      <c r="H82" s="35">
        <v>2300</v>
      </c>
      <c r="I82" s="36">
        <f t="shared" si="6"/>
        <v>-58.257713248638844</v>
      </c>
      <c r="J82" s="36">
        <f t="shared" si="8"/>
        <v>0.66315100525042603</v>
      </c>
      <c r="K82" s="79"/>
      <c r="L82" s="35">
        <v>17407</v>
      </c>
      <c r="M82" s="36">
        <f t="shared" si="9"/>
        <v>1.3330065972607774</v>
      </c>
      <c r="N82" s="15"/>
    </row>
    <row r="83" spans="1:14" ht="15.75">
      <c r="A83" s="12"/>
      <c r="B83" s="34" t="s">
        <v>46</v>
      </c>
      <c r="C83" s="35">
        <v>311</v>
      </c>
      <c r="D83" s="35">
        <v>179</v>
      </c>
      <c r="E83" s="36">
        <f t="shared" si="5"/>
        <v>-42.443729903536976</v>
      </c>
      <c r="F83" s="36">
        <f t="shared" si="7"/>
        <v>1.127488032249937</v>
      </c>
      <c r="G83" s="35">
        <v>5339</v>
      </c>
      <c r="H83" s="35">
        <v>4257</v>
      </c>
      <c r="I83" s="36">
        <f t="shared" si="6"/>
        <v>-20.265967409627272</v>
      </c>
      <c r="J83" s="36">
        <f t="shared" si="8"/>
        <v>1.227406012761332</v>
      </c>
      <c r="K83" s="79"/>
      <c r="L83" s="35">
        <v>17444</v>
      </c>
      <c r="M83" s="36">
        <f t="shared" si="9"/>
        <v>1.3358400116399727</v>
      </c>
      <c r="N83" s="15"/>
    </row>
    <row r="84" spans="1:14" ht="15.75">
      <c r="A84" s="12"/>
      <c r="B84" s="34" t="s">
        <v>49</v>
      </c>
      <c r="C84" s="35">
        <v>206</v>
      </c>
      <c r="D84" s="35">
        <v>248</v>
      </c>
      <c r="E84" s="36">
        <f t="shared" si="5"/>
        <v>20.388349514563096</v>
      </c>
      <c r="F84" s="36">
        <f t="shared" si="7"/>
        <v>1.562106324011086</v>
      </c>
      <c r="G84" s="35">
        <v>6444</v>
      </c>
      <c r="H84" s="35">
        <v>5548</v>
      </c>
      <c r="I84" s="36">
        <f t="shared" si="6"/>
        <v>-13.904407200496582</v>
      </c>
      <c r="J84" s="36">
        <f t="shared" si="8"/>
        <v>1.5996355552736363</v>
      </c>
      <c r="K84" s="79"/>
      <c r="L84" s="35">
        <v>20560</v>
      </c>
      <c r="M84" s="36">
        <f t="shared" si="9"/>
        <v>1.5744594496284015</v>
      </c>
      <c r="N84" s="15"/>
    </row>
    <row r="85" spans="1:14" ht="15.75">
      <c r="A85" s="12"/>
      <c r="B85" s="34" t="s">
        <v>37</v>
      </c>
      <c r="C85" s="35">
        <v>447</v>
      </c>
      <c r="D85" s="35">
        <v>263</v>
      </c>
      <c r="E85" s="36">
        <f t="shared" si="5"/>
        <v>-41.163310961968676</v>
      </c>
      <c r="F85" s="36">
        <f t="shared" si="7"/>
        <v>1.6565885613504661</v>
      </c>
      <c r="G85" s="35">
        <v>9573</v>
      </c>
      <c r="H85" s="35">
        <v>7665</v>
      </c>
      <c r="I85" s="36">
        <f t="shared" si="6"/>
        <v>-19.931056095267941</v>
      </c>
      <c r="J85" s="36">
        <f t="shared" si="8"/>
        <v>2.2100228066280501</v>
      </c>
      <c r="K85" s="79"/>
      <c r="L85" s="35">
        <v>36867</v>
      </c>
      <c r="M85" s="36">
        <f t="shared" si="9"/>
        <v>2.8232294031833796</v>
      </c>
      <c r="N85" s="15"/>
    </row>
    <row r="86" spans="1:14" ht="15.75">
      <c r="A86" s="12"/>
      <c r="B86" s="34" t="s">
        <v>45</v>
      </c>
      <c r="C86" s="35">
        <v>208</v>
      </c>
      <c r="D86" s="35">
        <v>127</v>
      </c>
      <c r="E86" s="36">
        <f t="shared" si="5"/>
        <v>-38.942307692307686</v>
      </c>
      <c r="F86" s="36">
        <f>+(D86*100)/$D$87</f>
        <v>0.79994960947341898</v>
      </c>
      <c r="G86" s="35">
        <v>5387</v>
      </c>
      <c r="H86" s="35">
        <v>3446</v>
      </c>
      <c r="I86" s="36">
        <f t="shared" si="6"/>
        <v>-36.03118618897345</v>
      </c>
      <c r="J86" s="36">
        <f t="shared" si="8"/>
        <v>0.99357320177955133</v>
      </c>
      <c r="K86" s="79"/>
      <c r="L86" s="35">
        <v>15826</v>
      </c>
      <c r="M86" s="36">
        <f t="shared" si="9"/>
        <v>1.2119355666254417</v>
      </c>
      <c r="N86" s="15"/>
    </row>
    <row r="87" spans="1:14" ht="15.75">
      <c r="A87" s="12"/>
      <c r="B87" s="40" t="s">
        <v>70</v>
      </c>
      <c r="C87" s="42">
        <f>SUM(C55:C86)</f>
        <v>17079</v>
      </c>
      <c r="D87" s="42">
        <f>SUM(D55:D86)</f>
        <v>15876</v>
      </c>
      <c r="E87" s="38">
        <f t="shared" si="5"/>
        <v>-7.0437379237660247</v>
      </c>
      <c r="F87" s="38">
        <f>SUM(F55:F86)</f>
        <v>99.999999999999986</v>
      </c>
      <c r="G87" s="42">
        <f>SUM(G55:G86)</f>
        <v>342935</v>
      </c>
      <c r="H87" s="42">
        <f>SUM(H55:H86)</f>
        <v>346829</v>
      </c>
      <c r="I87" s="38">
        <f t="shared" si="6"/>
        <v>1.1354921486579128</v>
      </c>
      <c r="J87" s="38">
        <f>SUM(J55:J86)</f>
        <v>100</v>
      </c>
      <c r="K87" s="4"/>
      <c r="L87" s="42">
        <f>SUM(L55:L86)</f>
        <v>1305845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4" t="s">
        <v>319</v>
      </c>
      <c r="D90" s="104"/>
      <c r="E90" s="101" t="s">
        <v>254</v>
      </c>
      <c r="F90" s="101" t="s">
        <v>307</v>
      </c>
      <c r="G90" s="105" t="s">
        <v>321</v>
      </c>
      <c r="H90" s="106"/>
      <c r="I90" s="101" t="s">
        <v>254</v>
      </c>
      <c r="J90" s="101" t="s">
        <v>307</v>
      </c>
      <c r="K90" s="94"/>
      <c r="L90" s="86" t="s">
        <v>314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187</v>
      </c>
      <c r="D93" s="35">
        <f>D17-D55</f>
        <v>77</v>
      </c>
      <c r="E93" s="36">
        <f t="shared" ref="E93:E125" si="10">IF(ISBLANK(D93),"",(IFERROR(((D93/C93-1)*100),"")))</f>
        <v>-58.82352941176471</v>
      </c>
      <c r="F93" s="36">
        <f>+(D93*100)/$D$125</f>
        <v>0.52245894965395578</v>
      </c>
      <c r="G93" s="35">
        <f>G17-G55</f>
        <v>2630</v>
      </c>
      <c r="H93" s="35">
        <f>H17-H55</f>
        <v>2645</v>
      </c>
      <c r="I93" s="36">
        <f t="shared" ref="I93:I125" si="11">IF(ISBLANK(H93),"",(IFERROR(((H93/G93-1)*100),"")))</f>
        <v>0.57034220532319324</v>
      </c>
      <c r="J93" s="36">
        <f>+(H93*100)/$H$125</f>
        <v>0.93664458144912555</v>
      </c>
      <c r="K93" s="79"/>
      <c r="L93" s="35">
        <f>L17-L55</f>
        <v>6982</v>
      </c>
      <c r="M93" s="36">
        <f>+(L93*100)/$L$125</f>
        <v>0.70979954415050761</v>
      </c>
      <c r="N93" s="15"/>
    </row>
    <row r="94" spans="1:14" ht="15.75">
      <c r="A94" s="12"/>
      <c r="B94" s="34" t="s">
        <v>43</v>
      </c>
      <c r="C94" s="35">
        <f t="shared" ref="C94:D124" si="12">C18-C56</f>
        <v>164</v>
      </c>
      <c r="D94" s="35">
        <f t="shared" si="12"/>
        <v>160</v>
      </c>
      <c r="E94" s="36">
        <f t="shared" si="10"/>
        <v>-2.4390243902439046</v>
      </c>
      <c r="F94" s="36">
        <f t="shared" ref="F94:F124" si="13">+(D94*100)/$D$125</f>
        <v>1.0856289862939341</v>
      </c>
      <c r="G94" s="35">
        <f t="shared" ref="G94:H94" si="14">G18-G56</f>
        <v>3132</v>
      </c>
      <c r="H94" s="35">
        <f t="shared" si="14"/>
        <v>2892</v>
      </c>
      <c r="I94" s="36">
        <f t="shared" si="11"/>
        <v>-7.6628352490421436</v>
      </c>
      <c r="J94" s="36">
        <f t="shared" ref="J94:J124" si="15">+(H94*100)/$H$125</f>
        <v>1.0241119582422953</v>
      </c>
      <c r="K94" s="79"/>
      <c r="L94" s="35">
        <f t="shared" ref="L94" si="16">L18-L56</f>
        <v>11607</v>
      </c>
      <c r="M94" s="36">
        <f t="shared" ref="M94:M124" si="17">+(L94*100)/$L$125</f>
        <v>1.1799832868740965</v>
      </c>
      <c r="N94" s="15"/>
    </row>
    <row r="95" spans="1:14" ht="15.75">
      <c r="A95" s="12"/>
      <c r="B95" s="34" t="s">
        <v>33</v>
      </c>
      <c r="C95" s="35">
        <f t="shared" si="12"/>
        <v>907</v>
      </c>
      <c r="D95" s="35">
        <f t="shared" si="12"/>
        <v>918</v>
      </c>
      <c r="E95" s="36">
        <f t="shared" si="10"/>
        <v>1.2127894156560126</v>
      </c>
      <c r="F95" s="36">
        <f t="shared" si="13"/>
        <v>6.2287963088614466</v>
      </c>
      <c r="G95" s="35">
        <f t="shared" ref="G95:H95" si="18">G19-G57</f>
        <v>18888</v>
      </c>
      <c r="H95" s="35">
        <f t="shared" si="18"/>
        <v>17904</v>
      </c>
      <c r="I95" s="36">
        <f t="shared" si="11"/>
        <v>-5.2096569250317692</v>
      </c>
      <c r="J95" s="36">
        <f t="shared" si="15"/>
        <v>6.3401454012344587</v>
      </c>
      <c r="K95" s="79"/>
      <c r="L95" s="35">
        <f t="shared" ref="L95" si="19">L19-L57</f>
        <v>64094</v>
      </c>
      <c r="M95" s="36">
        <f t="shared" si="17"/>
        <v>6.5158825526758282</v>
      </c>
      <c r="N95" s="15"/>
    </row>
    <row r="96" spans="1:14" ht="15.75">
      <c r="A96" s="12"/>
      <c r="B96" s="34" t="s">
        <v>30</v>
      </c>
      <c r="C96" s="35">
        <f t="shared" si="12"/>
        <v>5022</v>
      </c>
      <c r="D96" s="35">
        <f t="shared" si="12"/>
        <v>4796</v>
      </c>
      <c r="E96" s="36">
        <f t="shared" si="10"/>
        <v>-4.5001991238550421</v>
      </c>
      <c r="F96" s="36">
        <f t="shared" si="13"/>
        <v>32.541728864160675</v>
      </c>
      <c r="G96" s="35">
        <f t="shared" ref="G96:H96" si="20">G20-G58</f>
        <v>89626</v>
      </c>
      <c r="H96" s="35">
        <f t="shared" si="20"/>
        <v>96061</v>
      </c>
      <c r="I96" s="36">
        <f t="shared" si="11"/>
        <v>7.17983620824314</v>
      </c>
      <c r="J96" s="36">
        <f t="shared" si="15"/>
        <v>34.017018955986558</v>
      </c>
      <c r="K96" s="79"/>
      <c r="L96" s="35">
        <f t="shared" ref="L96" si="21">L20-L58</f>
        <v>339680</v>
      </c>
      <c r="M96" s="36">
        <f t="shared" si="17"/>
        <v>34.532327292615932</v>
      </c>
      <c r="N96" s="15"/>
    </row>
    <row r="97" spans="1:14" ht="15.75">
      <c r="A97" s="12"/>
      <c r="B97" s="34" t="s">
        <v>34</v>
      </c>
      <c r="C97" s="35">
        <f t="shared" si="12"/>
        <v>696</v>
      </c>
      <c r="D97" s="35">
        <f t="shared" si="12"/>
        <v>537</v>
      </c>
      <c r="E97" s="36">
        <f t="shared" si="10"/>
        <v>-22.844827586206897</v>
      </c>
      <c r="F97" s="36">
        <f t="shared" si="13"/>
        <v>3.6436422852490162</v>
      </c>
      <c r="G97" s="35">
        <f t="shared" ref="G97:H97" si="22">G21-G59</f>
        <v>10568</v>
      </c>
      <c r="H97" s="35">
        <f t="shared" si="22"/>
        <v>11550</v>
      </c>
      <c r="I97" s="36">
        <f t="shared" si="11"/>
        <v>9.2922028766086342</v>
      </c>
      <c r="J97" s="36">
        <f t="shared" si="15"/>
        <v>4.0900736921502459</v>
      </c>
      <c r="K97" s="79"/>
      <c r="L97" s="35">
        <f t="shared" ref="L97" si="23">L21-L59</f>
        <v>34362</v>
      </c>
      <c r="M97" s="36">
        <f t="shared" si="17"/>
        <v>3.4932873010741536</v>
      </c>
      <c r="N97" s="15"/>
    </row>
    <row r="98" spans="1:14" ht="15.75">
      <c r="A98" s="12"/>
      <c r="B98" s="34" t="s">
        <v>32</v>
      </c>
      <c r="C98" s="35">
        <f t="shared" si="12"/>
        <v>877</v>
      </c>
      <c r="D98" s="35">
        <f t="shared" si="12"/>
        <v>888</v>
      </c>
      <c r="E98" s="36">
        <f t="shared" si="10"/>
        <v>1.2542759407069504</v>
      </c>
      <c r="F98" s="36">
        <f t="shared" si="13"/>
        <v>6.0252408739313337</v>
      </c>
      <c r="G98" s="35">
        <f t="shared" ref="G98:H98" si="24">G22-G60</f>
        <v>19325</v>
      </c>
      <c r="H98" s="35">
        <f t="shared" si="24"/>
        <v>19210</v>
      </c>
      <c r="I98" s="36">
        <f t="shared" si="11"/>
        <v>-0.59508408796895562</v>
      </c>
      <c r="J98" s="36">
        <f t="shared" si="15"/>
        <v>6.8026247295416642</v>
      </c>
      <c r="K98" s="79"/>
      <c r="L98" s="35">
        <f t="shared" ref="L98" si="25">L22-L60</f>
        <v>96683</v>
      </c>
      <c r="M98" s="36">
        <f t="shared" si="17"/>
        <v>9.8289242805934585</v>
      </c>
      <c r="N98" s="15"/>
    </row>
    <row r="99" spans="1:14" ht="15.75">
      <c r="A99" s="12"/>
      <c r="B99" s="34" t="s">
        <v>35</v>
      </c>
      <c r="C99" s="35">
        <f t="shared" si="12"/>
        <v>279</v>
      </c>
      <c r="D99" s="35">
        <f t="shared" si="12"/>
        <v>241</v>
      </c>
      <c r="E99" s="36">
        <f t="shared" si="10"/>
        <v>-13.62007168458781</v>
      </c>
      <c r="F99" s="36">
        <f t="shared" si="13"/>
        <v>1.6352286606052382</v>
      </c>
      <c r="G99" s="35">
        <f t="shared" ref="G99:H99" si="26">G23-G61</f>
        <v>3941</v>
      </c>
      <c r="H99" s="35">
        <f t="shared" si="26"/>
        <v>5615</v>
      </c>
      <c r="I99" s="36">
        <f t="shared" si="11"/>
        <v>42.476528799796995</v>
      </c>
      <c r="J99" s="36">
        <f t="shared" si="15"/>
        <v>1.9883778165734745</v>
      </c>
      <c r="K99" s="79"/>
      <c r="L99" s="35">
        <f t="shared" ref="L99" si="27">L23-L61</f>
        <v>20789</v>
      </c>
      <c r="M99" s="36">
        <f t="shared" si="17"/>
        <v>2.1134378005363654</v>
      </c>
      <c r="N99" s="15"/>
    </row>
    <row r="100" spans="1:14" ht="15.75">
      <c r="A100" s="12"/>
      <c r="B100" s="34" t="s">
        <v>41</v>
      </c>
      <c r="C100" s="35">
        <f t="shared" si="12"/>
        <v>487</v>
      </c>
      <c r="D100" s="35">
        <f t="shared" si="12"/>
        <v>908</v>
      </c>
      <c r="E100" s="36">
        <f t="shared" si="10"/>
        <v>86.447638603696106</v>
      </c>
      <c r="F100" s="36">
        <f t="shared" si="13"/>
        <v>6.1609444972180754</v>
      </c>
      <c r="G100" s="35">
        <f t="shared" ref="G100:H100" si="28">G24-G62</f>
        <v>8770</v>
      </c>
      <c r="H100" s="35">
        <f t="shared" si="28"/>
        <v>11252</v>
      </c>
      <c r="I100" s="36">
        <f t="shared" si="11"/>
        <v>28.301026225769665</v>
      </c>
      <c r="J100" s="36">
        <f t="shared" si="15"/>
        <v>3.9845462497034254</v>
      </c>
      <c r="K100" s="79"/>
      <c r="L100" s="35">
        <f t="shared" ref="L100" si="29">L24-L62</f>
        <v>32626</v>
      </c>
      <c r="M100" s="36">
        <f t="shared" si="17"/>
        <v>3.3168031978594188</v>
      </c>
      <c r="N100" s="15"/>
    </row>
    <row r="101" spans="1:14" ht="15.75">
      <c r="A101" s="12"/>
      <c r="B101" s="34" t="s">
        <v>52</v>
      </c>
      <c r="C101" s="35">
        <f t="shared" si="12"/>
        <v>56</v>
      </c>
      <c r="D101" s="35">
        <f t="shared" si="12"/>
        <v>96</v>
      </c>
      <c r="E101" s="36">
        <f t="shared" si="10"/>
        <v>71.428571428571416</v>
      </c>
      <c r="F101" s="36">
        <f t="shared" si="13"/>
        <v>0.65137739177636045</v>
      </c>
      <c r="G101" s="35">
        <f t="shared" ref="G101:H101" si="30">G25-G63</f>
        <v>2012</v>
      </c>
      <c r="H101" s="35">
        <f t="shared" si="30"/>
        <v>1858</v>
      </c>
      <c r="I101" s="36">
        <f t="shared" si="11"/>
        <v>-7.6540755467196853</v>
      </c>
      <c r="J101" s="36">
        <f t="shared" si="15"/>
        <v>0.65795298008789227</v>
      </c>
      <c r="K101" s="79"/>
      <c r="L101" s="35">
        <f t="shared" ref="L101" si="31">L25-L63</f>
        <v>6980</v>
      </c>
      <c r="M101" s="36">
        <f t="shared" si="17"/>
        <v>0.70959622145095147</v>
      </c>
      <c r="N101" s="15"/>
    </row>
    <row r="102" spans="1:14" ht="15.75">
      <c r="A102" s="12"/>
      <c r="B102" s="34" t="s">
        <v>38</v>
      </c>
      <c r="C102" s="35">
        <f t="shared" si="12"/>
        <v>415</v>
      </c>
      <c r="D102" s="35">
        <f t="shared" si="12"/>
        <v>328</v>
      </c>
      <c r="E102" s="36">
        <f t="shared" si="10"/>
        <v>-20.963855421686752</v>
      </c>
      <c r="F102" s="36">
        <f t="shared" si="13"/>
        <v>2.2255394219025648</v>
      </c>
      <c r="G102" s="35">
        <f t="shared" ref="G102:H102" si="32">G26-G64</f>
        <v>6882</v>
      </c>
      <c r="H102" s="35">
        <f t="shared" si="32"/>
        <v>7706</v>
      </c>
      <c r="I102" s="36">
        <f t="shared" si="11"/>
        <v>11.973263586166816</v>
      </c>
      <c r="J102" s="36">
        <f t="shared" si="15"/>
        <v>2.7288405083731422</v>
      </c>
      <c r="K102" s="79"/>
      <c r="L102" s="35">
        <f t="shared" ref="L102" si="33">L26-L64</f>
        <v>27487</v>
      </c>
      <c r="M102" s="36">
        <f t="shared" si="17"/>
        <v>2.7943655213499001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8</v>
      </c>
      <c r="H103" s="35">
        <f t="shared" si="34"/>
        <v>1</v>
      </c>
      <c r="I103" s="36">
        <f t="shared" si="11"/>
        <v>-87.5</v>
      </c>
      <c r="J103" s="36">
        <f t="shared" si="15"/>
        <v>3.5411893438530264E-4</v>
      </c>
      <c r="K103" s="79"/>
      <c r="L103" s="35">
        <f t="shared" ref="L103" si="35">L27-L65</f>
        <v>35</v>
      </c>
      <c r="M103" s="36">
        <f t="shared" si="17"/>
        <v>3.5581472422325645E-3</v>
      </c>
      <c r="N103" s="15"/>
    </row>
    <row r="104" spans="1:14" ht="15.75">
      <c r="A104" s="12"/>
      <c r="B104" s="34" t="s">
        <v>56</v>
      </c>
      <c r="C104" s="35">
        <f t="shared" si="12"/>
        <v>24</v>
      </c>
      <c r="D104" s="35">
        <f t="shared" si="12"/>
        <v>27</v>
      </c>
      <c r="E104" s="36">
        <f t="shared" si="10"/>
        <v>12.5</v>
      </c>
      <c r="F104" s="36">
        <f t="shared" si="13"/>
        <v>0.18319989143710136</v>
      </c>
      <c r="G104" s="35">
        <f t="shared" ref="G104:H104" si="36">G28-G66</f>
        <v>275</v>
      </c>
      <c r="H104" s="35">
        <f t="shared" si="36"/>
        <v>378</v>
      </c>
      <c r="I104" s="36">
        <f t="shared" si="11"/>
        <v>37.454545454545453</v>
      </c>
      <c r="J104" s="36">
        <f t="shared" si="15"/>
        <v>0.1338569571976444</v>
      </c>
      <c r="K104" s="79"/>
      <c r="L104" s="35">
        <f t="shared" ref="L104" si="37">L28-L66</f>
        <v>979</v>
      </c>
      <c r="M104" s="36">
        <f t="shared" si="17"/>
        <v>9.9526461432733734E-2</v>
      </c>
      <c r="N104" s="15"/>
    </row>
    <row r="105" spans="1:14" ht="15.75">
      <c r="A105" s="12"/>
      <c r="B105" s="34" t="s">
        <v>39</v>
      </c>
      <c r="C105" s="35">
        <f t="shared" si="12"/>
        <v>246</v>
      </c>
      <c r="D105" s="35">
        <f t="shared" si="12"/>
        <v>398</v>
      </c>
      <c r="E105" s="36">
        <f t="shared" si="10"/>
        <v>61.788617886178862</v>
      </c>
      <c r="F105" s="36">
        <f t="shared" si="13"/>
        <v>2.7005021034061611</v>
      </c>
      <c r="G105" s="35">
        <f t="shared" ref="G105:H105" si="38">G29-G67</f>
        <v>5069</v>
      </c>
      <c r="H105" s="35">
        <f t="shared" si="38"/>
        <v>4854</v>
      </c>
      <c r="I105" s="36">
        <f t="shared" si="11"/>
        <v>-4.2414677451173777</v>
      </c>
      <c r="J105" s="36">
        <f t="shared" si="15"/>
        <v>1.7188933075062591</v>
      </c>
      <c r="K105" s="79"/>
      <c r="L105" s="35">
        <f t="shared" ref="L105" si="39">L29-L67</f>
        <v>19676</v>
      </c>
      <c r="M105" s="36">
        <f t="shared" si="17"/>
        <v>2.0002887182333695</v>
      </c>
      <c r="N105" s="15"/>
    </row>
    <row r="106" spans="1:14" ht="15.75">
      <c r="A106" s="12"/>
      <c r="B106" s="34" t="s">
        <v>31</v>
      </c>
      <c r="C106" s="35">
        <f t="shared" si="12"/>
        <v>1469</v>
      </c>
      <c r="D106" s="35">
        <f t="shared" si="12"/>
        <v>2690</v>
      </c>
      <c r="E106" s="36">
        <f t="shared" si="10"/>
        <v>83.117767188563647</v>
      </c>
      <c r="F106" s="36">
        <f t="shared" si="13"/>
        <v>18.252137332066766</v>
      </c>
      <c r="G106" s="35">
        <f t="shared" ref="G106:H106" si="40">G30-G68</f>
        <v>20929</v>
      </c>
      <c r="H106" s="35">
        <f t="shared" si="40"/>
        <v>38784</v>
      </c>
      <c r="I106" s="36">
        <f t="shared" si="11"/>
        <v>85.312246165607533</v>
      </c>
      <c r="J106" s="36">
        <f t="shared" si="15"/>
        <v>13.734148751199578</v>
      </c>
      <c r="K106" s="79"/>
      <c r="L106" s="35">
        <f t="shared" ref="L106" si="41">L30-L68</f>
        <v>106711</v>
      </c>
      <c r="M106" s="36">
        <f t="shared" si="17"/>
        <v>10.848384296167977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6</v>
      </c>
      <c r="H107" s="35">
        <f t="shared" si="42"/>
        <v>3</v>
      </c>
      <c r="I107" s="36">
        <f t="shared" si="11"/>
        <v>-50</v>
      </c>
      <c r="J107" s="36">
        <f t="shared" si="15"/>
        <v>1.0623568031559079E-3</v>
      </c>
      <c r="K107" s="79"/>
      <c r="L107" s="35">
        <f t="shared" ref="L107" si="43">L31-L69</f>
        <v>28</v>
      </c>
      <c r="M107" s="36">
        <f t="shared" si="17"/>
        <v>2.8465177937860514E-3</v>
      </c>
      <c r="N107" s="15"/>
    </row>
    <row r="108" spans="1:14" ht="15.75">
      <c r="A108" s="12"/>
      <c r="B108" s="34" t="s">
        <v>55</v>
      </c>
      <c r="C108" s="35">
        <f t="shared" si="12"/>
        <v>26</v>
      </c>
      <c r="D108" s="35">
        <f t="shared" si="12"/>
        <v>13</v>
      </c>
      <c r="E108" s="36">
        <f t="shared" si="10"/>
        <v>-50</v>
      </c>
      <c r="F108" s="36">
        <f t="shared" si="13"/>
        <v>8.8207355136382143E-2</v>
      </c>
      <c r="G108" s="35">
        <f t="shared" ref="G108:H108" si="44">G32-G70</f>
        <v>403</v>
      </c>
      <c r="H108" s="35">
        <f t="shared" si="44"/>
        <v>507</v>
      </c>
      <c r="I108" s="36">
        <f t="shared" si="11"/>
        <v>25.806451612903224</v>
      </c>
      <c r="J108" s="36">
        <f t="shared" si="15"/>
        <v>0.17953829973334845</v>
      </c>
      <c r="K108" s="79"/>
      <c r="L108" s="35">
        <f t="shared" ref="L108" si="45">L32-L70</f>
        <v>1380</v>
      </c>
      <c r="M108" s="36">
        <f t="shared" si="17"/>
        <v>0.1402926626937411</v>
      </c>
      <c r="N108" s="15"/>
    </row>
    <row r="109" spans="1:14" ht="15.75">
      <c r="A109" s="12"/>
      <c r="B109" s="34" t="s">
        <v>47</v>
      </c>
      <c r="C109" s="35">
        <f t="shared" si="12"/>
        <v>314</v>
      </c>
      <c r="D109" s="35">
        <f t="shared" si="12"/>
        <v>207</v>
      </c>
      <c r="E109" s="36">
        <f t="shared" si="10"/>
        <v>-34.076433121019114</v>
      </c>
      <c r="F109" s="36">
        <f t="shared" si="13"/>
        <v>1.4045325010177772</v>
      </c>
      <c r="G109" s="35">
        <f t="shared" ref="G109:H109" si="46">G33-G71</f>
        <v>3209</v>
      </c>
      <c r="H109" s="35">
        <f t="shared" si="46"/>
        <v>7334</v>
      </c>
      <c r="I109" s="36">
        <f t="shared" si="11"/>
        <v>128.54471798067934</v>
      </c>
      <c r="J109" s="36">
        <f t="shared" si="15"/>
        <v>2.5971082647818098</v>
      </c>
      <c r="K109" s="79"/>
      <c r="L109" s="35">
        <f t="shared" ref="L109" si="47">L33-L71</f>
        <v>15659</v>
      </c>
      <c r="M109" s="36">
        <f t="shared" si="17"/>
        <v>1.5919150761748493</v>
      </c>
      <c r="N109" s="15"/>
    </row>
    <row r="110" spans="1:14" ht="15.75">
      <c r="A110" s="12"/>
      <c r="B110" s="34" t="s">
        <v>40</v>
      </c>
      <c r="C110" s="35">
        <f t="shared" si="12"/>
        <v>301</v>
      </c>
      <c r="D110" s="35">
        <f t="shared" si="12"/>
        <v>301</v>
      </c>
      <c r="E110" s="36">
        <f t="shared" si="10"/>
        <v>0</v>
      </c>
      <c r="F110" s="36">
        <f t="shared" si="13"/>
        <v>2.0423395304654632</v>
      </c>
      <c r="G110" s="35">
        <f t="shared" ref="G110:H110" si="48">G34-G72</f>
        <v>6558</v>
      </c>
      <c r="H110" s="35">
        <f t="shared" si="48"/>
        <v>5958</v>
      </c>
      <c r="I110" s="36">
        <f t="shared" si="11"/>
        <v>-9.149130832570906</v>
      </c>
      <c r="J110" s="36">
        <f t="shared" si="15"/>
        <v>2.1098406110676331</v>
      </c>
      <c r="K110" s="79"/>
      <c r="L110" s="35">
        <f t="shared" ref="L110" si="49">L34-L72</f>
        <v>24644</v>
      </c>
      <c r="M110" s="36">
        <f t="shared" si="17"/>
        <v>2.5053423039308376</v>
      </c>
      <c r="N110" s="15"/>
    </row>
    <row r="111" spans="1:14" ht="15.75">
      <c r="A111" s="12"/>
      <c r="B111" s="34" t="s">
        <v>44</v>
      </c>
      <c r="C111" s="35">
        <f t="shared" si="12"/>
        <v>166</v>
      </c>
      <c r="D111" s="35">
        <f t="shared" si="12"/>
        <v>157</v>
      </c>
      <c r="E111" s="36">
        <f t="shared" si="10"/>
        <v>-5.4216867469879526</v>
      </c>
      <c r="F111" s="36">
        <f t="shared" si="13"/>
        <v>1.0652734428009227</v>
      </c>
      <c r="G111" s="35">
        <f t="shared" ref="G111:H111" si="50">G35-G73</f>
        <v>5579</v>
      </c>
      <c r="H111" s="35">
        <f t="shared" si="50"/>
        <v>5320</v>
      </c>
      <c r="I111" s="36">
        <f t="shared" si="11"/>
        <v>-4.642409033877037</v>
      </c>
      <c r="J111" s="36">
        <f t="shared" si="15"/>
        <v>1.88391273092981</v>
      </c>
      <c r="K111" s="79"/>
      <c r="L111" s="35">
        <f t="shared" ref="L111" si="51">L35-L73</f>
        <v>19112</v>
      </c>
      <c r="M111" s="36">
        <f t="shared" si="17"/>
        <v>1.9429517169585364</v>
      </c>
      <c r="N111" s="15"/>
    </row>
    <row r="112" spans="1:14" ht="15.75">
      <c r="A112" s="12"/>
      <c r="B112" s="34" t="s">
        <v>36</v>
      </c>
      <c r="C112" s="35">
        <f t="shared" si="12"/>
        <v>253</v>
      </c>
      <c r="D112" s="35">
        <f t="shared" si="12"/>
        <v>279</v>
      </c>
      <c r="E112" s="36">
        <f t="shared" si="10"/>
        <v>10.276679841897241</v>
      </c>
      <c r="F112" s="36">
        <f t="shared" si="13"/>
        <v>1.8930655448500475</v>
      </c>
      <c r="G112" s="35">
        <f t="shared" ref="G112:H112" si="52">G36-G74</f>
        <v>4598</v>
      </c>
      <c r="H112" s="35">
        <f t="shared" si="52"/>
        <v>4988</v>
      </c>
      <c r="I112" s="36">
        <f t="shared" si="11"/>
        <v>8.4819486733362268</v>
      </c>
      <c r="J112" s="36">
        <f t="shared" si="15"/>
        <v>1.7663452447138897</v>
      </c>
      <c r="K112" s="79"/>
      <c r="L112" s="35">
        <f t="shared" ref="L112" si="53">L36-L74</f>
        <v>18338</v>
      </c>
      <c r="M112" s="36">
        <f t="shared" si="17"/>
        <v>1.8642658322303076</v>
      </c>
      <c r="N112" s="15"/>
    </row>
    <row r="113" spans="1:14" ht="15.75">
      <c r="A113" s="12"/>
      <c r="B113" s="34" t="s">
        <v>48</v>
      </c>
      <c r="C113" s="35">
        <f t="shared" si="12"/>
        <v>182</v>
      </c>
      <c r="D113" s="35">
        <f t="shared" si="12"/>
        <v>228</v>
      </c>
      <c r="E113" s="36">
        <f t="shared" si="10"/>
        <v>25.274725274725274</v>
      </c>
      <c r="F113" s="36">
        <f t="shared" si="13"/>
        <v>1.547021305468856</v>
      </c>
      <c r="G113" s="35">
        <f t="shared" ref="G113:H113" si="54">G37-G75</f>
        <v>3655</v>
      </c>
      <c r="H113" s="35">
        <f t="shared" si="54"/>
        <v>5111</v>
      </c>
      <c r="I113" s="36">
        <f t="shared" si="11"/>
        <v>39.835841313269491</v>
      </c>
      <c r="J113" s="36">
        <f t="shared" si="15"/>
        <v>1.8099018736432819</v>
      </c>
      <c r="K113" s="79"/>
      <c r="L113" s="35">
        <f t="shared" ref="L113" si="55">L37-L75</f>
        <v>15493</v>
      </c>
      <c r="M113" s="36">
        <f t="shared" si="17"/>
        <v>1.5750392921116891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5</v>
      </c>
      <c r="H114" s="35">
        <f t="shared" si="56"/>
        <v>9</v>
      </c>
      <c r="I114" s="36">
        <f t="shared" si="11"/>
        <v>80</v>
      </c>
      <c r="J114" s="36">
        <f t="shared" si="15"/>
        <v>3.1870704094677238E-3</v>
      </c>
      <c r="K114" s="79"/>
      <c r="L114" s="35">
        <f t="shared" ref="L114" si="57">L38-L76</f>
        <v>26</v>
      </c>
      <c r="M114" s="36">
        <f t="shared" si="17"/>
        <v>2.6431950942299052E-3</v>
      </c>
      <c r="N114" s="15"/>
    </row>
    <row r="115" spans="1:14" ht="15.75">
      <c r="A115" s="12"/>
      <c r="B115" s="34" t="s">
        <v>53</v>
      </c>
      <c r="C115" s="35">
        <f t="shared" si="12"/>
        <v>57</v>
      </c>
      <c r="D115" s="35">
        <f t="shared" si="12"/>
        <v>29</v>
      </c>
      <c r="E115" s="36">
        <f t="shared" si="10"/>
        <v>-49.122807017543856</v>
      </c>
      <c r="F115" s="36">
        <f t="shared" si="13"/>
        <v>0.19677025376577553</v>
      </c>
      <c r="G115" s="35">
        <f t="shared" ref="G115:H115" si="58">G39-G77</f>
        <v>1030</v>
      </c>
      <c r="H115" s="35">
        <f t="shared" si="58"/>
        <v>1019</v>
      </c>
      <c r="I115" s="36">
        <f t="shared" si="11"/>
        <v>-1.0679611650485477</v>
      </c>
      <c r="J115" s="36">
        <f t="shared" si="15"/>
        <v>0.36084719413862337</v>
      </c>
      <c r="K115" s="79"/>
      <c r="L115" s="35">
        <f t="shared" ref="L115" si="59">L39-L77</f>
        <v>3562</v>
      </c>
      <c r="M115" s="36">
        <f t="shared" si="17"/>
        <v>0.36211772790949698</v>
      </c>
      <c r="N115" s="15"/>
    </row>
    <row r="116" spans="1:14" ht="15.75">
      <c r="A116" s="12"/>
      <c r="B116" s="34" t="s">
        <v>50</v>
      </c>
      <c r="C116" s="35">
        <f t="shared" si="12"/>
        <v>186</v>
      </c>
      <c r="D116" s="35">
        <f t="shared" si="12"/>
        <v>81</v>
      </c>
      <c r="E116" s="36">
        <f t="shared" si="10"/>
        <v>-56.451612903225801</v>
      </c>
      <c r="F116" s="36">
        <f t="shared" si="13"/>
        <v>0.54959967431130408</v>
      </c>
      <c r="G116" s="35">
        <f t="shared" ref="G116:H116" si="60">G40-G78</f>
        <v>2171</v>
      </c>
      <c r="H116" s="35">
        <f t="shared" si="60"/>
        <v>2823</v>
      </c>
      <c r="I116" s="36">
        <f t="shared" si="11"/>
        <v>30.032243205895902</v>
      </c>
      <c r="J116" s="36">
        <f t="shared" si="15"/>
        <v>0.99967775176970941</v>
      </c>
      <c r="K116" s="79"/>
      <c r="L116" s="35">
        <f t="shared" ref="L116" si="61">L40-L78</f>
        <v>8217</v>
      </c>
      <c r="M116" s="36">
        <f t="shared" si="17"/>
        <v>0.83535131112642813</v>
      </c>
      <c r="N116" s="15"/>
    </row>
    <row r="117" spans="1:14" ht="15.75">
      <c r="A117" s="12"/>
      <c r="B117" s="34" t="s">
        <v>54</v>
      </c>
      <c r="C117" s="35">
        <f t="shared" si="12"/>
        <v>22</v>
      </c>
      <c r="D117" s="35">
        <f t="shared" si="12"/>
        <v>143</v>
      </c>
      <c r="E117" s="36">
        <f t="shared" si="10"/>
        <v>550</v>
      </c>
      <c r="F117" s="36">
        <f t="shared" si="13"/>
        <v>0.9702809065002036</v>
      </c>
      <c r="G117" s="35">
        <f t="shared" ref="G117:H117" si="62">G41-G79</f>
        <v>405</v>
      </c>
      <c r="H117" s="35">
        <f t="shared" si="62"/>
        <v>678</v>
      </c>
      <c r="I117" s="36">
        <f t="shared" si="11"/>
        <v>67.407407407407405</v>
      </c>
      <c r="J117" s="36">
        <f t="shared" si="15"/>
        <v>0.2400926375132352</v>
      </c>
      <c r="K117" s="79"/>
      <c r="L117" s="35">
        <f t="shared" ref="L117" si="63">L41-L79</f>
        <v>1199</v>
      </c>
      <c r="M117" s="36">
        <f t="shared" si="17"/>
        <v>0.12189195838390986</v>
      </c>
      <c r="N117" s="15"/>
    </row>
    <row r="118" spans="1:14" ht="15.75">
      <c r="A118" s="12"/>
      <c r="B118" s="34" t="s">
        <v>233</v>
      </c>
      <c r="C118" s="35">
        <f t="shared" si="12"/>
        <v>2</v>
      </c>
      <c r="D118" s="35">
        <f t="shared" si="12"/>
        <v>0</v>
      </c>
      <c r="E118" s="36">
        <f t="shared" si="10"/>
        <v>-100</v>
      </c>
      <c r="F118" s="36">
        <f t="shared" si="13"/>
        <v>0</v>
      </c>
      <c r="G118" s="35">
        <f t="shared" ref="G118:H118" si="64">G42-G80</f>
        <v>21</v>
      </c>
      <c r="H118" s="35">
        <f t="shared" si="64"/>
        <v>27</v>
      </c>
      <c r="I118" s="36">
        <f t="shared" si="11"/>
        <v>28.57142857142858</v>
      </c>
      <c r="J118" s="36">
        <f t="shared" si="15"/>
        <v>9.5612112284031714E-3</v>
      </c>
      <c r="K118" s="79"/>
      <c r="L118" s="35">
        <f t="shared" ref="L118" si="65">L42-L80</f>
        <v>96</v>
      </c>
      <c r="M118" s="36">
        <f t="shared" si="17"/>
        <v>9.7594895786950343E-3</v>
      </c>
      <c r="N118" s="15"/>
    </row>
    <row r="119" spans="1:14" ht="15.75">
      <c r="A119" s="12"/>
      <c r="B119" s="34" t="s">
        <v>42</v>
      </c>
      <c r="C119" s="35">
        <f t="shared" si="12"/>
        <v>178</v>
      </c>
      <c r="D119" s="35">
        <f t="shared" si="12"/>
        <v>234</v>
      </c>
      <c r="E119" s="36">
        <f t="shared" si="10"/>
        <v>31.46067415730338</v>
      </c>
      <c r="F119" s="36">
        <f t="shared" si="13"/>
        <v>1.5877323924548785</v>
      </c>
      <c r="G119" s="35">
        <f t="shared" ref="G119:H119" si="66">G43-G81</f>
        <v>3572</v>
      </c>
      <c r="H119" s="35">
        <f t="shared" si="66"/>
        <v>4427</v>
      </c>
      <c r="I119" s="36">
        <f t="shared" si="11"/>
        <v>23.936170212765951</v>
      </c>
      <c r="J119" s="36">
        <f t="shared" si="15"/>
        <v>1.5676845225237348</v>
      </c>
      <c r="K119" s="79"/>
      <c r="L119" s="35">
        <f t="shared" ref="L119" si="67">L43-L81</f>
        <v>14614</v>
      </c>
      <c r="M119" s="36">
        <f t="shared" si="17"/>
        <v>1.4856789656567628</v>
      </c>
      <c r="N119" s="15"/>
    </row>
    <row r="120" spans="1:14" ht="15.75">
      <c r="A120" s="12"/>
      <c r="B120" s="34" t="s">
        <v>51</v>
      </c>
      <c r="C120" s="35">
        <f t="shared" si="12"/>
        <v>105</v>
      </c>
      <c r="D120" s="35">
        <f t="shared" si="12"/>
        <v>62</v>
      </c>
      <c r="E120" s="36">
        <f t="shared" si="10"/>
        <v>-40.952380952380949</v>
      </c>
      <c r="F120" s="36">
        <f t="shared" si="13"/>
        <v>0.42068123218889947</v>
      </c>
      <c r="G120" s="35">
        <f t="shared" ref="G120:H120" si="68">G44-G82</f>
        <v>4017</v>
      </c>
      <c r="H120" s="35">
        <f t="shared" si="68"/>
        <v>2254</v>
      </c>
      <c r="I120" s="36">
        <f t="shared" si="11"/>
        <v>-43.888473985561362</v>
      </c>
      <c r="J120" s="36">
        <f t="shared" si="15"/>
        <v>0.79818407810447212</v>
      </c>
      <c r="K120" s="79"/>
      <c r="L120" s="35">
        <f t="shared" ref="L120" si="69">L44-L82</f>
        <v>12011</v>
      </c>
      <c r="M120" s="36">
        <f t="shared" si="17"/>
        <v>1.2210544721844381</v>
      </c>
      <c r="N120" s="15"/>
    </row>
    <row r="121" spans="1:14" ht="15.75">
      <c r="A121" s="12"/>
      <c r="B121" s="34" t="s">
        <v>46</v>
      </c>
      <c r="C121" s="35">
        <f t="shared" si="12"/>
        <v>224</v>
      </c>
      <c r="D121" s="35">
        <f t="shared" si="12"/>
        <v>162</v>
      </c>
      <c r="E121" s="36">
        <f t="shared" si="10"/>
        <v>-27.678571428571431</v>
      </c>
      <c r="F121" s="36">
        <f t="shared" si="13"/>
        <v>1.0991993486226082</v>
      </c>
      <c r="G121" s="35">
        <f t="shared" ref="G121:H121" si="70">G45-G83</f>
        <v>3609</v>
      </c>
      <c r="H121" s="35">
        <f t="shared" si="70"/>
        <v>3541</v>
      </c>
      <c r="I121" s="36">
        <f t="shared" si="11"/>
        <v>-1.8841784427819364</v>
      </c>
      <c r="J121" s="36">
        <f t="shared" si="15"/>
        <v>1.2539351466583566</v>
      </c>
      <c r="K121" s="79"/>
      <c r="L121" s="35">
        <f t="shared" ref="L121" si="71">L45-L83</f>
        <v>12236</v>
      </c>
      <c r="M121" s="36">
        <f t="shared" si="17"/>
        <v>1.2439282758845045</v>
      </c>
      <c r="N121" s="15"/>
    </row>
    <row r="122" spans="1:14" ht="15.75">
      <c r="A122" s="12"/>
      <c r="B122" s="34" t="s">
        <v>49</v>
      </c>
      <c r="C122" s="35">
        <f t="shared" si="12"/>
        <v>163</v>
      </c>
      <c r="D122" s="35">
        <f t="shared" si="12"/>
        <v>268</v>
      </c>
      <c r="E122" s="36">
        <f t="shared" si="10"/>
        <v>64.417177914110439</v>
      </c>
      <c r="F122" s="36">
        <f t="shared" si="13"/>
        <v>1.8184285520423396</v>
      </c>
      <c r="G122" s="35">
        <f t="shared" ref="G122:H122" si="72">G46-G84</f>
        <v>4625</v>
      </c>
      <c r="H122" s="35">
        <f t="shared" si="72"/>
        <v>4993</v>
      </c>
      <c r="I122" s="36">
        <f t="shared" si="11"/>
        <v>7.9567567567567554</v>
      </c>
      <c r="J122" s="36">
        <f t="shared" si="15"/>
        <v>1.7681158393858161</v>
      </c>
      <c r="K122" s="79"/>
      <c r="L122" s="35">
        <f t="shared" ref="L122" si="73">L46-L84</f>
        <v>15423</v>
      </c>
      <c r="M122" s="36">
        <f t="shared" si="17"/>
        <v>1.5679229976272242</v>
      </c>
      <c r="N122" s="15"/>
    </row>
    <row r="123" spans="1:14" ht="15.75">
      <c r="A123" s="12"/>
      <c r="B123" s="34" t="s">
        <v>37</v>
      </c>
      <c r="C123" s="35">
        <f t="shared" si="12"/>
        <v>405</v>
      </c>
      <c r="D123" s="35">
        <f t="shared" si="12"/>
        <v>330</v>
      </c>
      <c r="E123" s="36">
        <f t="shared" si="10"/>
        <v>-18.518518518518523</v>
      </c>
      <c r="F123" s="36">
        <f t="shared" si="13"/>
        <v>2.2391097842312391</v>
      </c>
      <c r="G123" s="35">
        <f t="shared" ref="G123:H123" si="74">G47-G85</f>
        <v>8424</v>
      </c>
      <c r="H123" s="35">
        <f t="shared" si="74"/>
        <v>8142</v>
      </c>
      <c r="I123" s="36">
        <f t="shared" si="11"/>
        <v>-3.3475783475783505</v>
      </c>
      <c r="J123" s="36">
        <f t="shared" si="15"/>
        <v>2.8832363637651341</v>
      </c>
      <c r="K123" s="79"/>
      <c r="L123" s="35">
        <f t="shared" ref="L123" si="75">L47-L85</f>
        <v>35478</v>
      </c>
      <c r="M123" s="36">
        <f t="shared" si="17"/>
        <v>3.6067413674264834</v>
      </c>
      <c r="N123" s="15"/>
    </row>
    <row r="124" spans="1:14" ht="15.75">
      <c r="A124" s="12"/>
      <c r="B124" s="34" t="s">
        <v>45</v>
      </c>
      <c r="C124" s="35">
        <f t="shared" si="12"/>
        <v>260</v>
      </c>
      <c r="D124" s="35">
        <f t="shared" si="12"/>
        <v>180</v>
      </c>
      <c r="E124" s="36">
        <f t="shared" si="10"/>
        <v>-30.76923076923077</v>
      </c>
      <c r="F124" s="36">
        <f t="shared" si="13"/>
        <v>1.2213326095806758</v>
      </c>
      <c r="G124" s="35">
        <f t="shared" ref="G124:H124" si="76">G48-G86</f>
        <v>6553</v>
      </c>
      <c r="H124" s="35">
        <f t="shared" si="76"/>
        <v>4547</v>
      </c>
      <c r="I124" s="36">
        <f t="shared" si="11"/>
        <v>-30.61193346558828</v>
      </c>
      <c r="J124" s="36">
        <f t="shared" si="15"/>
        <v>1.610178794649971</v>
      </c>
      <c r="K124" s="79"/>
      <c r="L124" s="35">
        <f t="shared" ref="L124" si="77">L48-L86</f>
        <v>17451</v>
      </c>
      <c r="M124" s="36">
        <f t="shared" si="17"/>
        <v>1.7740922149771567</v>
      </c>
      <c r="N124" s="15"/>
    </row>
    <row r="125" spans="1:14" ht="15.75">
      <c r="A125" s="12"/>
      <c r="B125" s="40" t="s">
        <v>70</v>
      </c>
      <c r="C125" s="42">
        <f>SUM(C93:C124)</f>
        <v>13673</v>
      </c>
      <c r="D125" s="42">
        <f>SUM(D93:D124)</f>
        <v>14738</v>
      </c>
      <c r="E125" s="38">
        <f t="shared" si="10"/>
        <v>7.7890733562495429</v>
      </c>
      <c r="F125" s="38">
        <f>SUM(F93:F124)</f>
        <v>100.00000000000001</v>
      </c>
      <c r="G125" s="42">
        <f>SUM(G93:G124)</f>
        <v>250495</v>
      </c>
      <c r="H125" s="42">
        <f>SUM(H93:H124)</f>
        <v>282391</v>
      </c>
      <c r="I125" s="38">
        <f t="shared" si="11"/>
        <v>12.733188287191366</v>
      </c>
      <c r="J125" s="38">
        <f>SUM(J93:J124)</f>
        <v>100</v>
      </c>
      <c r="K125" s="4"/>
      <c r="L125" s="42">
        <f>SUM(L93:L124)</f>
        <v>983658</v>
      </c>
      <c r="M125" s="38">
        <f>SUM(M93:M124)</f>
        <v>99.999999999999957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31.5" customHeight="1">
      <c r="A14" s="12"/>
      <c r="B14" s="30" t="s">
        <v>258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996</v>
      </c>
      <c r="D17" s="35">
        <v>3374</v>
      </c>
      <c r="E17" s="36">
        <f t="shared" ref="E17:E42" si="0">IF(ISBLANK(D17),"",(IFERROR(((D17/C17-1)*100),"")))</f>
        <v>238.75502008032129</v>
      </c>
      <c r="F17" s="36">
        <f>+(D17*100)/$D$42</f>
        <v>6.0830058053582379</v>
      </c>
      <c r="G17" s="35">
        <v>21395</v>
      </c>
      <c r="H17" s="35">
        <v>48716</v>
      </c>
      <c r="I17" s="36">
        <f t="shared" ref="I17:I42" si="1">IF(ISBLANK(H17),"",(IFERROR(((H17/G17-1)*100),"")))</f>
        <v>127.69806029446133</v>
      </c>
      <c r="J17" s="36">
        <f>+(H17*100)/$H$42</f>
        <v>4.443398566904543</v>
      </c>
      <c r="K17" s="79"/>
      <c r="L17" s="35">
        <v>112640</v>
      </c>
      <c r="M17" s="36">
        <f>+(L17*100)/$L$42</f>
        <v>3.0200609910754839</v>
      </c>
      <c r="N17" s="15"/>
    </row>
    <row r="18" spans="1:18" ht="15.75">
      <c r="A18" s="12"/>
      <c r="B18" s="34" t="s">
        <v>235</v>
      </c>
      <c r="C18" s="35">
        <v>485</v>
      </c>
      <c r="D18" s="35">
        <v>2841</v>
      </c>
      <c r="E18" s="36">
        <f t="shared" si="0"/>
        <v>485.77319587628864</v>
      </c>
      <c r="F18" s="36">
        <f t="shared" ref="F18:F41" si="2">+(D18*100)/$D$42</f>
        <v>5.12205675548985</v>
      </c>
      <c r="G18" s="35">
        <v>9657</v>
      </c>
      <c r="H18" s="35">
        <v>37762</v>
      </c>
      <c r="I18" s="36">
        <f t="shared" si="1"/>
        <v>291.03241172206691</v>
      </c>
      <c r="J18" s="36">
        <f t="shared" ref="J18:J41" si="3">+(H18*100)/$H$42</f>
        <v>3.4442814821300876</v>
      </c>
      <c r="K18" s="79"/>
      <c r="L18" s="35">
        <v>64490</v>
      </c>
      <c r="M18" s="36">
        <f t="shared" ref="M18:M41" si="4">+(L18*100)/$L$42</f>
        <v>1.7290814392263667</v>
      </c>
      <c r="N18" s="15"/>
    </row>
    <row r="19" spans="1:18" ht="15.75">
      <c r="A19" s="12"/>
      <c r="B19" s="34" t="s">
        <v>236</v>
      </c>
      <c r="C19" s="35">
        <v>3885</v>
      </c>
      <c r="D19" s="35">
        <v>421</v>
      </c>
      <c r="E19" s="36">
        <f t="shared" si="0"/>
        <v>-89.163449163449158</v>
      </c>
      <c r="F19" s="36">
        <f t="shared" si="2"/>
        <v>0.75902354595608124</v>
      </c>
      <c r="G19" s="35">
        <v>88423</v>
      </c>
      <c r="H19" s="35">
        <v>53980</v>
      </c>
      <c r="I19" s="36">
        <f t="shared" si="1"/>
        <v>-38.952534973932117</v>
      </c>
      <c r="J19" s="36">
        <f t="shared" si="3"/>
        <v>4.9235293259197643</v>
      </c>
      <c r="K19" s="79"/>
      <c r="L19" s="35">
        <v>336328</v>
      </c>
      <c r="M19" s="36">
        <f t="shared" si="4"/>
        <v>9.0174988725713359</v>
      </c>
      <c r="N19" s="15"/>
    </row>
    <row r="20" spans="1:18" ht="15.75">
      <c r="A20" s="12"/>
      <c r="B20" s="34" t="s">
        <v>237</v>
      </c>
      <c r="C20" s="35">
        <v>644</v>
      </c>
      <c r="D20" s="35">
        <v>849</v>
      </c>
      <c r="E20" s="36">
        <f t="shared" si="0"/>
        <v>31.832298136645964</v>
      </c>
      <c r="F20" s="36">
        <f t="shared" si="2"/>
        <v>1.5306674359066816</v>
      </c>
      <c r="G20" s="35">
        <v>14201</v>
      </c>
      <c r="H20" s="35">
        <v>16951</v>
      </c>
      <c r="I20" s="36">
        <f t="shared" si="1"/>
        <v>19.36483346243223</v>
      </c>
      <c r="J20" s="36">
        <f t="shared" si="3"/>
        <v>1.5461049574595391</v>
      </c>
      <c r="K20" s="79"/>
      <c r="L20" s="35">
        <v>54418</v>
      </c>
      <c r="M20" s="36">
        <f t="shared" si="4"/>
        <v>1.4590347923681257</v>
      </c>
      <c r="N20" s="15"/>
    </row>
    <row r="21" spans="1:18" ht="15.75">
      <c r="A21" s="12"/>
      <c r="B21" s="34" t="s">
        <v>238</v>
      </c>
      <c r="C21" s="35">
        <v>918</v>
      </c>
      <c r="D21" s="35">
        <v>721</v>
      </c>
      <c r="E21" s="36">
        <f t="shared" si="0"/>
        <v>-21.459694989106758</v>
      </c>
      <c r="F21" s="36">
        <f t="shared" si="2"/>
        <v>1.299895431435474</v>
      </c>
      <c r="G21" s="35">
        <v>18901</v>
      </c>
      <c r="H21" s="35">
        <v>16764</v>
      </c>
      <c r="I21" s="36">
        <f t="shared" si="1"/>
        <v>-11.306280091000476</v>
      </c>
      <c r="J21" s="36">
        <f t="shared" si="3"/>
        <v>1.5290486406024255</v>
      </c>
      <c r="K21" s="79"/>
      <c r="L21" s="35">
        <v>65185</v>
      </c>
      <c r="M21" s="36">
        <f t="shared" si="4"/>
        <v>1.7477155158314579</v>
      </c>
      <c r="N21" s="15"/>
    </row>
    <row r="22" spans="1:18" ht="15" customHeight="1">
      <c r="A22" s="12"/>
      <c r="B22" s="34" t="s">
        <v>239</v>
      </c>
      <c r="C22" s="35">
        <v>730</v>
      </c>
      <c r="D22" s="35">
        <v>175</v>
      </c>
      <c r="E22" s="36">
        <f t="shared" si="0"/>
        <v>-76.027397260273972</v>
      </c>
      <c r="F22" s="36">
        <f t="shared" si="2"/>
        <v>0.31550859986297913</v>
      </c>
      <c r="G22" s="35">
        <v>13981</v>
      </c>
      <c r="H22" s="35">
        <v>9742</v>
      </c>
      <c r="I22" s="36">
        <f t="shared" si="1"/>
        <v>-30.319719619483585</v>
      </c>
      <c r="J22" s="36">
        <f t="shared" si="3"/>
        <v>0.88857026108022119</v>
      </c>
      <c r="K22" s="79"/>
      <c r="L22" s="35">
        <v>47490</v>
      </c>
      <c r="M22" s="36">
        <f t="shared" si="4"/>
        <v>1.2732838819795342</v>
      </c>
      <c r="N22" s="15"/>
    </row>
    <row r="23" spans="1:18" ht="15.75">
      <c r="A23" s="12"/>
      <c r="B23" s="34" t="s">
        <v>240</v>
      </c>
      <c r="C23" s="35">
        <v>1710</v>
      </c>
      <c r="D23" s="35">
        <v>273</v>
      </c>
      <c r="E23" s="36">
        <f t="shared" si="0"/>
        <v>-84.035087719298247</v>
      </c>
      <c r="F23" s="36">
        <f t="shared" si="2"/>
        <v>0.49219341578624742</v>
      </c>
      <c r="G23" s="35">
        <v>27648</v>
      </c>
      <c r="H23" s="35">
        <v>21375</v>
      </c>
      <c r="I23" s="36">
        <f t="shared" si="1"/>
        <v>-22.688802083333336</v>
      </c>
      <c r="J23" s="36">
        <f t="shared" si="3"/>
        <v>1.9496191059936079</v>
      </c>
      <c r="K23" s="79"/>
      <c r="L23" s="35">
        <v>83451</v>
      </c>
      <c r="M23" s="36">
        <f t="shared" si="4"/>
        <v>2.2374565852826724</v>
      </c>
      <c r="N23" s="15"/>
    </row>
    <row r="24" spans="1:18" ht="15.75">
      <c r="A24" s="12"/>
      <c r="B24" s="34" t="s">
        <v>241</v>
      </c>
      <c r="C24" s="35">
        <v>1837</v>
      </c>
      <c r="D24" s="35">
        <v>2268</v>
      </c>
      <c r="E24" s="36">
        <f t="shared" si="0"/>
        <v>23.462166575939026</v>
      </c>
      <c r="F24" s="36">
        <f t="shared" si="2"/>
        <v>4.0889914542242094</v>
      </c>
      <c r="G24" s="35">
        <v>36650</v>
      </c>
      <c r="H24" s="35">
        <v>34629</v>
      </c>
      <c r="I24" s="36">
        <f t="shared" si="1"/>
        <v>-5.514324693042294</v>
      </c>
      <c r="J24" s="36">
        <f t="shared" si="3"/>
        <v>3.1585197670855041</v>
      </c>
      <c r="K24" s="79"/>
      <c r="L24" s="35">
        <v>119839</v>
      </c>
      <c r="M24" s="36">
        <f t="shared" si="4"/>
        <v>3.2130778507590101</v>
      </c>
      <c r="N24" s="15"/>
    </row>
    <row r="25" spans="1:18" ht="15.75">
      <c r="A25" s="12"/>
      <c r="B25" s="34" t="s">
        <v>242</v>
      </c>
      <c r="C25" s="35">
        <v>1248</v>
      </c>
      <c r="D25" s="35">
        <v>516</v>
      </c>
      <c r="E25" s="36">
        <f t="shared" si="0"/>
        <v>-58.653846153846153</v>
      </c>
      <c r="F25" s="36">
        <f t="shared" si="2"/>
        <v>0.93029964302455559</v>
      </c>
      <c r="G25" s="35">
        <v>25714</v>
      </c>
      <c r="H25" s="35">
        <v>19399</v>
      </c>
      <c r="I25" s="36">
        <f t="shared" si="1"/>
        <v>-24.558606206735632</v>
      </c>
      <c r="J25" s="36">
        <f t="shared" si="3"/>
        <v>1.7693876508617545</v>
      </c>
      <c r="K25" s="79"/>
      <c r="L25" s="35">
        <v>82418</v>
      </c>
      <c r="M25" s="36">
        <f t="shared" si="4"/>
        <v>2.2097601807746736</v>
      </c>
      <c r="N25" s="15"/>
    </row>
    <row r="26" spans="1:18" ht="15.75">
      <c r="A26" s="12"/>
      <c r="B26" s="34" t="s">
        <v>75</v>
      </c>
      <c r="C26" s="35">
        <v>3532</v>
      </c>
      <c r="D26" s="35">
        <v>786</v>
      </c>
      <c r="E26" s="36">
        <f t="shared" si="0"/>
        <v>-77.746319365798414</v>
      </c>
      <c r="F26" s="36">
        <f t="shared" si="2"/>
        <v>1.4170843399560091</v>
      </c>
      <c r="G26" s="35">
        <v>88409</v>
      </c>
      <c r="H26" s="35">
        <v>50702</v>
      </c>
      <c r="I26" s="36">
        <f t="shared" si="1"/>
        <v>-42.650635116334314</v>
      </c>
      <c r="J26" s="36">
        <f t="shared" si="3"/>
        <v>4.6245421245421241</v>
      </c>
      <c r="K26" s="79"/>
      <c r="L26" s="35">
        <v>256255</v>
      </c>
      <c r="M26" s="36">
        <f t="shared" si="4"/>
        <v>6.8706119430757111</v>
      </c>
      <c r="N26" s="15"/>
      <c r="R26" s="4"/>
    </row>
    <row r="27" spans="1:18" ht="15" customHeight="1">
      <c r="A27" s="12"/>
      <c r="B27" s="34" t="s">
        <v>243</v>
      </c>
      <c r="C27" s="35">
        <v>616</v>
      </c>
      <c r="D27" s="35">
        <v>766</v>
      </c>
      <c r="E27" s="36">
        <f t="shared" si="0"/>
        <v>24.350649350649345</v>
      </c>
      <c r="F27" s="36">
        <f t="shared" si="2"/>
        <v>1.3810262142573828</v>
      </c>
      <c r="G27" s="35">
        <v>12314</v>
      </c>
      <c r="H27" s="35">
        <v>15429</v>
      </c>
      <c r="I27" s="36">
        <f t="shared" si="1"/>
        <v>25.296410589572837</v>
      </c>
      <c r="J27" s="36">
        <f t="shared" si="3"/>
        <v>1.4072829560877369</v>
      </c>
      <c r="K27" s="79"/>
      <c r="L27" s="35">
        <v>50534</v>
      </c>
      <c r="M27" s="36">
        <f t="shared" si="4"/>
        <v>1.3548984563477318</v>
      </c>
      <c r="N27" s="15"/>
    </row>
    <row r="28" spans="1:18" ht="15" customHeight="1">
      <c r="A28" s="12"/>
      <c r="B28" s="34" t="s">
        <v>76</v>
      </c>
      <c r="C28" s="35">
        <v>235</v>
      </c>
      <c r="D28" s="35">
        <v>1406</v>
      </c>
      <c r="E28" s="36">
        <f t="shared" si="0"/>
        <v>498.29787234042556</v>
      </c>
      <c r="F28" s="36">
        <f t="shared" si="2"/>
        <v>2.5348862366134211</v>
      </c>
      <c r="G28" s="35">
        <v>5737</v>
      </c>
      <c r="H28" s="35">
        <v>17619</v>
      </c>
      <c r="I28" s="36">
        <f t="shared" si="1"/>
        <v>207.11173086979255</v>
      </c>
      <c r="J28" s="36">
        <f t="shared" si="3"/>
        <v>1.6070334048421697</v>
      </c>
      <c r="K28" s="79"/>
      <c r="L28" s="35">
        <v>34168</v>
      </c>
      <c r="M28" s="36">
        <f t="shared" si="4"/>
        <v>0.91609946682410448</v>
      </c>
      <c r="N28" s="15"/>
    </row>
    <row r="29" spans="1:18" ht="15" customHeight="1">
      <c r="A29" s="12"/>
      <c r="B29" s="34" t="s">
        <v>244</v>
      </c>
      <c r="C29" s="35">
        <v>537</v>
      </c>
      <c r="D29" s="35">
        <v>1610</v>
      </c>
      <c r="E29" s="36">
        <f t="shared" si="0"/>
        <v>199.81378026070763</v>
      </c>
      <c r="F29" s="36">
        <f t="shared" si="2"/>
        <v>2.9026791187394081</v>
      </c>
      <c r="G29" s="35">
        <v>12476</v>
      </c>
      <c r="H29" s="35">
        <v>22543</v>
      </c>
      <c r="I29" s="36">
        <f t="shared" si="1"/>
        <v>80.690926579031739</v>
      </c>
      <c r="J29" s="36">
        <f t="shared" si="3"/>
        <v>2.056152678662639</v>
      </c>
      <c r="K29" s="79"/>
      <c r="L29" s="35">
        <v>64210</v>
      </c>
      <c r="M29" s="36">
        <f t="shared" si="4"/>
        <v>1.7215741853423012</v>
      </c>
      <c r="N29" s="15"/>
    </row>
    <row r="30" spans="1:18" ht="15" customHeight="1">
      <c r="A30" s="12"/>
      <c r="B30" s="34" t="s">
        <v>79</v>
      </c>
      <c r="C30" s="35">
        <v>81</v>
      </c>
      <c r="D30" s="35">
        <v>1922</v>
      </c>
      <c r="E30" s="36">
        <f t="shared" si="0"/>
        <v>2272.8395061728397</v>
      </c>
      <c r="F30" s="36">
        <f t="shared" si="2"/>
        <v>3.4651858796379762</v>
      </c>
      <c r="G30" s="35">
        <v>804</v>
      </c>
      <c r="H30" s="35">
        <v>20704</v>
      </c>
      <c r="I30" s="36">
        <f t="shared" si="1"/>
        <v>2475.1243781094527</v>
      </c>
      <c r="J30" s="36">
        <f t="shared" si="3"/>
        <v>1.8884170278592589</v>
      </c>
      <c r="K30" s="79"/>
      <c r="L30" s="35">
        <v>22237</v>
      </c>
      <c r="M30" s="36">
        <f t="shared" si="4"/>
        <v>0.5962100164998716</v>
      </c>
      <c r="N30" s="15"/>
    </row>
    <row r="31" spans="1:18" ht="15" customHeight="1">
      <c r="A31" s="12"/>
      <c r="B31" s="34" t="s">
        <v>245</v>
      </c>
      <c r="C31" s="35">
        <v>2984</v>
      </c>
      <c r="D31" s="35">
        <v>437</v>
      </c>
      <c r="E31" s="36">
        <f t="shared" si="0"/>
        <v>-85.355227882037525</v>
      </c>
      <c r="F31" s="36">
        <f t="shared" si="2"/>
        <v>0.78787004651498216</v>
      </c>
      <c r="G31" s="35">
        <v>72180</v>
      </c>
      <c r="H31" s="35">
        <v>43453</v>
      </c>
      <c r="I31" s="36">
        <f t="shared" si="1"/>
        <v>-39.799113327791638</v>
      </c>
      <c r="J31" s="36">
        <f t="shared" si="3"/>
        <v>3.9633590181398946</v>
      </c>
      <c r="K31" s="79"/>
      <c r="L31" s="35">
        <v>206110</v>
      </c>
      <c r="M31" s="36">
        <f t="shared" si="4"/>
        <v>5.5261432073026278</v>
      </c>
      <c r="N31" s="15"/>
    </row>
    <row r="32" spans="1:18" ht="15" customHeight="1">
      <c r="A32" s="12"/>
      <c r="B32" s="34" t="s">
        <v>78</v>
      </c>
      <c r="C32" s="35">
        <v>1687</v>
      </c>
      <c r="D32" s="35">
        <v>3548</v>
      </c>
      <c r="E32" s="36">
        <f t="shared" si="0"/>
        <v>110.3141671606402</v>
      </c>
      <c r="F32" s="36">
        <f t="shared" si="2"/>
        <v>6.396711498936285</v>
      </c>
      <c r="G32" s="35">
        <v>30906</v>
      </c>
      <c r="H32" s="35">
        <v>60997</v>
      </c>
      <c r="I32" s="36">
        <f t="shared" si="1"/>
        <v>97.362971591276775</v>
      </c>
      <c r="J32" s="36">
        <f t="shared" si="3"/>
        <v>5.5635516541891041</v>
      </c>
      <c r="K32" s="79"/>
      <c r="L32" s="35">
        <v>137553</v>
      </c>
      <c r="M32" s="36">
        <f t="shared" si="4"/>
        <v>3.6880189054102099</v>
      </c>
      <c r="N32" s="15"/>
    </row>
    <row r="33" spans="1:14" ht="15" customHeight="1">
      <c r="A33" s="12"/>
      <c r="B33" s="34" t="s">
        <v>246</v>
      </c>
      <c r="C33" s="35">
        <v>2869</v>
      </c>
      <c r="D33" s="35">
        <v>3762</v>
      </c>
      <c r="E33" s="36">
        <f t="shared" si="0"/>
        <v>31.12582781456954</v>
      </c>
      <c r="F33" s="36">
        <f t="shared" si="2"/>
        <v>6.7825334439115856</v>
      </c>
      <c r="G33" s="35">
        <v>28435</v>
      </c>
      <c r="H33" s="35">
        <v>58069</v>
      </c>
      <c r="I33" s="36">
        <f t="shared" si="1"/>
        <v>104.21663442940039</v>
      </c>
      <c r="J33" s="36">
        <f t="shared" si="3"/>
        <v>5.296488040511945</v>
      </c>
      <c r="K33" s="79"/>
      <c r="L33" s="35">
        <v>137123</v>
      </c>
      <c r="M33" s="36">
        <f t="shared" si="4"/>
        <v>3.6764899083739664</v>
      </c>
      <c r="N33" s="15"/>
    </row>
    <row r="34" spans="1:14" ht="15" customHeight="1">
      <c r="A34" s="12"/>
      <c r="B34" s="34" t="s">
        <v>247</v>
      </c>
      <c r="C34" s="35">
        <v>1273</v>
      </c>
      <c r="D34" s="35">
        <v>772</v>
      </c>
      <c r="E34" s="36">
        <f t="shared" si="0"/>
        <v>-39.355852317360565</v>
      </c>
      <c r="F34" s="36">
        <f t="shared" si="2"/>
        <v>1.3918436519669708</v>
      </c>
      <c r="G34" s="35">
        <v>19167</v>
      </c>
      <c r="H34" s="35">
        <v>16784</v>
      </c>
      <c r="I34" s="36">
        <f t="shared" si="1"/>
        <v>-12.43282725517817</v>
      </c>
      <c r="J34" s="36">
        <f t="shared" si="3"/>
        <v>1.5308728456138814</v>
      </c>
      <c r="K34" s="79"/>
      <c r="L34" s="35">
        <v>66988</v>
      </c>
      <c r="M34" s="36">
        <f t="shared" si="4"/>
        <v>1.7960568685206366</v>
      </c>
      <c r="N34" s="15"/>
    </row>
    <row r="35" spans="1:14" ht="15" customHeight="1">
      <c r="A35" s="12"/>
      <c r="B35" s="34" t="s">
        <v>248</v>
      </c>
      <c r="C35" s="35">
        <v>190</v>
      </c>
      <c r="D35" s="35">
        <v>2505</v>
      </c>
      <c r="E35" s="36">
        <f t="shared" si="0"/>
        <v>1218.421052631579</v>
      </c>
      <c r="F35" s="36">
        <f t="shared" si="2"/>
        <v>4.5162802437529299</v>
      </c>
      <c r="G35" s="35">
        <v>4618</v>
      </c>
      <c r="H35" s="35">
        <v>21252</v>
      </c>
      <c r="I35" s="36">
        <f t="shared" si="1"/>
        <v>360.19922044174962</v>
      </c>
      <c r="J35" s="36">
        <f t="shared" si="3"/>
        <v>1.9384002451731535</v>
      </c>
      <c r="K35" s="79"/>
      <c r="L35" s="35">
        <v>42023</v>
      </c>
      <c r="M35" s="36">
        <f t="shared" si="4"/>
        <v>1.1267047498931557</v>
      </c>
      <c r="N35" s="15"/>
    </row>
    <row r="36" spans="1:14" ht="15" customHeight="1">
      <c r="A36" s="12"/>
      <c r="B36" s="34" t="s">
        <v>77</v>
      </c>
      <c r="C36" s="35">
        <v>391</v>
      </c>
      <c r="D36" s="35">
        <v>748</v>
      </c>
      <c r="E36" s="36">
        <f t="shared" si="0"/>
        <v>91.304347826086968</v>
      </c>
      <c r="F36" s="36">
        <f t="shared" si="2"/>
        <v>1.3485739011286193</v>
      </c>
      <c r="G36" s="35">
        <v>10020</v>
      </c>
      <c r="H36" s="35">
        <v>12159</v>
      </c>
      <c r="I36" s="36">
        <f t="shared" si="1"/>
        <v>21.34730538922156</v>
      </c>
      <c r="J36" s="36">
        <f t="shared" si="3"/>
        <v>1.1090254367146797</v>
      </c>
      <c r="K36" s="79"/>
      <c r="L36" s="35">
        <v>39656</v>
      </c>
      <c r="M36" s="36">
        <f t="shared" si="4"/>
        <v>1.0632416429517879</v>
      </c>
      <c r="N36" s="15"/>
    </row>
    <row r="37" spans="1:14" ht="15" customHeight="1">
      <c r="A37" s="12"/>
      <c r="B37" s="34" t="s">
        <v>249</v>
      </c>
      <c r="C37" s="35">
        <v>1388</v>
      </c>
      <c r="D37" s="35">
        <v>2034</v>
      </c>
      <c r="E37" s="36">
        <f t="shared" si="0"/>
        <v>46.541786743515857</v>
      </c>
      <c r="F37" s="36">
        <f t="shared" si="2"/>
        <v>3.6671113835502829</v>
      </c>
      <c r="G37" s="35">
        <v>28348</v>
      </c>
      <c r="H37" s="35">
        <v>35095</v>
      </c>
      <c r="I37" s="36">
        <f t="shared" si="1"/>
        <v>23.800620855086784</v>
      </c>
      <c r="J37" s="36">
        <f t="shared" si="3"/>
        <v>3.2010237438524292</v>
      </c>
      <c r="K37" s="79"/>
      <c r="L37" s="35">
        <v>108273</v>
      </c>
      <c r="M37" s="36">
        <f t="shared" si="4"/>
        <v>2.9029746421050771</v>
      </c>
      <c r="N37" s="15"/>
    </row>
    <row r="38" spans="1:14" ht="15" customHeight="1">
      <c r="A38" s="12"/>
      <c r="B38" s="34" t="s">
        <v>250</v>
      </c>
      <c r="C38" s="35">
        <v>530</v>
      </c>
      <c r="D38" s="35">
        <v>1230</v>
      </c>
      <c r="E38" s="36">
        <f t="shared" si="0"/>
        <v>132.07547169811323</v>
      </c>
      <c r="F38" s="36">
        <f t="shared" si="2"/>
        <v>2.2175747304655102</v>
      </c>
      <c r="G38" s="35">
        <v>8587</v>
      </c>
      <c r="H38" s="35">
        <v>17402</v>
      </c>
      <c r="I38" s="36">
        <f t="shared" si="1"/>
        <v>102.65517642948643</v>
      </c>
      <c r="J38" s="36">
        <f t="shared" si="3"/>
        <v>1.5872407804678721</v>
      </c>
      <c r="K38" s="79"/>
      <c r="L38" s="35">
        <v>36714</v>
      </c>
      <c r="M38" s="36">
        <f t="shared" si="4"/>
        <v>0.98436185392707132</v>
      </c>
      <c r="N38" s="15"/>
    </row>
    <row r="39" spans="1:14" ht="15" customHeight="1">
      <c r="A39" s="12"/>
      <c r="B39" s="34" t="s">
        <v>251</v>
      </c>
      <c r="C39" s="35">
        <v>1122</v>
      </c>
      <c r="D39" s="35">
        <v>47</v>
      </c>
      <c r="E39" s="36">
        <f t="shared" si="0"/>
        <v>-95.811051693404636</v>
      </c>
      <c r="F39" s="36">
        <f t="shared" si="2"/>
        <v>8.473659539177153E-2</v>
      </c>
      <c r="G39" s="35">
        <v>18992</v>
      </c>
      <c r="H39" s="35">
        <v>13233</v>
      </c>
      <c r="I39" s="36">
        <f t="shared" si="1"/>
        <v>-30.323294018534121</v>
      </c>
      <c r="J39" s="36">
        <f t="shared" si="3"/>
        <v>1.2069852458298673</v>
      </c>
      <c r="K39" s="79"/>
      <c r="L39" s="35">
        <v>57465</v>
      </c>
      <c r="M39" s="36">
        <f t="shared" si="4"/>
        <v>1.5407298015993669</v>
      </c>
      <c r="N39" s="15"/>
    </row>
    <row r="40" spans="1:14" ht="15" customHeight="1">
      <c r="A40" s="12"/>
      <c r="B40" s="34" t="s">
        <v>252</v>
      </c>
      <c r="C40" s="35">
        <v>3566</v>
      </c>
      <c r="D40" s="35">
        <v>776</v>
      </c>
      <c r="E40" s="36">
        <f t="shared" si="0"/>
        <v>-78.238923163208071</v>
      </c>
      <c r="F40" s="36">
        <f t="shared" si="2"/>
        <v>1.399055277106696</v>
      </c>
      <c r="G40" s="35">
        <v>85830</v>
      </c>
      <c r="H40" s="35">
        <v>52541</v>
      </c>
      <c r="I40" s="36">
        <f t="shared" si="1"/>
        <v>-38.784807176977743</v>
      </c>
      <c r="J40" s="36">
        <f t="shared" si="3"/>
        <v>4.7922777753455046</v>
      </c>
      <c r="K40" s="79"/>
      <c r="L40" s="35">
        <v>285563</v>
      </c>
      <c r="M40" s="36">
        <f t="shared" si="4"/>
        <v>7.6564069317692507</v>
      </c>
      <c r="N40" s="15"/>
    </row>
    <row r="41" spans="1:14" ht="15" customHeight="1">
      <c r="A41" s="12"/>
      <c r="B41" s="34" t="s">
        <v>71</v>
      </c>
      <c r="C41" s="35">
        <v>20588</v>
      </c>
      <c r="D41" s="35">
        <v>21679</v>
      </c>
      <c r="E41" s="36">
        <f t="shared" si="0"/>
        <v>5.2992034194676574</v>
      </c>
      <c r="F41" s="36">
        <f t="shared" si="2"/>
        <v>39.085205351025856</v>
      </c>
      <c r="G41" s="35">
        <v>314383</v>
      </c>
      <c r="H41" s="35">
        <v>379068</v>
      </c>
      <c r="I41" s="36">
        <f t="shared" si="1"/>
        <v>20.575221942662303</v>
      </c>
      <c r="J41" s="36">
        <f t="shared" si="3"/>
        <v>34.57488726413029</v>
      </c>
      <c r="K41" s="79"/>
      <c r="L41" s="35">
        <v>1218595</v>
      </c>
      <c r="M41" s="36">
        <f t="shared" si="4"/>
        <v>32.672507310188472</v>
      </c>
      <c r="N41" s="15"/>
    </row>
    <row r="42" spans="1:14" ht="15.75">
      <c r="A42" s="12"/>
      <c r="B42" s="40" t="s">
        <v>70</v>
      </c>
      <c r="C42" s="42">
        <f>SUM(C17:C41)</f>
        <v>54042</v>
      </c>
      <c r="D42" s="42">
        <f>SUM(D17:D41)</f>
        <v>55466</v>
      </c>
      <c r="E42" s="42">
        <f t="shared" si="0"/>
        <v>2.6349876022353058</v>
      </c>
      <c r="F42" s="42">
        <f>SUM(F17:F41)</f>
        <v>100</v>
      </c>
      <c r="G42" s="42">
        <f>SUM(G17:G41)</f>
        <v>997776</v>
      </c>
      <c r="H42" s="42">
        <f>SUM(H17:H41)</f>
        <v>1096368</v>
      </c>
      <c r="I42" s="42">
        <f t="shared" si="1"/>
        <v>9.8811757348342688</v>
      </c>
      <c r="J42" s="42">
        <f>SUM(J17:J41)</f>
        <v>100.00000000000003</v>
      </c>
      <c r="K42" s="4"/>
      <c r="L42" s="42">
        <f>SUM(L17:L41)</f>
        <v>3729726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310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4" t="s">
        <v>319</v>
      </c>
      <c r="D45" s="104"/>
      <c r="E45" s="101" t="s">
        <v>254</v>
      </c>
      <c r="F45" s="101" t="s">
        <v>307</v>
      </c>
      <c r="G45" s="105" t="s">
        <v>321</v>
      </c>
      <c r="H45" s="106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263</v>
      </c>
      <c r="D48" s="35">
        <v>1902</v>
      </c>
      <c r="E48" s="36">
        <f t="shared" ref="E48:E73" si="5">IF(ISBLANK(D48),"",(IFERROR(((D48/C48-1)*100),"")))</f>
        <v>623.19391634980991</v>
      </c>
      <c r="F48" s="36">
        <f>+(D48*100)/$D$73</f>
        <v>6.8898065637904802</v>
      </c>
      <c r="G48" s="35">
        <v>6188</v>
      </c>
      <c r="H48" s="35">
        <v>24765</v>
      </c>
      <c r="I48" s="36">
        <f t="shared" ref="I48:I73" si="6">IF(ISBLANK(H48),"",(IFERROR(((H48/G48-1)*100),"")))</f>
        <v>300.21008403361344</v>
      </c>
      <c r="J48" s="36">
        <f>+(H48*100)/$H$73</f>
        <v>4.2485992403473682</v>
      </c>
      <c r="K48" s="79"/>
      <c r="L48" s="35">
        <v>44115</v>
      </c>
      <c r="M48" s="36">
        <f>+(L48*100)/$L$73</f>
        <v>2.1419987618504268</v>
      </c>
      <c r="N48" s="15"/>
    </row>
    <row r="49" spans="1:14" ht="15.75">
      <c r="A49" s="12"/>
      <c r="B49" s="34" t="s">
        <v>235</v>
      </c>
      <c r="C49" s="35">
        <v>179</v>
      </c>
      <c r="D49" s="35">
        <v>1883</v>
      </c>
      <c r="E49" s="36">
        <f t="shared" si="5"/>
        <v>951.9553072625697</v>
      </c>
      <c r="F49" s="36">
        <f t="shared" ref="F49:F72" si="7">+(D49*100)/$D$73</f>
        <v>6.8209809461711224</v>
      </c>
      <c r="G49" s="35">
        <v>4018</v>
      </c>
      <c r="H49" s="35">
        <v>23848</v>
      </c>
      <c r="I49" s="36">
        <f t="shared" si="6"/>
        <v>493.52911896465901</v>
      </c>
      <c r="J49" s="36">
        <f t="shared" ref="J49:J72" si="8">+(H49*100)/$H$73</f>
        <v>4.0912818366163552</v>
      </c>
      <c r="K49" s="79"/>
      <c r="L49" s="35">
        <v>35258</v>
      </c>
      <c r="M49" s="36">
        <f t="shared" ref="M49:M71" si="9">+(L49*100)/$L$73</f>
        <v>1.7119481433825761</v>
      </c>
      <c r="N49" s="15"/>
    </row>
    <row r="50" spans="1:14" ht="15.75">
      <c r="A50" s="12"/>
      <c r="B50" s="34" t="s">
        <v>236</v>
      </c>
      <c r="C50" s="35">
        <v>2072</v>
      </c>
      <c r="D50" s="35">
        <v>110</v>
      </c>
      <c r="E50" s="36">
        <f t="shared" si="5"/>
        <v>-94.691119691119695</v>
      </c>
      <c r="F50" s="36">
        <f t="shared" si="7"/>
        <v>0.39846410200681009</v>
      </c>
      <c r="G50" s="35">
        <v>50022</v>
      </c>
      <c r="H50" s="35">
        <v>28194</v>
      </c>
      <c r="I50" s="36">
        <f t="shared" si="6"/>
        <v>-43.636799808084447</v>
      </c>
      <c r="J50" s="36">
        <f t="shared" si="8"/>
        <v>4.8368668274723881</v>
      </c>
      <c r="K50" s="79"/>
      <c r="L50" s="35">
        <v>198614</v>
      </c>
      <c r="M50" s="36">
        <f t="shared" si="9"/>
        <v>9.6436799747514605</v>
      </c>
      <c r="N50" s="15"/>
    </row>
    <row r="51" spans="1:14" ht="15.75">
      <c r="A51" s="12"/>
      <c r="B51" s="34" t="s">
        <v>237</v>
      </c>
      <c r="C51" s="35">
        <v>468</v>
      </c>
      <c r="D51" s="35">
        <v>226</v>
      </c>
      <c r="E51" s="36">
        <f t="shared" si="5"/>
        <v>-51.709401709401703</v>
      </c>
      <c r="F51" s="36">
        <f t="shared" si="7"/>
        <v>0.81866260957762804</v>
      </c>
      <c r="G51" s="35">
        <v>10724</v>
      </c>
      <c r="H51" s="35">
        <v>8337</v>
      </c>
      <c r="I51" s="36">
        <f t="shared" si="6"/>
        <v>-22.258485639686686</v>
      </c>
      <c r="J51" s="36">
        <f t="shared" si="8"/>
        <v>1.4302673881193622</v>
      </c>
      <c r="K51" s="79"/>
      <c r="L51" s="35">
        <v>36489</v>
      </c>
      <c r="M51" s="36">
        <f t="shared" si="9"/>
        <v>1.7717192070987242</v>
      </c>
      <c r="N51" s="15"/>
    </row>
    <row r="52" spans="1:14" ht="15.75">
      <c r="A52" s="12"/>
      <c r="B52" s="34" t="s">
        <v>238</v>
      </c>
      <c r="C52" s="35">
        <v>792</v>
      </c>
      <c r="D52" s="35">
        <v>488</v>
      </c>
      <c r="E52" s="36">
        <f t="shared" si="5"/>
        <v>-38.383838383838388</v>
      </c>
      <c r="F52" s="36">
        <f t="shared" si="7"/>
        <v>1.767731652539303</v>
      </c>
      <c r="G52" s="35">
        <v>16563</v>
      </c>
      <c r="H52" s="35">
        <v>13222</v>
      </c>
      <c r="I52" s="36">
        <f t="shared" si="6"/>
        <v>-20.171466521765382</v>
      </c>
      <c r="J52" s="36">
        <f t="shared" si="8"/>
        <v>2.2683213872753036</v>
      </c>
      <c r="K52" s="79"/>
      <c r="L52" s="35">
        <v>55031</v>
      </c>
      <c r="M52" s="36">
        <f t="shared" si="9"/>
        <v>2.6720238890035324</v>
      </c>
      <c r="N52" s="15"/>
    </row>
    <row r="53" spans="1:14" ht="15.75">
      <c r="A53" s="12"/>
      <c r="B53" s="34" t="s">
        <v>239</v>
      </c>
      <c r="C53" s="35">
        <v>486</v>
      </c>
      <c r="D53" s="35">
        <v>147</v>
      </c>
      <c r="E53" s="36">
        <f t="shared" si="5"/>
        <v>-69.753086419753089</v>
      </c>
      <c r="F53" s="36">
        <f t="shared" si="7"/>
        <v>0.53249293631819172</v>
      </c>
      <c r="G53" s="35">
        <v>9419</v>
      </c>
      <c r="H53" s="35">
        <v>6768</v>
      </c>
      <c r="I53" s="36">
        <f t="shared" si="6"/>
        <v>-28.145238348019962</v>
      </c>
      <c r="J53" s="36">
        <f t="shared" si="8"/>
        <v>1.1610950800997772</v>
      </c>
      <c r="K53" s="79"/>
      <c r="L53" s="35">
        <v>32710</v>
      </c>
      <c r="M53" s="36">
        <f t="shared" si="9"/>
        <v>1.5882302958206382</v>
      </c>
      <c r="N53" s="15"/>
    </row>
    <row r="54" spans="1:14" ht="15.75">
      <c r="A54" s="12"/>
      <c r="B54" s="34" t="s">
        <v>240</v>
      </c>
      <c r="C54" s="35">
        <v>99</v>
      </c>
      <c r="D54" s="35">
        <v>158</v>
      </c>
      <c r="E54" s="36">
        <f t="shared" si="5"/>
        <v>59.595959595959599</v>
      </c>
      <c r="F54" s="36">
        <f t="shared" si="7"/>
        <v>0.57233934651887275</v>
      </c>
      <c r="G54" s="35">
        <v>1864</v>
      </c>
      <c r="H54" s="35">
        <v>2650</v>
      </c>
      <c r="I54" s="36">
        <f t="shared" si="6"/>
        <v>42.167381974248919</v>
      </c>
      <c r="J54" s="36">
        <f t="shared" si="8"/>
        <v>0.45462499442441046</v>
      </c>
      <c r="K54" s="79"/>
      <c r="L54" s="35">
        <v>6666</v>
      </c>
      <c r="M54" s="36">
        <f t="shared" si="9"/>
        <v>0.32366686493244801</v>
      </c>
      <c r="N54" s="15"/>
    </row>
    <row r="55" spans="1:14" ht="15.75">
      <c r="A55" s="12"/>
      <c r="B55" s="34" t="s">
        <v>241</v>
      </c>
      <c r="C55" s="35">
        <v>1390</v>
      </c>
      <c r="D55" s="35">
        <v>1709</v>
      </c>
      <c r="E55" s="36">
        <f t="shared" si="5"/>
        <v>22.949640287769778</v>
      </c>
      <c r="F55" s="36">
        <f t="shared" si="7"/>
        <v>6.1906831848148949</v>
      </c>
      <c r="G55" s="35">
        <v>28085</v>
      </c>
      <c r="H55" s="35">
        <v>26338</v>
      </c>
      <c r="I55" s="36">
        <f t="shared" si="6"/>
        <v>-6.2204023500089018</v>
      </c>
      <c r="J55" s="36">
        <f t="shared" si="8"/>
        <v>4.5184577747736308</v>
      </c>
      <c r="K55" s="79"/>
      <c r="L55" s="35">
        <v>91491</v>
      </c>
      <c r="M55" s="36">
        <f t="shared" si="9"/>
        <v>4.4423350044306336</v>
      </c>
      <c r="N55" s="15"/>
    </row>
    <row r="56" spans="1:14" ht="15.75">
      <c r="A56" s="12"/>
      <c r="B56" s="34" t="s">
        <v>242</v>
      </c>
      <c r="C56" s="35">
        <v>246</v>
      </c>
      <c r="D56" s="35">
        <v>178</v>
      </c>
      <c r="E56" s="36">
        <f t="shared" si="5"/>
        <v>-27.642276422764223</v>
      </c>
      <c r="F56" s="36">
        <f t="shared" si="7"/>
        <v>0.64478736506556544</v>
      </c>
      <c r="G56" s="35">
        <v>5933</v>
      </c>
      <c r="H56" s="35">
        <v>4773</v>
      </c>
      <c r="I56" s="36">
        <f t="shared" si="6"/>
        <v>-19.551660205629528</v>
      </c>
      <c r="J56" s="36">
        <f t="shared" si="8"/>
        <v>0.81883965976894757</v>
      </c>
      <c r="K56" s="79"/>
      <c r="L56" s="35">
        <v>19038</v>
      </c>
      <c r="M56" s="36">
        <f t="shared" si="9"/>
        <v>0.92438790497808965</v>
      </c>
      <c r="N56" s="15"/>
    </row>
    <row r="57" spans="1:14" ht="15.75">
      <c r="A57" s="12"/>
      <c r="B57" s="34" t="s">
        <v>75</v>
      </c>
      <c r="C57" s="35">
        <v>1997</v>
      </c>
      <c r="D57" s="35">
        <v>569</v>
      </c>
      <c r="E57" s="36">
        <f t="shared" si="5"/>
        <v>-71.507260891337012</v>
      </c>
      <c r="F57" s="36">
        <f t="shared" si="7"/>
        <v>2.0611461276534087</v>
      </c>
      <c r="G57" s="35">
        <v>53804</v>
      </c>
      <c r="H57" s="35">
        <v>31569</v>
      </c>
      <c r="I57" s="36">
        <f t="shared" si="6"/>
        <v>-41.325923723143262</v>
      </c>
      <c r="J57" s="36">
        <f t="shared" si="8"/>
        <v>5.4158703581072505</v>
      </c>
      <c r="K57" s="79"/>
      <c r="L57" s="35">
        <v>155606</v>
      </c>
      <c r="M57" s="36">
        <f t="shared" si="9"/>
        <v>7.5554314708488608</v>
      </c>
      <c r="N57" s="15"/>
    </row>
    <row r="58" spans="1:14" ht="15.75">
      <c r="A58" s="12"/>
      <c r="B58" s="34" t="s">
        <v>243</v>
      </c>
      <c r="C58" s="35">
        <v>70</v>
      </c>
      <c r="D58" s="35">
        <v>649</v>
      </c>
      <c r="E58" s="36">
        <f t="shared" si="5"/>
        <v>827.14285714285722</v>
      </c>
      <c r="F58" s="36">
        <f t="shared" si="7"/>
        <v>2.3509382018401799</v>
      </c>
      <c r="G58" s="35">
        <v>1439</v>
      </c>
      <c r="H58" s="35">
        <v>8153</v>
      </c>
      <c r="I58" s="36">
        <f t="shared" si="6"/>
        <v>466.57400972897847</v>
      </c>
      <c r="J58" s="36">
        <f t="shared" si="8"/>
        <v>1.3987009734121578</v>
      </c>
      <c r="K58" s="79"/>
      <c r="L58" s="35">
        <v>11624</v>
      </c>
      <c r="M58" s="36">
        <f t="shared" si="9"/>
        <v>0.56440198589480584</v>
      </c>
      <c r="N58" s="15"/>
    </row>
    <row r="59" spans="1:14" ht="15.75">
      <c r="A59" s="12"/>
      <c r="B59" s="34" t="s">
        <v>76</v>
      </c>
      <c r="C59" s="35">
        <v>149</v>
      </c>
      <c r="D59" s="35">
        <v>255</v>
      </c>
      <c r="E59" s="36">
        <f t="shared" si="5"/>
        <v>71.140939597315452</v>
      </c>
      <c r="F59" s="36">
        <f t="shared" si="7"/>
        <v>0.92371223647033252</v>
      </c>
      <c r="G59" s="35">
        <v>3493</v>
      </c>
      <c r="H59" s="35">
        <v>4805</v>
      </c>
      <c r="I59" s="36">
        <f t="shared" si="6"/>
        <v>37.560835957629536</v>
      </c>
      <c r="J59" s="36">
        <f t="shared" si="8"/>
        <v>0.82432947102237442</v>
      </c>
      <c r="K59" s="79"/>
      <c r="L59" s="35">
        <v>14666</v>
      </c>
      <c r="M59" s="36">
        <f t="shared" si="9"/>
        <v>0.7121059467595684</v>
      </c>
      <c r="N59" s="15"/>
    </row>
    <row r="60" spans="1:14" ht="15.75">
      <c r="A60" s="12"/>
      <c r="B60" s="34" t="s">
        <v>244</v>
      </c>
      <c r="C60" s="35">
        <v>142</v>
      </c>
      <c r="D60" s="35">
        <v>1060</v>
      </c>
      <c r="E60" s="36">
        <f t="shared" si="5"/>
        <v>646.47887323943655</v>
      </c>
      <c r="F60" s="36">
        <f t="shared" si="7"/>
        <v>3.8397449829747154</v>
      </c>
      <c r="G60" s="35">
        <v>3838</v>
      </c>
      <c r="H60" s="35">
        <v>12944</v>
      </c>
      <c r="I60" s="36">
        <f t="shared" si="6"/>
        <v>237.25898905680043</v>
      </c>
      <c r="J60" s="36">
        <f t="shared" si="8"/>
        <v>2.220628652011158</v>
      </c>
      <c r="K60" s="79"/>
      <c r="L60" s="35">
        <v>26428</v>
      </c>
      <c r="M60" s="36">
        <f t="shared" si="9"/>
        <v>1.283208506815892</v>
      </c>
      <c r="N60" s="15"/>
    </row>
    <row r="61" spans="1:14" ht="15.75">
      <c r="A61" s="12"/>
      <c r="B61" s="34" t="s">
        <v>79</v>
      </c>
      <c r="C61" s="35">
        <v>0</v>
      </c>
      <c r="D61" s="35">
        <v>1448</v>
      </c>
      <c r="E61" s="36" t="str">
        <f t="shared" si="5"/>
        <v/>
      </c>
      <c r="F61" s="36">
        <f t="shared" si="7"/>
        <v>5.245236542780555</v>
      </c>
      <c r="G61" s="35">
        <v>20</v>
      </c>
      <c r="H61" s="35">
        <v>15263</v>
      </c>
      <c r="I61" s="36">
        <f t="shared" si="6"/>
        <v>76215</v>
      </c>
      <c r="J61" s="36">
        <f t="shared" si="8"/>
        <v>2.6184684112829344</v>
      </c>
      <c r="K61" s="79"/>
      <c r="L61" s="35">
        <v>15330</v>
      </c>
      <c r="M61" s="36">
        <f t="shared" si="9"/>
        <v>0.74434639055121932</v>
      </c>
      <c r="N61" s="15"/>
    </row>
    <row r="62" spans="1:14" ht="15.75">
      <c r="A62" s="12"/>
      <c r="B62" s="34" t="s">
        <v>245</v>
      </c>
      <c r="C62" s="35">
        <v>2021</v>
      </c>
      <c r="D62" s="35">
        <v>251</v>
      </c>
      <c r="E62" s="36">
        <f t="shared" si="5"/>
        <v>-87.580405739732797</v>
      </c>
      <c r="F62" s="36">
        <f t="shared" si="7"/>
        <v>0.90922263276099402</v>
      </c>
      <c r="G62" s="35">
        <v>50023</v>
      </c>
      <c r="H62" s="35">
        <v>29857</v>
      </c>
      <c r="I62" s="36">
        <f t="shared" si="6"/>
        <v>-40.313455810327248</v>
      </c>
      <c r="J62" s="36">
        <f t="shared" si="8"/>
        <v>5.122165456048914</v>
      </c>
      <c r="K62" s="79"/>
      <c r="L62" s="35">
        <v>138440</v>
      </c>
      <c r="M62" s="36">
        <f t="shared" si="9"/>
        <v>6.7219383110183175</v>
      </c>
      <c r="N62" s="15"/>
    </row>
    <row r="63" spans="1:14" ht="15.75">
      <c r="A63" s="12"/>
      <c r="B63" s="34" t="s">
        <v>78</v>
      </c>
      <c r="C63" s="35">
        <v>601</v>
      </c>
      <c r="D63" s="35">
        <v>2039</v>
      </c>
      <c r="E63" s="36">
        <f t="shared" si="5"/>
        <v>239.26788685524127</v>
      </c>
      <c r="F63" s="36">
        <f t="shared" si="7"/>
        <v>7.3860754908353252</v>
      </c>
      <c r="G63" s="35">
        <v>12119</v>
      </c>
      <c r="H63" s="35">
        <v>34077</v>
      </c>
      <c r="I63" s="36">
        <f t="shared" si="6"/>
        <v>181.18656654839506</v>
      </c>
      <c r="J63" s="36">
        <f t="shared" si="8"/>
        <v>5.846134315094579</v>
      </c>
      <c r="K63" s="79"/>
      <c r="L63" s="35">
        <v>64713</v>
      </c>
      <c r="M63" s="36">
        <f t="shared" si="9"/>
        <v>3.1421322877848046</v>
      </c>
      <c r="N63" s="15"/>
    </row>
    <row r="64" spans="1:14" ht="15.75">
      <c r="A64" s="12"/>
      <c r="B64" s="34" t="s">
        <v>246</v>
      </c>
      <c r="C64" s="35">
        <v>2288</v>
      </c>
      <c r="D64" s="35">
        <v>1849</v>
      </c>
      <c r="E64" s="36">
        <f t="shared" si="5"/>
        <v>-19.187062937062937</v>
      </c>
      <c r="F64" s="36">
        <f t="shared" si="7"/>
        <v>6.6978193146417446</v>
      </c>
      <c r="G64" s="35">
        <v>21386</v>
      </c>
      <c r="H64" s="35">
        <v>34244</v>
      </c>
      <c r="I64" s="36">
        <f t="shared" si="6"/>
        <v>60.123445244552506</v>
      </c>
      <c r="J64" s="36">
        <f t="shared" si="8"/>
        <v>5.8747842675734008</v>
      </c>
      <c r="K64" s="79"/>
      <c r="L64" s="35">
        <v>90523</v>
      </c>
      <c r="M64" s="36">
        <f t="shared" si="9"/>
        <v>4.3953338755295519</v>
      </c>
      <c r="N64" s="15"/>
    </row>
    <row r="65" spans="1:14" ht="15.75">
      <c r="A65" s="12"/>
      <c r="B65" s="34" t="s">
        <v>247</v>
      </c>
      <c r="C65" s="35">
        <v>277</v>
      </c>
      <c r="D65" s="35">
        <v>219</v>
      </c>
      <c r="E65" s="36">
        <f t="shared" si="5"/>
        <v>-20.938628158844764</v>
      </c>
      <c r="F65" s="36">
        <f t="shared" si="7"/>
        <v>0.79330580308628562</v>
      </c>
      <c r="G65" s="35">
        <v>3677</v>
      </c>
      <c r="H65" s="35">
        <v>3972</v>
      </c>
      <c r="I65" s="36">
        <f t="shared" si="6"/>
        <v>8.0228447103616993</v>
      </c>
      <c r="J65" s="36">
        <f t="shared" si="8"/>
        <v>0.68142282183160685</v>
      </c>
      <c r="K65" s="79"/>
      <c r="L65" s="35">
        <v>14620</v>
      </c>
      <c r="M65" s="36">
        <f t="shared" si="9"/>
        <v>0.70987242203906242</v>
      </c>
      <c r="N65" s="15"/>
    </row>
    <row r="66" spans="1:14" ht="15.75">
      <c r="A66" s="12"/>
      <c r="B66" s="34" t="s">
        <v>248</v>
      </c>
      <c r="C66" s="35">
        <v>154</v>
      </c>
      <c r="D66" s="35">
        <v>101</v>
      </c>
      <c r="E66" s="36">
        <f t="shared" si="5"/>
        <v>-34.415584415584412</v>
      </c>
      <c r="F66" s="36">
        <f t="shared" si="7"/>
        <v>0.36586249366079837</v>
      </c>
      <c r="G66" s="35">
        <v>3692</v>
      </c>
      <c r="H66" s="35">
        <v>3042</v>
      </c>
      <c r="I66" s="36">
        <f t="shared" si="6"/>
        <v>-17.6056338028169</v>
      </c>
      <c r="J66" s="36">
        <f t="shared" si="8"/>
        <v>0.52187518227888929</v>
      </c>
      <c r="K66" s="79"/>
      <c r="L66" s="35">
        <v>18483</v>
      </c>
      <c r="M66" s="36">
        <f t="shared" si="9"/>
        <v>0.89743994367633317</v>
      </c>
      <c r="N66" s="15"/>
    </row>
    <row r="67" spans="1:14" ht="15.75">
      <c r="A67" s="12"/>
      <c r="B67" s="34" t="s">
        <v>77</v>
      </c>
      <c r="C67" s="35">
        <v>232</v>
      </c>
      <c r="D67" s="35">
        <v>114</v>
      </c>
      <c r="E67" s="36">
        <f t="shared" si="5"/>
        <v>-50.862068965517238</v>
      </c>
      <c r="F67" s="36">
        <f t="shared" si="7"/>
        <v>0.41295370571614864</v>
      </c>
      <c r="G67" s="35">
        <v>6540</v>
      </c>
      <c r="H67" s="35">
        <v>4310</v>
      </c>
      <c r="I67" s="36">
        <f t="shared" si="6"/>
        <v>-34.09785932721713</v>
      </c>
      <c r="J67" s="36">
        <f t="shared" si="8"/>
        <v>0.73940895319592792</v>
      </c>
      <c r="K67" s="79"/>
      <c r="L67" s="35">
        <v>22298</v>
      </c>
      <c r="M67" s="36">
        <f t="shared" si="9"/>
        <v>1.0826768308226411</v>
      </c>
      <c r="N67" s="15"/>
    </row>
    <row r="68" spans="1:14" ht="15.75">
      <c r="A68" s="12"/>
      <c r="B68" s="34" t="s">
        <v>249</v>
      </c>
      <c r="C68" s="35">
        <v>957</v>
      </c>
      <c r="D68" s="35">
        <v>780</v>
      </c>
      <c r="E68" s="36">
        <f t="shared" si="5"/>
        <v>-18.495297805642629</v>
      </c>
      <c r="F68" s="36">
        <f t="shared" si="7"/>
        <v>2.8254727233210173</v>
      </c>
      <c r="G68" s="35">
        <v>19835</v>
      </c>
      <c r="H68" s="35">
        <v>19004</v>
      </c>
      <c r="I68" s="36">
        <f t="shared" si="6"/>
        <v>-4.1895639021930942</v>
      </c>
      <c r="J68" s="36">
        <f t="shared" si="8"/>
        <v>3.2602616581288664</v>
      </c>
      <c r="K68" s="79"/>
      <c r="L68" s="35">
        <v>70309</v>
      </c>
      <c r="M68" s="36">
        <f t="shared" si="9"/>
        <v>3.4138454255228754</v>
      </c>
      <c r="N68" s="15"/>
    </row>
    <row r="69" spans="1:14" ht="15.75">
      <c r="A69" s="12"/>
      <c r="B69" s="34" t="s">
        <v>250</v>
      </c>
      <c r="C69" s="35">
        <v>148</v>
      </c>
      <c r="D69" s="35">
        <v>33</v>
      </c>
      <c r="E69" s="36">
        <f t="shared" si="5"/>
        <v>-77.702702702702695</v>
      </c>
      <c r="F69" s="36">
        <f t="shared" si="7"/>
        <v>0.11953923060204304</v>
      </c>
      <c r="G69" s="35">
        <v>2881</v>
      </c>
      <c r="H69" s="35">
        <v>2300</v>
      </c>
      <c r="I69" s="36">
        <f t="shared" si="6"/>
        <v>-20.166608816383203</v>
      </c>
      <c r="J69" s="36">
        <f t="shared" si="8"/>
        <v>0.39458018384005433</v>
      </c>
      <c r="K69" s="79"/>
      <c r="L69" s="35">
        <v>8770</v>
      </c>
      <c r="M69" s="36">
        <f t="shared" si="9"/>
        <v>0.42582634345298065</v>
      </c>
      <c r="N69" s="15"/>
    </row>
    <row r="70" spans="1:14" ht="15.75">
      <c r="A70" s="12"/>
      <c r="B70" s="34" t="s">
        <v>251</v>
      </c>
      <c r="C70" s="35">
        <v>57</v>
      </c>
      <c r="D70" s="35">
        <v>1</v>
      </c>
      <c r="E70" s="36">
        <f t="shared" si="5"/>
        <v>-98.245614035087712</v>
      </c>
      <c r="F70" s="36">
        <f t="shared" si="7"/>
        <v>3.6224009273346375E-3</v>
      </c>
      <c r="G70" s="35">
        <v>651</v>
      </c>
      <c r="H70" s="35">
        <v>418</v>
      </c>
      <c r="I70" s="36">
        <f t="shared" si="6"/>
        <v>-35.791090629800301</v>
      </c>
      <c r="J70" s="36">
        <f t="shared" si="8"/>
        <v>7.1710659497888143E-2</v>
      </c>
      <c r="K70" s="79"/>
      <c r="L70" s="35">
        <v>2751</v>
      </c>
      <c r="M70" s="36">
        <f t="shared" si="9"/>
        <v>0.13357448926330101</v>
      </c>
      <c r="N70" s="15"/>
    </row>
    <row r="71" spans="1:14" ht="15.75">
      <c r="A71" s="12"/>
      <c r="B71" s="34" t="s">
        <v>252</v>
      </c>
      <c r="C71" s="35">
        <v>2268</v>
      </c>
      <c r="D71" s="35">
        <v>128</v>
      </c>
      <c r="E71" s="36">
        <f t="shared" si="5"/>
        <v>-94.356261022927697</v>
      </c>
      <c r="F71" s="36">
        <f t="shared" si="7"/>
        <v>0.4636673186988336</v>
      </c>
      <c r="G71" s="35">
        <v>57598</v>
      </c>
      <c r="H71" s="35">
        <v>31375</v>
      </c>
      <c r="I71" s="36">
        <f t="shared" si="6"/>
        <v>-45.527622486891907</v>
      </c>
      <c r="J71" s="36">
        <f t="shared" si="8"/>
        <v>5.3825883773833505</v>
      </c>
      <c r="K71" s="79"/>
      <c r="L71" s="35">
        <v>190705</v>
      </c>
      <c r="M71" s="36">
        <f t="shared" si="9"/>
        <v>9.2596593874801236</v>
      </c>
      <c r="N71" s="15"/>
    </row>
    <row r="72" spans="1:14" ht="15.75">
      <c r="A72" s="12"/>
      <c r="B72" s="34" t="s">
        <v>71</v>
      </c>
      <c r="C72" s="35">
        <v>11251</v>
      </c>
      <c r="D72" s="35">
        <v>11309</v>
      </c>
      <c r="E72" s="36">
        <f t="shared" si="5"/>
        <v>0.51550973246823339</v>
      </c>
      <c r="F72" s="36">
        <f t="shared" si="7"/>
        <v>40.965732087227416</v>
      </c>
      <c r="G72" s="35">
        <v>184333</v>
      </c>
      <c r="H72" s="35">
        <v>208670</v>
      </c>
      <c r="I72" s="36">
        <f t="shared" si="6"/>
        <v>13.202736352145305</v>
      </c>
      <c r="J72" s="36">
        <f t="shared" si="8"/>
        <v>35.798716070393105</v>
      </c>
      <c r="K72" s="79"/>
      <c r="L72" s="35">
        <v>694847</v>
      </c>
      <c r="M72" s="36">
        <f>+(L72*100)/$L$73</f>
        <v>33.738216336291138</v>
      </c>
      <c r="N72" s="15"/>
    </row>
    <row r="73" spans="1:14" ht="15.75">
      <c r="A73" s="12"/>
      <c r="B73" s="40" t="s">
        <v>70</v>
      </c>
      <c r="C73" s="42">
        <f>SUM(C48:C72)</f>
        <v>28607</v>
      </c>
      <c r="D73" s="42">
        <f>SUM(D48:D72)</f>
        <v>27606</v>
      </c>
      <c r="E73" s="42">
        <f t="shared" si="5"/>
        <v>-3.4991435662600101</v>
      </c>
      <c r="F73" s="97">
        <f>SUM(F48:F72)</f>
        <v>100</v>
      </c>
      <c r="G73" s="42">
        <f>SUM(G48:G72)</f>
        <v>558145</v>
      </c>
      <c r="H73" s="42">
        <f>SUM(H48:H72)</f>
        <v>582898</v>
      </c>
      <c r="I73" s="42">
        <f t="shared" si="6"/>
        <v>4.4348690752403108</v>
      </c>
      <c r="J73" s="97">
        <f>SUM(J48:J72)</f>
        <v>100</v>
      </c>
      <c r="K73" s="4"/>
      <c r="L73" s="42">
        <f>SUM(L48:L72)</f>
        <v>2059525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311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4" t="s">
        <v>319</v>
      </c>
      <c r="D76" s="104"/>
      <c r="E76" s="101" t="s">
        <v>254</v>
      </c>
      <c r="F76" s="101" t="s">
        <v>307</v>
      </c>
      <c r="G76" s="105" t="s">
        <v>321</v>
      </c>
      <c r="H76" s="106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733</v>
      </c>
      <c r="D79" s="35">
        <f>D17-D48</f>
        <v>1472</v>
      </c>
      <c r="E79" s="36">
        <f t="shared" ref="E79:E104" si="10">IF(ISBLANK(D79),"",(IFERROR(((D79/C79-1)*100),"")))</f>
        <v>100.81855388813099</v>
      </c>
      <c r="F79" s="36">
        <f>+(D79*100)/$D$104</f>
        <v>5.2835606604450822</v>
      </c>
      <c r="G79" s="35">
        <f>G17-G48</f>
        <v>15207</v>
      </c>
      <c r="H79" s="35">
        <f>H17-H48</f>
        <v>23951</v>
      </c>
      <c r="I79" s="36">
        <f t="shared" ref="I79:I104" si="11">IF(ISBLANK(H79),"",(IFERROR(((H79/G79-1)*100),"")))</f>
        <v>57.499835602025385</v>
      </c>
      <c r="J79" s="36">
        <f>+(H79*100)/$H$104</f>
        <v>4.6645373634292167</v>
      </c>
      <c r="K79" s="79"/>
      <c r="L79" s="35">
        <f>L17-L48</f>
        <v>68525</v>
      </c>
      <c r="M79" s="36">
        <f>+(L79*100)/$L$104</f>
        <v>4.1027996031615359</v>
      </c>
      <c r="N79" s="15"/>
    </row>
    <row r="80" spans="1:14" ht="15.75">
      <c r="A80" s="12"/>
      <c r="B80" s="34" t="s">
        <v>235</v>
      </c>
      <c r="C80" s="35">
        <f t="shared" ref="C80:D103" si="12">C18-C49</f>
        <v>306</v>
      </c>
      <c r="D80" s="35">
        <f t="shared" si="12"/>
        <v>958</v>
      </c>
      <c r="E80" s="36">
        <f t="shared" si="10"/>
        <v>213.07189542483661</v>
      </c>
      <c r="F80" s="36">
        <f t="shared" ref="F80:F103" si="13">+(D80*100)/$D$104</f>
        <v>3.4386216798277101</v>
      </c>
      <c r="G80" s="35">
        <f t="shared" ref="G80:H80" si="14">G18-G49</f>
        <v>5639</v>
      </c>
      <c r="H80" s="35">
        <f t="shared" si="14"/>
        <v>13914</v>
      </c>
      <c r="I80" s="36">
        <f t="shared" si="11"/>
        <v>146.74587692853342</v>
      </c>
      <c r="J80" s="36">
        <f t="shared" ref="J80:J103" si="15">+(H80*100)/$H$104</f>
        <v>2.7097980407813504</v>
      </c>
      <c r="K80" s="79"/>
      <c r="L80" s="35">
        <f t="shared" ref="L80" si="16">L18-L49</f>
        <v>29232</v>
      </c>
      <c r="M80" s="36">
        <f t="shared" ref="M80:M103" si="17">+(L80*100)/$L$104</f>
        <v>1.7502085078382781</v>
      </c>
      <c r="N80" s="15"/>
    </row>
    <row r="81" spans="1:14" ht="15.75">
      <c r="A81" s="12"/>
      <c r="B81" s="34" t="s">
        <v>236</v>
      </c>
      <c r="C81" s="35">
        <f t="shared" si="12"/>
        <v>1813</v>
      </c>
      <c r="D81" s="35">
        <f t="shared" si="12"/>
        <v>311</v>
      </c>
      <c r="E81" s="36">
        <f t="shared" si="10"/>
        <v>-82.846111417539987</v>
      </c>
      <c r="F81" s="36">
        <f t="shared" si="13"/>
        <v>1.1162957645369707</v>
      </c>
      <c r="G81" s="35">
        <f t="shared" ref="G81:H81" si="18">G19-G50</f>
        <v>38401</v>
      </c>
      <c r="H81" s="35">
        <f t="shared" si="18"/>
        <v>25786</v>
      </c>
      <c r="I81" s="36">
        <f t="shared" si="11"/>
        <v>-32.850707012838207</v>
      </c>
      <c r="J81" s="36">
        <f t="shared" si="15"/>
        <v>5.0219097512999786</v>
      </c>
      <c r="K81" s="79"/>
      <c r="L81" s="35">
        <f t="shared" ref="L81" si="19">L19-L50</f>
        <v>137714</v>
      </c>
      <c r="M81" s="36">
        <f t="shared" si="17"/>
        <v>8.2453549003982154</v>
      </c>
      <c r="N81" s="15"/>
    </row>
    <row r="82" spans="1:14" ht="15.75">
      <c r="A82" s="12"/>
      <c r="B82" s="34" t="s">
        <v>237</v>
      </c>
      <c r="C82" s="35">
        <f t="shared" si="12"/>
        <v>176</v>
      </c>
      <c r="D82" s="35">
        <f t="shared" si="12"/>
        <v>623</v>
      </c>
      <c r="E82" s="36">
        <f t="shared" si="10"/>
        <v>253.97727272727272</v>
      </c>
      <c r="F82" s="36">
        <f t="shared" si="13"/>
        <v>2.2361809045226129</v>
      </c>
      <c r="G82" s="35">
        <f t="shared" ref="G82:H82" si="20">G20-G51</f>
        <v>3477</v>
      </c>
      <c r="H82" s="35">
        <f t="shared" si="20"/>
        <v>8614</v>
      </c>
      <c r="I82" s="36">
        <f t="shared" si="11"/>
        <v>147.74230658613749</v>
      </c>
      <c r="J82" s="36">
        <f t="shared" si="15"/>
        <v>1.6776053128712485</v>
      </c>
      <c r="K82" s="79"/>
      <c r="L82" s="35">
        <f t="shared" ref="L82" si="21">L20-L51</f>
        <v>17929</v>
      </c>
      <c r="M82" s="36">
        <f t="shared" si="17"/>
        <v>1.0734636130621404</v>
      </c>
      <c r="N82" s="15"/>
    </row>
    <row r="83" spans="1:14" ht="15.75">
      <c r="A83" s="12"/>
      <c r="B83" s="34" t="s">
        <v>238</v>
      </c>
      <c r="C83" s="35">
        <f t="shared" si="12"/>
        <v>126</v>
      </c>
      <c r="D83" s="35">
        <f t="shared" si="12"/>
        <v>233</v>
      </c>
      <c r="E83" s="36">
        <f t="shared" si="10"/>
        <v>84.920634920634924</v>
      </c>
      <c r="F83" s="36">
        <f t="shared" si="13"/>
        <v>0.83632447954056</v>
      </c>
      <c r="G83" s="35">
        <f t="shared" ref="G83:H83" si="22">G21-G52</f>
        <v>2338</v>
      </c>
      <c r="H83" s="35">
        <f t="shared" si="22"/>
        <v>3542</v>
      </c>
      <c r="I83" s="36">
        <f t="shared" si="11"/>
        <v>51.497005988023957</v>
      </c>
      <c r="J83" s="36">
        <f t="shared" si="15"/>
        <v>0.68981634759576993</v>
      </c>
      <c r="K83" s="79"/>
      <c r="L83" s="35">
        <f t="shared" ref="L83" si="23">L21-L52</f>
        <v>10154</v>
      </c>
      <c r="M83" s="36">
        <f t="shared" si="17"/>
        <v>0.60795077957682941</v>
      </c>
      <c r="N83" s="15"/>
    </row>
    <row r="84" spans="1:14" ht="15.75">
      <c r="A84" s="12"/>
      <c r="B84" s="34" t="s">
        <v>239</v>
      </c>
      <c r="C84" s="35">
        <f t="shared" si="12"/>
        <v>244</v>
      </c>
      <c r="D84" s="35">
        <f t="shared" si="12"/>
        <v>28</v>
      </c>
      <c r="E84" s="36">
        <f t="shared" si="10"/>
        <v>-88.52459016393442</v>
      </c>
      <c r="F84" s="36">
        <f t="shared" si="13"/>
        <v>0.10050251256281408</v>
      </c>
      <c r="G84" s="35">
        <f t="shared" ref="G84:H84" si="24">G22-G53</f>
        <v>4562</v>
      </c>
      <c r="H84" s="35">
        <f t="shared" si="24"/>
        <v>2974</v>
      </c>
      <c r="I84" s="36">
        <f t="shared" si="11"/>
        <v>-34.809294169224025</v>
      </c>
      <c r="J84" s="36">
        <f t="shared" si="15"/>
        <v>0.57919644769898926</v>
      </c>
      <c r="K84" s="79"/>
      <c r="L84" s="35">
        <f t="shared" ref="L84" si="25">L22-L53</f>
        <v>14780</v>
      </c>
      <c r="M84" s="36">
        <f t="shared" si="17"/>
        <v>0.8849234313714337</v>
      </c>
      <c r="N84" s="15"/>
    </row>
    <row r="85" spans="1:14" ht="15.75">
      <c r="A85" s="12"/>
      <c r="B85" s="34" t="s">
        <v>240</v>
      </c>
      <c r="C85" s="35">
        <f t="shared" si="12"/>
        <v>1611</v>
      </c>
      <c r="D85" s="35">
        <f t="shared" si="12"/>
        <v>115</v>
      </c>
      <c r="E85" s="36">
        <f t="shared" si="10"/>
        <v>-92.861576660459349</v>
      </c>
      <c r="F85" s="36">
        <f t="shared" si="13"/>
        <v>0.41277817659727206</v>
      </c>
      <c r="G85" s="35">
        <f t="shared" ref="G85:H85" si="26">G23-G54</f>
        <v>25784</v>
      </c>
      <c r="H85" s="35">
        <f t="shared" si="26"/>
        <v>18725</v>
      </c>
      <c r="I85" s="36">
        <f t="shared" si="11"/>
        <v>-27.377443375736888</v>
      </c>
      <c r="J85" s="36">
        <f t="shared" si="15"/>
        <v>3.6467563830408789</v>
      </c>
      <c r="K85" s="79"/>
      <c r="L85" s="35">
        <f t="shared" ref="L85" si="27">L23-L54</f>
        <v>76785</v>
      </c>
      <c r="M85" s="36">
        <f t="shared" si="17"/>
        <v>4.5973508577710112</v>
      </c>
      <c r="N85" s="15"/>
    </row>
    <row r="86" spans="1:14" ht="15.75">
      <c r="A86" s="12"/>
      <c r="B86" s="34" t="s">
        <v>241</v>
      </c>
      <c r="C86" s="35">
        <f t="shared" si="12"/>
        <v>447</v>
      </c>
      <c r="D86" s="35">
        <f t="shared" si="12"/>
        <v>559</v>
      </c>
      <c r="E86" s="36">
        <f t="shared" si="10"/>
        <v>25.055928411633111</v>
      </c>
      <c r="F86" s="36">
        <f t="shared" si="13"/>
        <v>2.0064608758076097</v>
      </c>
      <c r="G86" s="35">
        <f t="shared" ref="G86:H86" si="28">G24-G55</f>
        <v>8565</v>
      </c>
      <c r="H86" s="35">
        <f t="shared" si="28"/>
        <v>8291</v>
      </c>
      <c r="I86" s="36">
        <f t="shared" si="11"/>
        <v>-3.1990659661412679</v>
      </c>
      <c r="J86" s="36">
        <f t="shared" si="15"/>
        <v>1.614699982472199</v>
      </c>
      <c r="K86" s="79"/>
      <c r="L86" s="35">
        <f t="shared" ref="L86" si="29">L24-L55</f>
        <v>28348</v>
      </c>
      <c r="M86" s="36">
        <f t="shared" si="17"/>
        <v>1.69728074644908</v>
      </c>
      <c r="N86" s="15"/>
    </row>
    <row r="87" spans="1:14" ht="15.75">
      <c r="A87" s="12"/>
      <c r="B87" s="34" t="s">
        <v>242</v>
      </c>
      <c r="C87" s="35">
        <f t="shared" si="12"/>
        <v>1002</v>
      </c>
      <c r="D87" s="35">
        <f t="shared" si="12"/>
        <v>338</v>
      </c>
      <c r="E87" s="36">
        <f t="shared" si="10"/>
        <v>-66.267465069860279</v>
      </c>
      <c r="F87" s="36">
        <f t="shared" si="13"/>
        <v>1.2132089016511127</v>
      </c>
      <c r="G87" s="35">
        <f t="shared" ref="G87:H87" si="30">G25-G56</f>
        <v>19781</v>
      </c>
      <c r="H87" s="35">
        <f t="shared" si="30"/>
        <v>14626</v>
      </c>
      <c r="I87" s="36">
        <f t="shared" si="11"/>
        <v>-26.060360952429097</v>
      </c>
      <c r="J87" s="36">
        <f t="shared" si="15"/>
        <v>2.8484624223421036</v>
      </c>
      <c r="K87" s="79"/>
      <c r="L87" s="35">
        <f t="shared" ref="L87" si="31">L25-L56</f>
        <v>63380</v>
      </c>
      <c r="M87" s="36">
        <f t="shared" si="17"/>
        <v>3.7947528471124135</v>
      </c>
      <c r="N87" s="15"/>
    </row>
    <row r="88" spans="1:14" ht="15.75">
      <c r="A88" s="12"/>
      <c r="B88" s="34" t="s">
        <v>75</v>
      </c>
      <c r="C88" s="35">
        <f t="shared" si="12"/>
        <v>1535</v>
      </c>
      <c r="D88" s="35">
        <f t="shared" si="12"/>
        <v>217</v>
      </c>
      <c r="E88" s="36">
        <f t="shared" si="10"/>
        <v>-85.863192182410415</v>
      </c>
      <c r="F88" s="36">
        <f t="shared" si="13"/>
        <v>0.77889447236180909</v>
      </c>
      <c r="G88" s="35">
        <f t="shared" ref="G88:H88" si="32">G26-G57</f>
        <v>34605</v>
      </c>
      <c r="H88" s="35">
        <f t="shared" si="32"/>
        <v>19133</v>
      </c>
      <c r="I88" s="36">
        <f t="shared" si="11"/>
        <v>-44.710301979482736</v>
      </c>
      <c r="J88" s="36">
        <f t="shared" si="15"/>
        <v>3.7262157477554676</v>
      </c>
      <c r="K88" s="79"/>
      <c r="L88" s="35">
        <f t="shared" ref="L88" si="33">L26-L57</f>
        <v>100649</v>
      </c>
      <c r="M88" s="36">
        <f t="shared" si="17"/>
        <v>6.0261609231463762</v>
      </c>
      <c r="N88" s="15"/>
    </row>
    <row r="89" spans="1:14" ht="15.75">
      <c r="A89" s="12"/>
      <c r="B89" s="34" t="s">
        <v>243</v>
      </c>
      <c r="C89" s="35">
        <f t="shared" si="12"/>
        <v>546</v>
      </c>
      <c r="D89" s="35">
        <f t="shared" si="12"/>
        <v>117</v>
      </c>
      <c r="E89" s="36">
        <f t="shared" si="10"/>
        <v>-78.571428571428569</v>
      </c>
      <c r="F89" s="36">
        <f t="shared" si="13"/>
        <v>0.41995692749461594</v>
      </c>
      <c r="G89" s="35">
        <f t="shared" ref="G89:H89" si="34">G27-G58</f>
        <v>10875</v>
      </c>
      <c r="H89" s="35">
        <f t="shared" si="34"/>
        <v>7276</v>
      </c>
      <c r="I89" s="36">
        <f t="shared" si="11"/>
        <v>-33.094252873563221</v>
      </c>
      <c r="J89" s="36">
        <f t="shared" si="15"/>
        <v>1.41702533741017</v>
      </c>
      <c r="K89" s="79"/>
      <c r="L89" s="35">
        <f t="shared" ref="L89" si="35">L27-L58</f>
        <v>38910</v>
      </c>
      <c r="M89" s="36">
        <f t="shared" si="17"/>
        <v>2.3296597235901548</v>
      </c>
      <c r="N89" s="15"/>
    </row>
    <row r="90" spans="1:14" ht="15.75">
      <c r="A90" s="12"/>
      <c r="B90" s="34" t="s">
        <v>76</v>
      </c>
      <c r="C90" s="35">
        <f t="shared" si="12"/>
        <v>86</v>
      </c>
      <c r="D90" s="35">
        <f t="shared" si="12"/>
        <v>1151</v>
      </c>
      <c r="E90" s="36">
        <f t="shared" si="10"/>
        <v>1238.3720930232557</v>
      </c>
      <c r="F90" s="36">
        <f t="shared" si="13"/>
        <v>4.1313711414213925</v>
      </c>
      <c r="G90" s="35">
        <f t="shared" ref="G90:H90" si="36">G28-G59</f>
        <v>2244</v>
      </c>
      <c r="H90" s="35">
        <f t="shared" si="36"/>
        <v>12814</v>
      </c>
      <c r="I90" s="36">
        <f t="shared" si="11"/>
        <v>471.03386809269159</v>
      </c>
      <c r="J90" s="36">
        <f t="shared" si="15"/>
        <v>2.4955693614037822</v>
      </c>
      <c r="K90" s="79"/>
      <c r="L90" s="35">
        <f t="shared" ref="L90" si="37">L28-L59</f>
        <v>19502</v>
      </c>
      <c r="M90" s="36">
        <f t="shared" si="17"/>
        <v>1.1676438943576253</v>
      </c>
      <c r="N90" s="15"/>
    </row>
    <row r="91" spans="1:14" ht="15.75">
      <c r="A91" s="12"/>
      <c r="B91" s="34" t="s">
        <v>244</v>
      </c>
      <c r="C91" s="35">
        <f t="shared" si="12"/>
        <v>395</v>
      </c>
      <c r="D91" s="35">
        <f t="shared" si="12"/>
        <v>550</v>
      </c>
      <c r="E91" s="36">
        <f t="shared" si="10"/>
        <v>39.240506329113934</v>
      </c>
      <c r="F91" s="36">
        <f t="shared" si="13"/>
        <v>1.9741564967695622</v>
      </c>
      <c r="G91" s="35">
        <f t="shared" ref="G91:H91" si="38">G29-G60</f>
        <v>8638</v>
      </c>
      <c r="H91" s="35">
        <f t="shared" si="38"/>
        <v>9599</v>
      </c>
      <c r="I91" s="36">
        <f t="shared" si="11"/>
        <v>11.12526047696225</v>
      </c>
      <c r="J91" s="36">
        <f t="shared" si="15"/>
        <v>1.8694373575866166</v>
      </c>
      <c r="K91" s="79"/>
      <c r="L91" s="35">
        <f t="shared" ref="L91" si="39">L29-L60</f>
        <v>37782</v>
      </c>
      <c r="M91" s="36">
        <f t="shared" si="17"/>
        <v>2.2621229420890061</v>
      </c>
      <c r="N91" s="15"/>
    </row>
    <row r="92" spans="1:14" ht="15.75">
      <c r="A92" s="12"/>
      <c r="B92" s="34" t="s">
        <v>79</v>
      </c>
      <c r="C92" s="35">
        <f t="shared" si="12"/>
        <v>81</v>
      </c>
      <c r="D92" s="35">
        <f t="shared" si="12"/>
        <v>474</v>
      </c>
      <c r="E92" s="36">
        <f t="shared" si="10"/>
        <v>485.18518518518522</v>
      </c>
      <c r="F92" s="36">
        <f t="shared" si="13"/>
        <v>1.7013639626704953</v>
      </c>
      <c r="G92" s="35">
        <f t="shared" ref="G92:H92" si="40">G30-G61</f>
        <v>784</v>
      </c>
      <c r="H92" s="35">
        <f t="shared" si="40"/>
        <v>5441</v>
      </c>
      <c r="I92" s="36">
        <f t="shared" si="11"/>
        <v>594.00510204081638</v>
      </c>
      <c r="J92" s="36">
        <f t="shared" si="15"/>
        <v>1.0596529495394083</v>
      </c>
      <c r="K92" s="79"/>
      <c r="L92" s="35">
        <f t="shared" ref="L92" si="41">L30-L61</f>
        <v>6907</v>
      </c>
      <c r="M92" s="36">
        <f t="shared" si="17"/>
        <v>0.41354304062804415</v>
      </c>
      <c r="N92" s="15"/>
    </row>
    <row r="93" spans="1:14" ht="15.75">
      <c r="A93" s="12"/>
      <c r="B93" s="34" t="s">
        <v>245</v>
      </c>
      <c r="C93" s="35">
        <f t="shared" si="12"/>
        <v>963</v>
      </c>
      <c r="D93" s="35">
        <f t="shared" si="12"/>
        <v>186</v>
      </c>
      <c r="E93" s="36">
        <f t="shared" si="10"/>
        <v>-80.685358255451717</v>
      </c>
      <c r="F93" s="36">
        <f t="shared" si="13"/>
        <v>0.66762383345297915</v>
      </c>
      <c r="G93" s="35">
        <f t="shared" ref="G93:H93" si="42">G31-G62</f>
        <v>22157</v>
      </c>
      <c r="H93" s="35">
        <f t="shared" si="42"/>
        <v>13596</v>
      </c>
      <c r="I93" s="36">
        <f t="shared" si="11"/>
        <v>-38.637902243083452</v>
      </c>
      <c r="J93" s="36">
        <f t="shared" si="15"/>
        <v>2.6478664771067444</v>
      </c>
      <c r="K93" s="79"/>
      <c r="L93" s="35">
        <f t="shared" ref="L93" si="43">L31-L62</f>
        <v>67670</v>
      </c>
      <c r="M93" s="36">
        <f t="shared" si="17"/>
        <v>4.051608159736463</v>
      </c>
      <c r="N93" s="15"/>
    </row>
    <row r="94" spans="1:14" ht="15.75">
      <c r="A94" s="12"/>
      <c r="B94" s="34" t="s">
        <v>78</v>
      </c>
      <c r="C94" s="35">
        <f t="shared" si="12"/>
        <v>1086</v>
      </c>
      <c r="D94" s="35">
        <f t="shared" si="12"/>
        <v>1509</v>
      </c>
      <c r="E94" s="36">
        <f t="shared" si="10"/>
        <v>38.950276243093931</v>
      </c>
      <c r="F94" s="36">
        <f t="shared" si="13"/>
        <v>5.4163675520459442</v>
      </c>
      <c r="G94" s="35">
        <f t="shared" ref="G94:H94" si="44">G32-G63</f>
        <v>18787</v>
      </c>
      <c r="H94" s="35">
        <f t="shared" si="44"/>
        <v>26920</v>
      </c>
      <c r="I94" s="36">
        <f t="shared" si="11"/>
        <v>43.290573268749675</v>
      </c>
      <c r="J94" s="36">
        <f t="shared" si="15"/>
        <v>5.242760044403763</v>
      </c>
      <c r="K94" s="79"/>
      <c r="L94" s="35">
        <f t="shared" ref="L94" si="45">L32-L63</f>
        <v>72840</v>
      </c>
      <c r="M94" s="36">
        <f t="shared" si="17"/>
        <v>4.3611517416167276</v>
      </c>
      <c r="N94" s="15"/>
    </row>
    <row r="95" spans="1:14" ht="15.75">
      <c r="A95" s="12"/>
      <c r="B95" s="34" t="s">
        <v>246</v>
      </c>
      <c r="C95" s="35">
        <f t="shared" si="12"/>
        <v>581</v>
      </c>
      <c r="D95" s="35">
        <f t="shared" si="12"/>
        <v>1913</v>
      </c>
      <c r="E95" s="36">
        <f t="shared" si="10"/>
        <v>229.25989672977627</v>
      </c>
      <c r="F95" s="36">
        <f t="shared" si="13"/>
        <v>6.8664752333094041</v>
      </c>
      <c r="G95" s="35">
        <f t="shared" ref="G95:H95" si="46">G33-G64</f>
        <v>7049</v>
      </c>
      <c r="H95" s="35">
        <f t="shared" si="46"/>
        <v>23825</v>
      </c>
      <c r="I95" s="36">
        <f t="shared" si="11"/>
        <v>237.99120442615975</v>
      </c>
      <c r="J95" s="36">
        <f t="shared" si="15"/>
        <v>4.6399984419732405</v>
      </c>
      <c r="K95" s="79"/>
      <c r="L95" s="35">
        <f t="shared" ref="L95" si="47">L33-L64</f>
        <v>46600</v>
      </c>
      <c r="M95" s="36">
        <f t="shared" si="17"/>
        <v>2.7900833492495813</v>
      </c>
      <c r="N95" s="15"/>
    </row>
    <row r="96" spans="1:14" ht="15.75">
      <c r="A96" s="12"/>
      <c r="B96" s="34" t="s">
        <v>247</v>
      </c>
      <c r="C96" s="35">
        <f t="shared" si="12"/>
        <v>996</v>
      </c>
      <c r="D96" s="35">
        <f t="shared" si="12"/>
        <v>553</v>
      </c>
      <c r="E96" s="36">
        <f t="shared" si="10"/>
        <v>-44.477911646586342</v>
      </c>
      <c r="F96" s="36">
        <f t="shared" si="13"/>
        <v>1.9849246231155779</v>
      </c>
      <c r="G96" s="35">
        <f t="shared" ref="G96:H96" si="48">G34-G65</f>
        <v>15490</v>
      </c>
      <c r="H96" s="35">
        <f t="shared" si="48"/>
        <v>12812</v>
      </c>
      <c r="I96" s="36">
        <f t="shared" si="11"/>
        <v>-17.288573273079411</v>
      </c>
      <c r="J96" s="36">
        <f t="shared" si="15"/>
        <v>2.4951798547140047</v>
      </c>
      <c r="K96" s="79"/>
      <c r="L96" s="35">
        <f t="shared" ref="L96" si="49">L34-L65</f>
        <v>52368</v>
      </c>
      <c r="M96" s="36">
        <f t="shared" si="17"/>
        <v>3.1354310050107741</v>
      </c>
      <c r="N96" s="15"/>
    </row>
    <row r="97" spans="1:14" ht="15.75">
      <c r="A97" s="12"/>
      <c r="B97" s="34" t="s">
        <v>248</v>
      </c>
      <c r="C97" s="35">
        <f t="shared" si="12"/>
        <v>36</v>
      </c>
      <c r="D97" s="35">
        <f t="shared" si="12"/>
        <v>2404</v>
      </c>
      <c r="E97" s="36">
        <f t="shared" si="10"/>
        <v>6577.7777777777774</v>
      </c>
      <c r="F97" s="36">
        <f t="shared" si="13"/>
        <v>8.6288585786073231</v>
      </c>
      <c r="G97" s="35">
        <f t="shared" ref="G97:H97" si="50">G35-G66</f>
        <v>926</v>
      </c>
      <c r="H97" s="35">
        <f t="shared" si="50"/>
        <v>18210</v>
      </c>
      <c r="I97" s="36">
        <f t="shared" si="11"/>
        <v>1866.5226781857452</v>
      </c>
      <c r="J97" s="36">
        <f t="shared" si="15"/>
        <v>3.5464584104231989</v>
      </c>
      <c r="K97" s="79"/>
      <c r="L97" s="35">
        <f t="shared" ref="L97" si="51">L35-L66</f>
        <v>23540</v>
      </c>
      <c r="M97" s="36">
        <f t="shared" si="17"/>
        <v>1.4094112026037584</v>
      </c>
      <c r="N97" s="15"/>
    </row>
    <row r="98" spans="1:14" ht="15.75">
      <c r="A98" s="12"/>
      <c r="B98" s="34" t="s">
        <v>77</v>
      </c>
      <c r="C98" s="35">
        <f t="shared" si="12"/>
        <v>159</v>
      </c>
      <c r="D98" s="35">
        <f t="shared" si="12"/>
        <v>634</v>
      </c>
      <c r="E98" s="36">
        <f t="shared" si="10"/>
        <v>298.74213836477986</v>
      </c>
      <c r="F98" s="36">
        <f t="shared" si="13"/>
        <v>2.2756640344580044</v>
      </c>
      <c r="G98" s="35">
        <f t="shared" ref="G98:H98" si="52">G36-G67</f>
        <v>3480</v>
      </c>
      <c r="H98" s="35">
        <f t="shared" si="52"/>
        <v>7849</v>
      </c>
      <c r="I98" s="36">
        <f t="shared" si="11"/>
        <v>125.54597701149426</v>
      </c>
      <c r="J98" s="36">
        <f t="shared" si="15"/>
        <v>1.5286190040313943</v>
      </c>
      <c r="K98" s="79"/>
      <c r="L98" s="35">
        <f t="shared" ref="L98" si="53">L36-L67</f>
        <v>17358</v>
      </c>
      <c r="M98" s="36">
        <f t="shared" si="17"/>
        <v>1.0392761110788462</v>
      </c>
      <c r="N98" s="15"/>
    </row>
    <row r="99" spans="1:14" ht="15.75">
      <c r="A99" s="12"/>
      <c r="B99" s="34" t="s">
        <v>249</v>
      </c>
      <c r="C99" s="35">
        <f t="shared" si="12"/>
        <v>431</v>
      </c>
      <c r="D99" s="35">
        <f t="shared" si="12"/>
        <v>1254</v>
      </c>
      <c r="E99" s="36">
        <f t="shared" si="10"/>
        <v>190.95127610208817</v>
      </c>
      <c r="F99" s="36">
        <f t="shared" si="13"/>
        <v>4.5010768126346017</v>
      </c>
      <c r="G99" s="35">
        <f t="shared" ref="G99:H99" si="54">G37-G68</f>
        <v>8513</v>
      </c>
      <c r="H99" s="35">
        <f t="shared" si="54"/>
        <v>16091</v>
      </c>
      <c r="I99" s="36">
        <f t="shared" si="11"/>
        <v>89.016797838599786</v>
      </c>
      <c r="J99" s="36">
        <f t="shared" si="15"/>
        <v>3.1337760726040469</v>
      </c>
      <c r="K99" s="79"/>
      <c r="L99" s="35">
        <f t="shared" ref="L99" si="55">L37-L68</f>
        <v>37964</v>
      </c>
      <c r="M99" s="36">
        <f t="shared" si="17"/>
        <v>2.2730198341397232</v>
      </c>
      <c r="N99" s="15"/>
    </row>
    <row r="100" spans="1:14" ht="15.75">
      <c r="A100" s="12"/>
      <c r="B100" s="34" t="s">
        <v>250</v>
      </c>
      <c r="C100" s="35">
        <f t="shared" si="12"/>
        <v>382</v>
      </c>
      <c r="D100" s="35">
        <f t="shared" si="12"/>
        <v>1197</v>
      </c>
      <c r="E100" s="36">
        <f t="shared" si="10"/>
        <v>213.35078534031413</v>
      </c>
      <c r="F100" s="36">
        <f t="shared" si="13"/>
        <v>4.2964824120603016</v>
      </c>
      <c r="G100" s="35">
        <f t="shared" ref="G100:H100" si="56">G38-G69</f>
        <v>5706</v>
      </c>
      <c r="H100" s="35">
        <f t="shared" si="56"/>
        <v>15102</v>
      </c>
      <c r="I100" s="36">
        <f t="shared" si="11"/>
        <v>164.66876971608832</v>
      </c>
      <c r="J100" s="36">
        <f t="shared" si="15"/>
        <v>2.9411650145091244</v>
      </c>
      <c r="K100" s="79"/>
      <c r="L100" s="35">
        <f t="shared" ref="L100" si="57">L38-L69</f>
        <v>27944</v>
      </c>
      <c r="M100" s="36">
        <f t="shared" si="17"/>
        <v>1.6730920410178176</v>
      </c>
      <c r="N100" s="15"/>
    </row>
    <row r="101" spans="1:14" ht="15.75">
      <c r="A101" s="12"/>
      <c r="B101" s="34" t="s">
        <v>251</v>
      </c>
      <c r="C101" s="35">
        <f t="shared" si="12"/>
        <v>1065</v>
      </c>
      <c r="D101" s="35">
        <f t="shared" si="12"/>
        <v>46</v>
      </c>
      <c r="E101" s="36">
        <f t="shared" si="10"/>
        <v>-95.680751173708927</v>
      </c>
      <c r="F101" s="36">
        <f t="shared" si="13"/>
        <v>0.16511127063890882</v>
      </c>
      <c r="G101" s="35">
        <f t="shared" ref="G101:H101" si="58">G39-G70</f>
        <v>18341</v>
      </c>
      <c r="H101" s="35">
        <f t="shared" si="58"/>
        <v>12815</v>
      </c>
      <c r="I101" s="36">
        <f t="shared" si="11"/>
        <v>-30.129218690365846</v>
      </c>
      <c r="J101" s="36">
        <f t="shared" si="15"/>
        <v>2.4957641147486709</v>
      </c>
      <c r="K101" s="79"/>
      <c r="L101" s="35">
        <f t="shared" ref="L101" si="59">L39-L70</f>
        <v>54714</v>
      </c>
      <c r="M101" s="36">
        <f t="shared" si="17"/>
        <v>3.2758931410051844</v>
      </c>
      <c r="N101" s="15"/>
    </row>
    <row r="102" spans="1:14" ht="15.75">
      <c r="A102" s="12"/>
      <c r="B102" s="34" t="s">
        <v>252</v>
      </c>
      <c r="C102" s="35">
        <f t="shared" si="12"/>
        <v>1298</v>
      </c>
      <c r="D102" s="35">
        <f t="shared" si="12"/>
        <v>648</v>
      </c>
      <c r="E102" s="36">
        <f t="shared" si="10"/>
        <v>-50.077041602465336</v>
      </c>
      <c r="F102" s="36">
        <f t="shared" si="13"/>
        <v>2.3259152907394114</v>
      </c>
      <c r="G102" s="35">
        <f t="shared" ref="G102:H102" si="60">G40-G71</f>
        <v>28232</v>
      </c>
      <c r="H102" s="35">
        <f t="shared" si="60"/>
        <v>21166</v>
      </c>
      <c r="I102" s="36">
        <f t="shared" si="11"/>
        <v>-25.028336639274585</v>
      </c>
      <c r="J102" s="36">
        <f t="shared" si="15"/>
        <v>4.1221492979141914</v>
      </c>
      <c r="K102" s="79"/>
      <c r="L102" s="35">
        <f t="shared" ref="L102" si="61">L40-L71</f>
        <v>94858</v>
      </c>
      <c r="M102" s="36">
        <f t="shared" si="17"/>
        <v>5.6794361876205315</v>
      </c>
      <c r="N102" s="15"/>
    </row>
    <row r="103" spans="1:14" ht="15.75">
      <c r="A103" s="12"/>
      <c r="B103" s="34" t="s">
        <v>71</v>
      </c>
      <c r="C103" s="35">
        <f t="shared" si="12"/>
        <v>9337</v>
      </c>
      <c r="D103" s="35">
        <f t="shared" si="12"/>
        <v>10370</v>
      </c>
      <c r="E103" s="36">
        <f t="shared" si="10"/>
        <v>11.063510763628571</v>
      </c>
      <c r="F103" s="36">
        <f t="shared" si="13"/>
        <v>37.221823402727928</v>
      </c>
      <c r="G103" s="35">
        <f t="shared" ref="G103:H103" si="62">G41-G72</f>
        <v>130050</v>
      </c>
      <c r="H103" s="35">
        <f t="shared" si="62"/>
        <v>170398</v>
      </c>
      <c r="I103" s="36">
        <f t="shared" si="11"/>
        <v>31.02499038831219</v>
      </c>
      <c r="J103" s="36">
        <f t="shared" si="15"/>
        <v>33.18558046234444</v>
      </c>
      <c r="K103" s="79"/>
      <c r="L103" s="35">
        <f t="shared" ref="L103" si="63">L41-L72</f>
        <v>523748</v>
      </c>
      <c r="M103" s="36">
        <f t="shared" si="17"/>
        <v>31.358381416368449</v>
      </c>
      <c r="N103" s="15"/>
    </row>
    <row r="104" spans="1:14" ht="15.75">
      <c r="A104" s="12"/>
      <c r="B104" s="40" t="s">
        <v>70</v>
      </c>
      <c r="C104" s="42">
        <f>SUM(C79:C103)</f>
        <v>25435</v>
      </c>
      <c r="D104" s="42">
        <f>SUM(D79:D103)</f>
        <v>27860</v>
      </c>
      <c r="E104" s="42">
        <f t="shared" si="10"/>
        <v>9.5341065460978989</v>
      </c>
      <c r="F104" s="97">
        <f>SUM(F79:F103)</f>
        <v>100</v>
      </c>
      <c r="G104" s="42">
        <f>SUM(G79:G103)</f>
        <v>439631</v>
      </c>
      <c r="H104" s="42">
        <f>SUM(H79:H103)</f>
        <v>513470</v>
      </c>
      <c r="I104" s="42">
        <f t="shared" si="11"/>
        <v>16.795676374050061</v>
      </c>
      <c r="J104" s="97">
        <f>SUM(J79:J103)</f>
        <v>100</v>
      </c>
      <c r="K104" s="4"/>
      <c r="L104" s="42">
        <f>SUM(L79:L103)</f>
        <v>1670201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259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2948</v>
      </c>
      <c r="D17" s="35">
        <v>3331</v>
      </c>
      <c r="E17" s="36">
        <f t="shared" ref="E17:I24" si="0">IF(ISBLANK(D17),"",(IFERROR(((D17/C17-1)*100),"")))</f>
        <v>12.99185888738128</v>
      </c>
      <c r="F17" s="36">
        <f>+(D17*100)/$D$24</f>
        <v>6.0054808351061908</v>
      </c>
      <c r="G17" s="35">
        <v>42527</v>
      </c>
      <c r="H17" s="35">
        <v>53926</v>
      </c>
      <c r="I17" s="36">
        <f t="shared" si="0"/>
        <v>26.804147953065115</v>
      </c>
      <c r="J17" s="36">
        <f>+(H17*100)/$H$24</f>
        <v>4.9186039723888326</v>
      </c>
      <c r="K17" s="79"/>
      <c r="L17" s="35">
        <v>146468</v>
      </c>
      <c r="M17" s="36">
        <f>+(L17*100)/$L$24</f>
        <v>3.9270445067546516</v>
      </c>
      <c r="N17" s="15"/>
    </row>
    <row r="18" spans="1:14" ht="15.75">
      <c r="A18" s="12"/>
      <c r="B18" s="34" t="s">
        <v>60</v>
      </c>
      <c r="C18" s="35">
        <v>16904</v>
      </c>
      <c r="D18" s="35">
        <v>18564</v>
      </c>
      <c r="E18" s="36">
        <f t="shared" si="0"/>
        <v>9.820160908660668</v>
      </c>
      <c r="F18" s="36">
        <f t="shared" ref="F18:F23" si="1">+(D18*100)/$D$24</f>
        <v>33.469152273464829</v>
      </c>
      <c r="G18" s="35">
        <v>307742</v>
      </c>
      <c r="H18" s="35">
        <v>372356</v>
      </c>
      <c r="I18" s="36">
        <f t="shared" si="0"/>
        <v>20.99615912030206</v>
      </c>
      <c r="J18" s="36">
        <f t="shared" ref="J18:J23" si="2">+(H18*100)/$H$24</f>
        <v>33.962684062285653</v>
      </c>
      <c r="K18" s="79"/>
      <c r="L18" s="35">
        <v>1090628</v>
      </c>
      <c r="M18" s="36">
        <f t="shared" ref="M18:M23" si="3">+(L18*100)/$L$24</f>
        <v>29.241504603823444</v>
      </c>
      <c r="N18" s="15"/>
    </row>
    <row r="19" spans="1:14" ht="15.75">
      <c r="A19" s="12"/>
      <c r="B19" s="34" t="s">
        <v>80</v>
      </c>
      <c r="C19" s="35">
        <v>8015</v>
      </c>
      <c r="D19" s="35">
        <v>6921</v>
      </c>
      <c r="E19" s="36">
        <f t="shared" si="0"/>
        <v>-13.649407361197753</v>
      </c>
      <c r="F19" s="36">
        <f t="shared" si="1"/>
        <v>12.477914398009592</v>
      </c>
      <c r="G19" s="35">
        <v>162503</v>
      </c>
      <c r="H19" s="35">
        <v>164427</v>
      </c>
      <c r="I19" s="36">
        <f t="shared" si="0"/>
        <v>1.1839781419419992</v>
      </c>
      <c r="J19" s="36">
        <f t="shared" si="2"/>
        <v>14.997427870933848</v>
      </c>
      <c r="K19" s="79"/>
      <c r="L19" s="35">
        <v>588409</v>
      </c>
      <c r="M19" s="36">
        <f t="shared" si="3"/>
        <v>15.776199109532444</v>
      </c>
      <c r="N19" s="15"/>
    </row>
    <row r="20" spans="1:14" ht="15.75">
      <c r="A20" s="12"/>
      <c r="B20" s="34" t="s">
        <v>81</v>
      </c>
      <c r="C20" s="35">
        <v>3238</v>
      </c>
      <c r="D20" s="35">
        <v>2907</v>
      </c>
      <c r="E20" s="36">
        <f t="shared" si="0"/>
        <v>-10.222359481161213</v>
      </c>
      <c r="F20" s="36">
        <f t="shared" si="1"/>
        <v>5.241048570295316</v>
      </c>
      <c r="G20" s="35">
        <v>71679</v>
      </c>
      <c r="H20" s="35">
        <v>72939</v>
      </c>
      <c r="I20" s="36">
        <f t="shared" si="0"/>
        <v>1.7578370233959806</v>
      </c>
      <c r="J20" s="36">
        <f t="shared" si="2"/>
        <v>6.6527844665294866</v>
      </c>
      <c r="K20" s="79"/>
      <c r="L20" s="35">
        <v>267038</v>
      </c>
      <c r="M20" s="36">
        <f t="shared" si="3"/>
        <v>7.1597216524752758</v>
      </c>
      <c r="N20" s="15"/>
    </row>
    <row r="21" spans="1:14" ht="15.75">
      <c r="A21" s="12"/>
      <c r="B21" s="34" t="s">
        <v>59</v>
      </c>
      <c r="C21" s="35">
        <v>9533</v>
      </c>
      <c r="D21" s="35">
        <v>9417</v>
      </c>
      <c r="E21" s="36">
        <f t="shared" si="0"/>
        <v>-1.2168257631385737</v>
      </c>
      <c r="F21" s="36">
        <f t="shared" si="1"/>
        <v>16.97796848519814</v>
      </c>
      <c r="G21" s="35">
        <v>160849</v>
      </c>
      <c r="H21" s="35">
        <v>176709</v>
      </c>
      <c r="I21" s="36">
        <f t="shared" si="0"/>
        <v>9.8601794229370441</v>
      </c>
      <c r="J21" s="36">
        <f t="shared" si="2"/>
        <v>16.117672168468982</v>
      </c>
      <c r="K21" s="79"/>
      <c r="L21" s="35">
        <v>642735</v>
      </c>
      <c r="M21" s="36">
        <f t="shared" si="3"/>
        <v>17.232767232767234</v>
      </c>
      <c r="N21" s="15"/>
    </row>
    <row r="22" spans="1:14" ht="15.75">
      <c r="A22" s="12"/>
      <c r="B22" s="34" t="s">
        <v>86</v>
      </c>
      <c r="C22" s="35">
        <v>1488</v>
      </c>
      <c r="D22" s="35">
        <v>1315</v>
      </c>
      <c r="E22" s="36">
        <f t="shared" si="0"/>
        <v>-11.626344086021501</v>
      </c>
      <c r="F22" s="36">
        <f t="shared" si="1"/>
        <v>2.3708217646846719</v>
      </c>
      <c r="G22" s="35">
        <v>26597</v>
      </c>
      <c r="H22" s="35">
        <v>27767</v>
      </c>
      <c r="I22" s="36">
        <f t="shared" si="0"/>
        <v>4.3989923675602505</v>
      </c>
      <c r="J22" s="36">
        <f t="shared" si="2"/>
        <v>2.5326350276549481</v>
      </c>
      <c r="K22" s="79"/>
      <c r="L22" s="35">
        <v>114366</v>
      </c>
      <c r="M22" s="36">
        <f t="shared" si="3"/>
        <v>3.0663378489465445</v>
      </c>
      <c r="N22" s="15"/>
    </row>
    <row r="23" spans="1:14" ht="15.75">
      <c r="A23" s="12"/>
      <c r="B23" s="34" t="s">
        <v>253</v>
      </c>
      <c r="C23" s="35">
        <v>11916</v>
      </c>
      <c r="D23" s="35">
        <v>13011</v>
      </c>
      <c r="E23" s="36">
        <f t="shared" si="0"/>
        <v>9.1893252769385647</v>
      </c>
      <c r="F23" s="36">
        <f t="shared" si="1"/>
        <v>23.457613673241266</v>
      </c>
      <c r="G23" s="35">
        <v>225879</v>
      </c>
      <c r="H23" s="35">
        <v>228244</v>
      </c>
      <c r="I23" s="36">
        <f t="shared" si="0"/>
        <v>1.0470207500475892</v>
      </c>
      <c r="J23" s="36">
        <f t="shared" si="2"/>
        <v>20.818192431738247</v>
      </c>
      <c r="K23" s="79"/>
      <c r="L23" s="35">
        <v>880082</v>
      </c>
      <c r="M23" s="36">
        <f t="shared" si="3"/>
        <v>23.596425045700407</v>
      </c>
      <c r="N23" s="15"/>
    </row>
    <row r="24" spans="1:14" ht="15.75">
      <c r="A24" s="12"/>
      <c r="B24" s="40" t="s">
        <v>70</v>
      </c>
      <c r="C24" s="37">
        <f>SUM(C17:C23)</f>
        <v>54042</v>
      </c>
      <c r="D24" s="37">
        <f>SUM(D17:D23)</f>
        <v>55466</v>
      </c>
      <c r="E24" s="38">
        <f t="shared" si="0"/>
        <v>2.6349876022353058</v>
      </c>
      <c r="F24" s="38">
        <f>SUM(F17:F23)</f>
        <v>100.00000000000003</v>
      </c>
      <c r="G24" s="37">
        <f>SUM(G17:G23)</f>
        <v>997776</v>
      </c>
      <c r="H24" s="37">
        <f>SUM(H17:H23)</f>
        <v>1096368</v>
      </c>
      <c r="I24" s="38">
        <f t="shared" si="0"/>
        <v>9.8811757348342688</v>
      </c>
      <c r="J24" s="38">
        <f>SUM(J17:J23)</f>
        <v>100</v>
      </c>
      <c r="K24" s="4"/>
      <c r="L24" s="37">
        <f>SUM(L17:L23)</f>
        <v>3729726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1086</v>
      </c>
      <c r="D27" s="35">
        <v>1187</v>
      </c>
      <c r="E27" s="36">
        <f t="shared" ref="E27:I33" si="4">IF(ISBLANK(D27),"",(IFERROR(((D27/C27-1)*100),"")))</f>
        <v>9.3001841620626191</v>
      </c>
      <c r="F27" s="36">
        <f>+(D27*100)/$D$34</f>
        <v>4.299789900746215</v>
      </c>
      <c r="G27" s="35">
        <v>18024</v>
      </c>
      <c r="H27" s="35">
        <v>21631</v>
      </c>
      <c r="I27" s="36">
        <f t="shared" si="4"/>
        <v>20.012205947625382</v>
      </c>
      <c r="J27" s="36">
        <f>+(H27*100)/$H$34</f>
        <v>3.7109408507148762</v>
      </c>
      <c r="K27" s="79"/>
      <c r="L27" s="35">
        <v>61011</v>
      </c>
      <c r="M27" s="36">
        <f>+(L27*100)/$L$34</f>
        <v>2.9623821026693049</v>
      </c>
      <c r="N27" s="15"/>
    </row>
    <row r="28" spans="1:14" ht="15.75">
      <c r="A28" s="12"/>
      <c r="B28" s="34" t="s">
        <v>60</v>
      </c>
      <c r="C28" s="36">
        <v>7982</v>
      </c>
      <c r="D28" s="35">
        <v>8152</v>
      </c>
      <c r="E28" s="36">
        <f t="shared" si="4"/>
        <v>2.1297920320721531</v>
      </c>
      <c r="F28" s="36">
        <f t="shared" ref="F28:F33" si="5">+(D28*100)/$D$34</f>
        <v>29.529812359631965</v>
      </c>
      <c r="G28" s="35">
        <v>153414</v>
      </c>
      <c r="H28" s="35">
        <v>176963</v>
      </c>
      <c r="I28" s="36">
        <f t="shared" si="4"/>
        <v>15.349968060281327</v>
      </c>
      <c r="J28" s="36">
        <f t="shared" ref="J28:J33" si="6">+(H28*100)/$H$34</f>
        <v>30.35917090125545</v>
      </c>
      <c r="K28" s="79"/>
      <c r="L28" s="35">
        <v>538400</v>
      </c>
      <c r="M28" s="36">
        <f t="shared" ref="M28:M33" si="7">+(L28*100)/$L$34</f>
        <v>26.141950206965198</v>
      </c>
      <c r="N28" s="15"/>
    </row>
    <row r="29" spans="1:14" ht="15.75">
      <c r="A29" s="12"/>
      <c r="B29" s="34" t="s">
        <v>80</v>
      </c>
      <c r="C29" s="36">
        <v>5018</v>
      </c>
      <c r="D29" s="35">
        <v>4279</v>
      </c>
      <c r="E29" s="36">
        <f t="shared" si="4"/>
        <v>-14.726982861697891</v>
      </c>
      <c r="F29" s="36">
        <f t="shared" si="5"/>
        <v>15.500253568064913</v>
      </c>
      <c r="G29" s="35">
        <v>106246</v>
      </c>
      <c r="H29" s="35">
        <v>105651</v>
      </c>
      <c r="I29" s="36">
        <f t="shared" si="4"/>
        <v>-0.56002108314665566</v>
      </c>
      <c r="J29" s="36">
        <f t="shared" si="6"/>
        <v>18.125126522993732</v>
      </c>
      <c r="K29" s="79"/>
      <c r="L29" s="35">
        <v>380932</v>
      </c>
      <c r="M29" s="36">
        <f t="shared" si="7"/>
        <v>18.496109539821074</v>
      </c>
      <c r="N29" s="15"/>
    </row>
    <row r="30" spans="1:14" ht="15.75">
      <c r="A30" s="12"/>
      <c r="B30" s="34" t="s">
        <v>81</v>
      </c>
      <c r="C30" s="36">
        <v>1738</v>
      </c>
      <c r="D30" s="35">
        <v>1462</v>
      </c>
      <c r="E30" s="36">
        <f t="shared" si="4"/>
        <v>-15.880322209436137</v>
      </c>
      <c r="F30" s="36">
        <f t="shared" si="5"/>
        <v>5.29595015576324</v>
      </c>
      <c r="G30" s="35">
        <v>40335</v>
      </c>
      <c r="H30" s="35">
        <v>39563</v>
      </c>
      <c r="I30" s="36">
        <f t="shared" si="4"/>
        <v>-1.913970497086892</v>
      </c>
      <c r="J30" s="36">
        <f t="shared" si="6"/>
        <v>6.787293831853944</v>
      </c>
      <c r="K30" s="79"/>
      <c r="L30" s="35">
        <v>147970</v>
      </c>
      <c r="M30" s="36">
        <f t="shared" si="7"/>
        <v>7.1846663672448745</v>
      </c>
      <c r="N30" s="15"/>
    </row>
    <row r="31" spans="1:14" ht="15.75">
      <c r="A31" s="12"/>
      <c r="B31" s="34" t="s">
        <v>59</v>
      </c>
      <c r="C31" s="36">
        <v>5608</v>
      </c>
      <c r="D31" s="35">
        <v>5418</v>
      </c>
      <c r="E31" s="36">
        <f t="shared" si="4"/>
        <v>-3.3880171184022867</v>
      </c>
      <c r="F31" s="36">
        <f t="shared" si="5"/>
        <v>19.626168224299064</v>
      </c>
      <c r="G31" s="35">
        <v>94996</v>
      </c>
      <c r="H31" s="35">
        <v>103597</v>
      </c>
      <c r="I31" s="36">
        <f t="shared" si="4"/>
        <v>9.0540654343340687</v>
      </c>
      <c r="J31" s="36">
        <f t="shared" si="6"/>
        <v>17.772749263164396</v>
      </c>
      <c r="K31" s="79"/>
      <c r="L31" s="35">
        <v>377446</v>
      </c>
      <c r="M31" s="36">
        <f t="shared" si="7"/>
        <v>18.326847209914906</v>
      </c>
      <c r="N31" s="15"/>
    </row>
    <row r="32" spans="1:14" ht="15.75">
      <c r="A32" s="12"/>
      <c r="B32" s="34" t="s">
        <v>86</v>
      </c>
      <c r="C32" s="36">
        <v>853</v>
      </c>
      <c r="D32" s="35">
        <v>717</v>
      </c>
      <c r="E32" s="36">
        <f t="shared" si="4"/>
        <v>-15.94372801875733</v>
      </c>
      <c r="F32" s="36">
        <f t="shared" si="5"/>
        <v>2.5972614648989349</v>
      </c>
      <c r="G32" s="35">
        <v>15406</v>
      </c>
      <c r="H32" s="35">
        <v>15653</v>
      </c>
      <c r="I32" s="36">
        <f t="shared" si="4"/>
        <v>1.6032714526807768</v>
      </c>
      <c r="J32" s="36">
        <f t="shared" si="6"/>
        <v>2.6853754859340744</v>
      </c>
      <c r="K32" s="79"/>
      <c r="L32" s="35">
        <v>64801</v>
      </c>
      <c r="M32" s="36">
        <f t="shared" si="7"/>
        <v>3.1464051176849033</v>
      </c>
      <c r="N32" s="15"/>
    </row>
    <row r="33" spans="1:14" ht="15.75">
      <c r="A33" s="12"/>
      <c r="B33" s="34" t="s">
        <v>253</v>
      </c>
      <c r="C33" s="36">
        <v>6322</v>
      </c>
      <c r="D33" s="35">
        <v>6391</v>
      </c>
      <c r="E33" s="36">
        <f t="shared" si="4"/>
        <v>1.0914267636823682</v>
      </c>
      <c r="F33" s="36">
        <f t="shared" si="5"/>
        <v>23.150764326595667</v>
      </c>
      <c r="G33" s="35">
        <v>129724</v>
      </c>
      <c r="H33" s="35">
        <v>119840</v>
      </c>
      <c r="I33" s="36">
        <f t="shared" si="4"/>
        <v>-7.6192531836822841</v>
      </c>
      <c r="J33" s="36">
        <f t="shared" si="6"/>
        <v>20.559343144083527</v>
      </c>
      <c r="K33" s="79"/>
      <c r="L33" s="35">
        <v>488965</v>
      </c>
      <c r="M33" s="36">
        <f t="shared" si="7"/>
        <v>23.741639455699737</v>
      </c>
      <c r="N33" s="15"/>
    </row>
    <row r="34" spans="1:14" ht="15.75">
      <c r="A34" s="12"/>
      <c r="B34" s="40" t="s">
        <v>70</v>
      </c>
      <c r="C34" s="37">
        <f>SUM(C27:C33)</f>
        <v>28607</v>
      </c>
      <c r="D34" s="37">
        <f>SUM(D27:D33)</f>
        <v>27606</v>
      </c>
      <c r="E34" s="38">
        <f t="shared" ref="E34" si="8">IF(ISBLANK(D34),"",(IFERROR(((D34/C34-1)*100),"")))</f>
        <v>-3.4991435662600101</v>
      </c>
      <c r="F34" s="38">
        <f>SUM(F27:F33)</f>
        <v>100</v>
      </c>
      <c r="G34" s="37">
        <f>SUM(G27:G33)</f>
        <v>558145</v>
      </c>
      <c r="H34" s="37">
        <f>SUM(H27:H33)</f>
        <v>582898</v>
      </c>
      <c r="I34" s="38">
        <f t="shared" ref="I34" si="9">IF(ISBLANK(H34),"",(IFERROR(((H34/G34-1)*100),"")))</f>
        <v>4.4348690752403108</v>
      </c>
      <c r="J34" s="38">
        <f>SUM(J27:J33)</f>
        <v>100</v>
      </c>
      <c r="K34" s="4"/>
      <c r="L34" s="37">
        <f>SUM(L27:L33)</f>
        <v>2059525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311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1862</v>
      </c>
      <c r="D37" s="36">
        <f t="shared" si="10"/>
        <v>2144</v>
      </c>
      <c r="E37" s="36">
        <f t="shared" ref="E37:E44" si="11">IF(ISBLANK(D37),"",(IFERROR(((D37/C37-1)*100),"")))</f>
        <v>15.145005370569287</v>
      </c>
      <c r="F37" s="36">
        <f>+(D37*100)/$D$44</f>
        <v>7.6956209619526206</v>
      </c>
      <c r="G37" s="36">
        <f t="shared" ref="G37:H43" si="12">G17-G27</f>
        <v>24503</v>
      </c>
      <c r="H37" s="36">
        <f t="shared" si="12"/>
        <v>32295</v>
      </c>
      <c r="I37" s="36">
        <f t="shared" ref="I37:I44" si="13">IF(ISBLANK(H37),"",(IFERROR(((H37/G37-1)*100),"")))</f>
        <v>31.800187732114438</v>
      </c>
      <c r="J37" s="36">
        <f>+(H37*100)/$H$44</f>
        <v>6.289559273180517</v>
      </c>
      <c r="K37" s="79"/>
      <c r="L37" s="36">
        <f t="shared" ref="L37:L43" si="14">L17-L27</f>
        <v>85457</v>
      </c>
      <c r="M37" s="36">
        <f>+(L37*100)/$L$44</f>
        <v>5.1165698020777137</v>
      </c>
      <c r="N37" s="15"/>
    </row>
    <row r="38" spans="1:14" ht="15.75">
      <c r="A38" s="12"/>
      <c r="B38" s="34" t="s">
        <v>60</v>
      </c>
      <c r="C38" s="36">
        <f t="shared" si="10"/>
        <v>8922</v>
      </c>
      <c r="D38" s="36">
        <f t="shared" si="10"/>
        <v>10412</v>
      </c>
      <c r="E38" s="36">
        <f t="shared" si="11"/>
        <v>16.700291414481061</v>
      </c>
      <c r="F38" s="36">
        <f t="shared" ref="F38:F43" si="15">+(D38*100)/$D$44</f>
        <v>37.372577171572146</v>
      </c>
      <c r="G38" s="36">
        <f t="shared" si="12"/>
        <v>154328</v>
      </c>
      <c r="H38" s="36">
        <f t="shared" si="12"/>
        <v>195393</v>
      </c>
      <c r="I38" s="36">
        <f t="shared" si="13"/>
        <v>26.608910891089099</v>
      </c>
      <c r="J38" s="36">
        <f t="shared" ref="J38:J43" si="16">+(H38*100)/$H$44</f>
        <v>38.053440317837456</v>
      </c>
      <c r="K38" s="79"/>
      <c r="L38" s="36">
        <f t="shared" si="14"/>
        <v>552228</v>
      </c>
      <c r="M38" s="36">
        <f t="shared" ref="M38:M43" si="17">+(L38*100)/$L$44</f>
        <v>33.063565403205963</v>
      </c>
      <c r="N38" s="15"/>
    </row>
    <row r="39" spans="1:14" ht="15.75">
      <c r="A39" s="12"/>
      <c r="B39" s="34" t="s">
        <v>80</v>
      </c>
      <c r="C39" s="36">
        <f t="shared" si="10"/>
        <v>2997</v>
      </c>
      <c r="D39" s="36">
        <f t="shared" si="10"/>
        <v>2642</v>
      </c>
      <c r="E39" s="36">
        <f t="shared" si="11"/>
        <v>-11.845178511845178</v>
      </c>
      <c r="F39" s="36">
        <f t="shared" si="15"/>
        <v>9.4831299353912417</v>
      </c>
      <c r="G39" s="36">
        <f t="shared" si="12"/>
        <v>56257</v>
      </c>
      <c r="H39" s="36">
        <f t="shared" si="12"/>
        <v>58776</v>
      </c>
      <c r="I39" s="36">
        <f t="shared" si="13"/>
        <v>4.4776650016886688</v>
      </c>
      <c r="J39" s="36">
        <f t="shared" si="16"/>
        <v>11.446822599178141</v>
      </c>
      <c r="K39" s="79"/>
      <c r="L39" s="36">
        <f t="shared" si="14"/>
        <v>207477</v>
      </c>
      <c r="M39" s="36">
        <f t="shared" si="17"/>
        <v>12.422277318717926</v>
      </c>
      <c r="N39" s="15"/>
    </row>
    <row r="40" spans="1:14" ht="15.75">
      <c r="A40" s="12"/>
      <c r="B40" s="34" t="s">
        <v>81</v>
      </c>
      <c r="C40" s="36">
        <f t="shared" si="10"/>
        <v>1500</v>
      </c>
      <c r="D40" s="36">
        <f t="shared" si="10"/>
        <v>1445</v>
      </c>
      <c r="E40" s="36">
        <f t="shared" si="11"/>
        <v>-3.6666666666666625</v>
      </c>
      <c r="F40" s="36">
        <f t="shared" si="15"/>
        <v>5.1866475233309401</v>
      </c>
      <c r="G40" s="36">
        <f t="shared" si="12"/>
        <v>31344</v>
      </c>
      <c r="H40" s="36">
        <f t="shared" si="12"/>
        <v>33376</v>
      </c>
      <c r="I40" s="36">
        <f t="shared" si="13"/>
        <v>6.4828994384890315</v>
      </c>
      <c r="J40" s="36">
        <f t="shared" si="16"/>
        <v>6.5000876390051996</v>
      </c>
      <c r="K40" s="79"/>
      <c r="L40" s="36">
        <f t="shared" si="14"/>
        <v>119068</v>
      </c>
      <c r="M40" s="36">
        <f t="shared" si="17"/>
        <v>7.1289623224989089</v>
      </c>
      <c r="N40" s="15"/>
    </row>
    <row r="41" spans="1:14" ht="15.75">
      <c r="A41" s="12"/>
      <c r="B41" s="34" t="s">
        <v>59</v>
      </c>
      <c r="C41" s="36">
        <f t="shared" si="10"/>
        <v>3925</v>
      </c>
      <c r="D41" s="36">
        <f t="shared" si="10"/>
        <v>3999</v>
      </c>
      <c r="E41" s="36">
        <f t="shared" si="11"/>
        <v>1.885350318471346</v>
      </c>
      <c r="F41" s="36">
        <f t="shared" si="15"/>
        <v>14.353912419239052</v>
      </c>
      <c r="G41" s="36">
        <f t="shared" si="12"/>
        <v>65853</v>
      </c>
      <c r="H41" s="36">
        <f t="shared" si="12"/>
        <v>73112</v>
      </c>
      <c r="I41" s="36">
        <f t="shared" si="13"/>
        <v>11.02303615628748</v>
      </c>
      <c r="J41" s="36">
        <f t="shared" si="16"/>
        <v>14.238806551502522</v>
      </c>
      <c r="K41" s="79"/>
      <c r="L41" s="36">
        <f t="shared" si="14"/>
        <v>265289</v>
      </c>
      <c r="M41" s="36">
        <f t="shared" si="17"/>
        <v>15.883657116718288</v>
      </c>
      <c r="N41" s="15"/>
    </row>
    <row r="42" spans="1:14" ht="15.75">
      <c r="A42" s="12"/>
      <c r="B42" s="34" t="s">
        <v>86</v>
      </c>
      <c r="C42" s="36">
        <f t="shared" si="10"/>
        <v>635</v>
      </c>
      <c r="D42" s="36">
        <f t="shared" si="10"/>
        <v>598</v>
      </c>
      <c r="E42" s="36">
        <f t="shared" si="11"/>
        <v>-5.8267716535433056</v>
      </c>
      <c r="F42" s="36">
        <f t="shared" si="15"/>
        <v>2.1464465183058148</v>
      </c>
      <c r="G42" s="36">
        <f t="shared" si="12"/>
        <v>11191</v>
      </c>
      <c r="H42" s="36">
        <f t="shared" si="12"/>
        <v>12114</v>
      </c>
      <c r="I42" s="36">
        <f t="shared" si="13"/>
        <v>8.2476990438745457</v>
      </c>
      <c r="J42" s="36">
        <f t="shared" si="16"/>
        <v>2.3592420199816933</v>
      </c>
      <c r="K42" s="79"/>
      <c r="L42" s="36">
        <f t="shared" si="14"/>
        <v>49565</v>
      </c>
      <c r="M42" s="36">
        <f t="shared" si="17"/>
        <v>2.9676068928230794</v>
      </c>
      <c r="N42" s="15"/>
    </row>
    <row r="43" spans="1:14" ht="15.75">
      <c r="A43" s="12"/>
      <c r="B43" s="34" t="s">
        <v>253</v>
      </c>
      <c r="C43" s="36">
        <f t="shared" si="10"/>
        <v>5594</v>
      </c>
      <c r="D43" s="36">
        <f t="shared" si="10"/>
        <v>6620</v>
      </c>
      <c r="E43" s="36">
        <f t="shared" si="11"/>
        <v>18.341079728280295</v>
      </c>
      <c r="F43" s="36">
        <f t="shared" si="15"/>
        <v>23.761665470208182</v>
      </c>
      <c r="G43" s="36">
        <f t="shared" si="12"/>
        <v>96155</v>
      </c>
      <c r="H43" s="36">
        <f t="shared" si="12"/>
        <v>108404</v>
      </c>
      <c r="I43" s="36">
        <f t="shared" si="13"/>
        <v>12.738807134314388</v>
      </c>
      <c r="J43" s="36">
        <f t="shared" si="16"/>
        <v>21.11204159931447</v>
      </c>
      <c r="K43" s="79"/>
      <c r="L43" s="36">
        <f t="shared" si="14"/>
        <v>391117</v>
      </c>
      <c r="M43" s="36">
        <f t="shared" si="17"/>
        <v>23.417361143958122</v>
      </c>
      <c r="N43" s="15"/>
    </row>
    <row r="44" spans="1:14" ht="15.75">
      <c r="A44" s="12"/>
      <c r="B44" s="40" t="s">
        <v>70</v>
      </c>
      <c r="C44" s="37">
        <f>SUM(C37:C43)</f>
        <v>25435</v>
      </c>
      <c r="D44" s="37">
        <f>SUM(D37:D43)</f>
        <v>27860</v>
      </c>
      <c r="E44" s="38">
        <f t="shared" si="11"/>
        <v>9.5341065460978989</v>
      </c>
      <c r="F44" s="38">
        <f>SUM(F37:F43)</f>
        <v>99.999999999999986</v>
      </c>
      <c r="G44" s="37">
        <f>SUM(G37:G43)</f>
        <v>439631</v>
      </c>
      <c r="H44" s="37">
        <f>SUM(H37:H43)</f>
        <v>513470</v>
      </c>
      <c r="I44" s="38">
        <f t="shared" si="13"/>
        <v>16.795676374050061</v>
      </c>
      <c r="J44" s="38">
        <f>SUM(J37:J43)</f>
        <v>100</v>
      </c>
      <c r="K44" s="4"/>
      <c r="L44" s="37">
        <f>SUM(L37:L43)</f>
        <v>1670201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261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21001</v>
      </c>
      <c r="D17" s="35">
        <v>22063</v>
      </c>
      <c r="E17" s="36">
        <f t="shared" ref="E17:E23" si="0">IF(ISBLANK(D17),"",(IFERROR(((D17/C17-1)*100),"")))</f>
        <v>5.0569020522832187</v>
      </c>
      <c r="F17" s="36">
        <f>+(D17*100)/$D$23</f>
        <v>39.77752136443948</v>
      </c>
      <c r="G17" s="35">
        <v>323478</v>
      </c>
      <c r="H17" s="35">
        <v>387425</v>
      </c>
      <c r="I17" s="36">
        <f t="shared" ref="I17:I23" si="1">IF(ISBLANK(H17),"",(IFERROR(((H17/G17-1)*100),"")))</f>
        <v>19.768577770358409</v>
      </c>
      <c r="J17" s="36">
        <f>+(H17*100)/$H$23</f>
        <v>35.337131328167182</v>
      </c>
      <c r="K17" s="79"/>
      <c r="L17" s="35">
        <v>1256480</v>
      </c>
      <c r="M17" s="36">
        <f>+(L17*100)/$L$23</f>
        <v>33.688265572323544</v>
      </c>
      <c r="N17" s="15"/>
    </row>
    <row r="18" spans="1:14" ht="15.75">
      <c r="A18" s="12"/>
      <c r="B18" s="34" t="s">
        <v>300</v>
      </c>
      <c r="C18" s="35">
        <v>16309</v>
      </c>
      <c r="D18" s="35">
        <v>16343</v>
      </c>
      <c r="E18" s="36">
        <f t="shared" si="0"/>
        <v>0.20847384879514319</v>
      </c>
      <c r="F18" s="36">
        <f t="shared" ref="F18:F21" si="2">+(D18*100)/$D$23</f>
        <v>29.464897414632386</v>
      </c>
      <c r="G18" s="35">
        <v>354726</v>
      </c>
      <c r="H18" s="35">
        <v>360143</v>
      </c>
      <c r="I18" s="36">
        <f t="shared" si="1"/>
        <v>1.5270941515423075</v>
      </c>
      <c r="J18" s="36">
        <f t="shared" ref="J18:J21" si="3">+(H18*100)/$H$23</f>
        <v>32.848733272040043</v>
      </c>
      <c r="K18" s="79"/>
      <c r="L18" s="35">
        <v>1337129</v>
      </c>
      <c r="M18" s="36">
        <f t="shared" ref="M18:M21" si="4">+(L18*100)/$L$23</f>
        <v>35.850595995523534</v>
      </c>
      <c r="N18" s="15"/>
    </row>
    <row r="19" spans="1:14" ht="15.75">
      <c r="A19" s="12"/>
      <c r="B19" s="34" t="s">
        <v>262</v>
      </c>
      <c r="C19" s="35">
        <v>5632</v>
      </c>
      <c r="D19" s="35">
        <v>5862</v>
      </c>
      <c r="E19" s="36">
        <f t="shared" si="0"/>
        <v>4.0838068181818121</v>
      </c>
      <c r="F19" s="36">
        <f t="shared" si="2"/>
        <v>10.568636642267334</v>
      </c>
      <c r="G19" s="35">
        <v>117156</v>
      </c>
      <c r="H19" s="35">
        <v>123770</v>
      </c>
      <c r="I19" s="36">
        <f t="shared" si="1"/>
        <v>5.6454641674348771</v>
      </c>
      <c r="J19" s="36">
        <f t="shared" si="3"/>
        <v>11.289092713395503</v>
      </c>
      <c r="K19" s="79"/>
      <c r="L19" s="35">
        <v>422563</v>
      </c>
      <c r="M19" s="36">
        <f t="shared" si="4"/>
        <v>11.329599010758431</v>
      </c>
      <c r="N19" s="15"/>
    </row>
    <row r="20" spans="1:14" ht="15.75">
      <c r="A20" s="12"/>
      <c r="B20" s="34" t="s">
        <v>263</v>
      </c>
      <c r="C20" s="35">
        <v>5408</v>
      </c>
      <c r="D20" s="35">
        <v>5216</v>
      </c>
      <c r="E20" s="36">
        <f t="shared" si="0"/>
        <v>-3.5502958579881616</v>
      </c>
      <c r="F20" s="36">
        <f t="shared" si="2"/>
        <v>9.4039591822017083</v>
      </c>
      <c r="G20" s="35">
        <v>104229</v>
      </c>
      <c r="H20" s="35">
        <v>110159</v>
      </c>
      <c r="I20" s="36">
        <f t="shared" si="1"/>
        <v>5.6893954657532886</v>
      </c>
      <c r="J20" s="36">
        <f t="shared" si="3"/>
        <v>10.047629992849116</v>
      </c>
      <c r="K20" s="79"/>
      <c r="L20" s="35">
        <v>357664</v>
      </c>
      <c r="M20" s="36">
        <f t="shared" si="4"/>
        <v>9.5895516185371257</v>
      </c>
      <c r="N20" s="15"/>
    </row>
    <row r="21" spans="1:14" ht="15.75">
      <c r="A21" s="12"/>
      <c r="B21" s="34" t="s">
        <v>264</v>
      </c>
      <c r="C21" s="35">
        <v>2221</v>
      </c>
      <c r="D21" s="35">
        <v>2289</v>
      </c>
      <c r="E21" s="36">
        <f t="shared" si="0"/>
        <v>3.0616839261593976</v>
      </c>
      <c r="F21" s="36">
        <f t="shared" si="2"/>
        <v>4.1268524862077669</v>
      </c>
      <c r="G21" s="35">
        <v>40788</v>
      </c>
      <c r="H21" s="35">
        <v>46526</v>
      </c>
      <c r="I21" s="36">
        <f t="shared" si="1"/>
        <v>14.067863096989308</v>
      </c>
      <c r="J21" s="36">
        <f t="shared" si="3"/>
        <v>4.2436481181501104</v>
      </c>
      <c r="K21" s="79"/>
      <c r="L21" s="35">
        <v>143354</v>
      </c>
      <c r="M21" s="36">
        <f t="shared" si="4"/>
        <v>3.8435531189154379</v>
      </c>
      <c r="N21" s="15"/>
    </row>
    <row r="22" spans="1:14" ht="15.75">
      <c r="A22" s="12"/>
      <c r="B22" s="34" t="s">
        <v>265</v>
      </c>
      <c r="C22" s="35">
        <v>3471</v>
      </c>
      <c r="D22" s="35">
        <v>3693</v>
      </c>
      <c r="E22" s="36">
        <f t="shared" si="0"/>
        <v>6.3958513396715544</v>
      </c>
      <c r="F22" s="36">
        <f>+(D22*100)/$D$23</f>
        <v>6.6581329102513251</v>
      </c>
      <c r="G22" s="35">
        <v>57399</v>
      </c>
      <c r="H22" s="35">
        <v>68345</v>
      </c>
      <c r="I22" s="36">
        <f t="shared" si="1"/>
        <v>19.070018641439756</v>
      </c>
      <c r="J22" s="36">
        <f>+(H22*100)/$H$23</f>
        <v>6.233764575398042</v>
      </c>
      <c r="K22" s="79"/>
      <c r="L22" s="35">
        <v>212536</v>
      </c>
      <c r="M22" s="36">
        <f>+(L22*100)/$L$23</f>
        <v>5.6984346839419304</v>
      </c>
      <c r="N22" s="15"/>
    </row>
    <row r="23" spans="1:14" ht="15.75">
      <c r="A23" s="12"/>
      <c r="B23" s="40" t="s">
        <v>70</v>
      </c>
      <c r="C23" s="37">
        <f>SUM(C17:C22)</f>
        <v>54042</v>
      </c>
      <c r="D23" s="37">
        <f>SUM(D17:D22)</f>
        <v>55466</v>
      </c>
      <c r="E23" s="38">
        <f t="shared" si="0"/>
        <v>2.6349876022353058</v>
      </c>
      <c r="F23" s="38">
        <f>SUM(F17:F22)</f>
        <v>100</v>
      </c>
      <c r="G23" s="37">
        <f>SUM(G17:G22)</f>
        <v>997776</v>
      </c>
      <c r="H23" s="37">
        <f>SUM(H17:H22)</f>
        <v>1096368</v>
      </c>
      <c r="I23" s="38">
        <f t="shared" si="1"/>
        <v>9.8811757348342688</v>
      </c>
      <c r="J23" s="38">
        <f>SUM(J17:J22)</f>
        <v>99.999999999999986</v>
      </c>
      <c r="K23" s="4"/>
      <c r="L23" s="37">
        <f>SUM(L17:L22)</f>
        <v>3729726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11448</v>
      </c>
      <c r="D26" s="35">
        <v>11502</v>
      </c>
      <c r="E26" s="36">
        <f t="shared" ref="E26:E31" si="5">IF(ISBLANK(D26),"",(IFERROR(((D26/C26-1)*100),"")))</f>
        <v>0.47169811320755262</v>
      </c>
      <c r="F26" s="36">
        <f>+(D26*100)/$D$32</f>
        <v>41.664855466203001</v>
      </c>
      <c r="G26" s="35">
        <v>189218</v>
      </c>
      <c r="H26" s="35">
        <v>213160</v>
      </c>
      <c r="I26" s="36">
        <f t="shared" ref="I26:I31" si="6">IF(ISBLANK(H26),"",(IFERROR(((H26/G26-1)*100),"")))</f>
        <v>12.653130251878775</v>
      </c>
      <c r="J26" s="36">
        <f>+(H26*100)/$H$32</f>
        <v>36.569005211889561</v>
      </c>
      <c r="K26" s="79"/>
      <c r="L26" s="35">
        <v>716211</v>
      </c>
      <c r="M26" s="36">
        <f>+(L26*100)/$L$32</f>
        <v>34.775542904310463</v>
      </c>
      <c r="N26" s="15"/>
    </row>
    <row r="27" spans="1:14" ht="15.75">
      <c r="A27" s="12"/>
      <c r="B27" s="34" t="s">
        <v>300</v>
      </c>
      <c r="C27" s="35">
        <v>8649</v>
      </c>
      <c r="D27" s="35">
        <v>7861</v>
      </c>
      <c r="E27" s="36">
        <f t="shared" si="5"/>
        <v>-9.1108798705052614</v>
      </c>
      <c r="F27" s="36">
        <f t="shared" ref="F27:F30" si="7">+(D27*100)/$D$32</f>
        <v>28.475693689777586</v>
      </c>
      <c r="G27" s="35">
        <v>197468</v>
      </c>
      <c r="H27" s="35">
        <v>191583</v>
      </c>
      <c r="I27" s="36">
        <f t="shared" si="6"/>
        <v>-2.9802297081046092</v>
      </c>
      <c r="J27" s="36">
        <f t="shared" ref="J27:J30" si="8">+(H27*100)/$H$32</f>
        <v>32.867328417664844</v>
      </c>
      <c r="K27" s="79"/>
      <c r="L27" s="35">
        <v>739649</v>
      </c>
      <c r="M27" s="36">
        <f t="shared" ref="M27:M30" si="9">+(L27*100)/$L$32</f>
        <v>35.913572304293467</v>
      </c>
      <c r="N27" s="15"/>
    </row>
    <row r="28" spans="1:14" ht="15.75">
      <c r="A28" s="12"/>
      <c r="B28" s="34" t="s">
        <v>262</v>
      </c>
      <c r="C28" s="35">
        <v>2925</v>
      </c>
      <c r="D28" s="35">
        <v>2843</v>
      </c>
      <c r="E28" s="36">
        <f t="shared" si="5"/>
        <v>-2.8034188034188001</v>
      </c>
      <c r="F28" s="36">
        <f t="shared" si="7"/>
        <v>10.298485836412373</v>
      </c>
      <c r="G28" s="35">
        <v>64361</v>
      </c>
      <c r="H28" s="35">
        <v>64787</v>
      </c>
      <c r="I28" s="36">
        <f t="shared" si="6"/>
        <v>0.66189151815541081</v>
      </c>
      <c r="J28" s="36">
        <f t="shared" si="8"/>
        <v>11.114637552367652</v>
      </c>
      <c r="K28" s="79"/>
      <c r="L28" s="35">
        <v>230207</v>
      </c>
      <c r="M28" s="36">
        <f t="shared" si="9"/>
        <v>11.177674463771986</v>
      </c>
      <c r="N28" s="15"/>
    </row>
    <row r="29" spans="1:14" ht="15.75">
      <c r="A29" s="12"/>
      <c r="B29" s="34" t="s">
        <v>263</v>
      </c>
      <c r="C29" s="35">
        <v>2748</v>
      </c>
      <c r="D29" s="35">
        <v>2513</v>
      </c>
      <c r="E29" s="36">
        <f t="shared" si="5"/>
        <v>-8.5516739446870442</v>
      </c>
      <c r="F29" s="36">
        <f t="shared" si="7"/>
        <v>9.1030935303919431</v>
      </c>
      <c r="G29" s="35">
        <v>56812</v>
      </c>
      <c r="H29" s="35">
        <v>56978</v>
      </c>
      <c r="I29" s="36">
        <f t="shared" si="6"/>
        <v>0.29219179046680033</v>
      </c>
      <c r="J29" s="36">
        <f t="shared" si="8"/>
        <v>9.7749520499298335</v>
      </c>
      <c r="K29" s="79"/>
      <c r="L29" s="35">
        <v>192971</v>
      </c>
      <c r="M29" s="36">
        <f t="shared" si="9"/>
        <v>9.3696847574076543</v>
      </c>
      <c r="N29" s="15"/>
    </row>
    <row r="30" spans="1:14" ht="15.75">
      <c r="A30" s="12"/>
      <c r="B30" s="34" t="s">
        <v>264</v>
      </c>
      <c r="C30" s="35">
        <v>1147</v>
      </c>
      <c r="D30" s="35">
        <v>1136</v>
      </c>
      <c r="E30" s="36">
        <f t="shared" si="5"/>
        <v>-0.95902353966870191</v>
      </c>
      <c r="F30" s="36">
        <f t="shared" si="7"/>
        <v>4.1150474534521484</v>
      </c>
      <c r="G30" s="35">
        <v>21208</v>
      </c>
      <c r="H30" s="35">
        <v>23489</v>
      </c>
      <c r="I30" s="36">
        <f t="shared" si="6"/>
        <v>10.755375330064121</v>
      </c>
      <c r="J30" s="36">
        <f t="shared" si="8"/>
        <v>4.0296930166169727</v>
      </c>
      <c r="K30" s="79"/>
      <c r="L30" s="35">
        <v>75182</v>
      </c>
      <c r="M30" s="36">
        <f t="shared" si="9"/>
        <v>3.65045338124082</v>
      </c>
      <c r="N30" s="15"/>
    </row>
    <row r="31" spans="1:14" ht="15.75">
      <c r="A31" s="12"/>
      <c r="B31" s="34" t="s">
        <v>265</v>
      </c>
      <c r="C31" s="35">
        <v>1690</v>
      </c>
      <c r="D31" s="35">
        <v>1751</v>
      </c>
      <c r="E31" s="36">
        <f t="shared" si="5"/>
        <v>3.6094674556212958</v>
      </c>
      <c r="F31" s="36">
        <f>+(D31*100)/$D$32</f>
        <v>6.3428240237629501</v>
      </c>
      <c r="G31" s="35">
        <v>29078</v>
      </c>
      <c r="H31" s="35">
        <v>32901</v>
      </c>
      <c r="I31" s="36">
        <f t="shared" si="6"/>
        <v>13.147396657266652</v>
      </c>
      <c r="J31" s="36">
        <f>+(H31*100)/$H$32</f>
        <v>5.6443837515311426</v>
      </c>
      <c r="K31" s="79"/>
      <c r="L31" s="35">
        <v>105305</v>
      </c>
      <c r="M31" s="36">
        <f>+(L31*100)/$L$32</f>
        <v>5.1130721889756137</v>
      </c>
      <c r="N31" s="15"/>
    </row>
    <row r="32" spans="1:14" ht="15.75">
      <c r="A32" s="12"/>
      <c r="B32" s="40" t="s">
        <v>70</v>
      </c>
      <c r="C32" s="37">
        <f>SUM(C26:C31)</f>
        <v>28607</v>
      </c>
      <c r="D32" s="37">
        <f>SUM(D26:D31)</f>
        <v>27606</v>
      </c>
      <c r="E32" s="38">
        <f t="shared" ref="E32" si="10">IF(ISBLANK(D32),"",(IFERROR(((D32/C32-1)*100),"")))</f>
        <v>-3.4991435662600101</v>
      </c>
      <c r="F32" s="38">
        <f>SUM(F26:F31)</f>
        <v>99.999999999999986</v>
      </c>
      <c r="G32" s="37">
        <f>SUM(G26:G31)</f>
        <v>558145</v>
      </c>
      <c r="H32" s="37">
        <f>SUM(H26:H31)</f>
        <v>582898</v>
      </c>
      <c r="I32" s="38">
        <f t="shared" ref="I32" si="11">IF(ISBLANK(H32),"",(IFERROR(((H32/G32-1)*100),"")))</f>
        <v>4.4348690752403108</v>
      </c>
      <c r="J32" s="38">
        <f>SUM(J26:J31)</f>
        <v>100.00000000000001</v>
      </c>
      <c r="K32" s="4"/>
      <c r="L32" s="37">
        <f>SUM(L26:L31)</f>
        <v>2059525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9553</v>
      </c>
      <c r="D35" s="35">
        <f t="shared" si="12"/>
        <v>10561</v>
      </c>
      <c r="E35" s="36">
        <f t="shared" ref="E35:E41" si="13">IF(ISBLANK(D35),"",(IFERROR(((D35/C35-1)*100),"")))</f>
        <v>10.551659164660322</v>
      </c>
      <c r="F35" s="36">
        <f>+(D35*100)/$D$41</f>
        <v>37.907394113424267</v>
      </c>
      <c r="G35" s="35">
        <f t="shared" ref="G35:H40" si="14">G17-G26</f>
        <v>134260</v>
      </c>
      <c r="H35" s="35">
        <f t="shared" si="14"/>
        <v>174265</v>
      </c>
      <c r="I35" s="36">
        <f t="shared" ref="I35:I41" si="15">IF(ISBLANK(H35),"",(IFERROR(((H35/G35-1)*100),"")))</f>
        <v>29.796663190823768</v>
      </c>
      <c r="J35" s="36">
        <f>+(H35*100)/$H$41</f>
        <v>33.938691647029039</v>
      </c>
      <c r="K35" s="79"/>
      <c r="L35" s="35">
        <f t="shared" ref="L35:L40" si="16">L17-L26</f>
        <v>540269</v>
      </c>
      <c r="M35" s="36">
        <f>+(L35*100)/$L$41</f>
        <v>32.347543798620642</v>
      </c>
      <c r="N35" s="15"/>
    </row>
    <row r="36" spans="1:14" ht="15.75">
      <c r="A36" s="12"/>
      <c r="B36" s="34" t="s">
        <v>300</v>
      </c>
      <c r="C36" s="35">
        <f t="shared" si="12"/>
        <v>7660</v>
      </c>
      <c r="D36" s="35">
        <f t="shared" si="12"/>
        <v>8482</v>
      </c>
      <c r="E36" s="36">
        <f t="shared" si="13"/>
        <v>10.73107049608355</v>
      </c>
      <c r="F36" s="36">
        <f t="shared" ref="F36:F39" si="17">+(D36*100)/$D$41</f>
        <v>30.44508255563532</v>
      </c>
      <c r="G36" s="35">
        <f t="shared" si="14"/>
        <v>157258</v>
      </c>
      <c r="H36" s="35">
        <f t="shared" si="14"/>
        <v>168560</v>
      </c>
      <c r="I36" s="36">
        <f t="shared" si="15"/>
        <v>7.1869157689910868</v>
      </c>
      <c r="J36" s="36">
        <f t="shared" ref="J36:J39" si="18">+(H36*100)/$H$41</f>
        <v>32.827623814439015</v>
      </c>
      <c r="K36" s="79"/>
      <c r="L36" s="35">
        <f t="shared" si="16"/>
        <v>597480</v>
      </c>
      <c r="M36" s="36">
        <f t="shared" ref="M36:M39" si="19">+(L36*100)/$L$41</f>
        <v>35.772939903640342</v>
      </c>
      <c r="N36" s="15"/>
    </row>
    <row r="37" spans="1:14" ht="15.75">
      <c r="A37" s="12"/>
      <c r="B37" s="34" t="s">
        <v>262</v>
      </c>
      <c r="C37" s="35">
        <f t="shared" si="12"/>
        <v>2707</v>
      </c>
      <c r="D37" s="35">
        <f t="shared" si="12"/>
        <v>3019</v>
      </c>
      <c r="E37" s="36">
        <f t="shared" si="13"/>
        <v>11.525674178056899</v>
      </c>
      <c r="F37" s="36">
        <f t="shared" si="17"/>
        <v>10.83632447954056</v>
      </c>
      <c r="G37" s="35">
        <f t="shared" si="14"/>
        <v>52795</v>
      </c>
      <c r="H37" s="35">
        <f t="shared" si="14"/>
        <v>58983</v>
      </c>
      <c r="I37" s="36">
        <f t="shared" si="15"/>
        <v>11.720806894592295</v>
      </c>
      <c r="J37" s="36">
        <f t="shared" si="18"/>
        <v>11.487136541570102</v>
      </c>
      <c r="K37" s="79"/>
      <c r="L37" s="35">
        <f t="shared" si="16"/>
        <v>192356</v>
      </c>
      <c r="M37" s="36">
        <f t="shared" si="19"/>
        <v>11.516937183009709</v>
      </c>
      <c r="N37" s="15"/>
    </row>
    <row r="38" spans="1:14" ht="15.75">
      <c r="A38" s="12"/>
      <c r="B38" s="34" t="s">
        <v>263</v>
      </c>
      <c r="C38" s="35">
        <f t="shared" si="12"/>
        <v>2660</v>
      </c>
      <c r="D38" s="35">
        <f t="shared" si="12"/>
        <v>2703</v>
      </c>
      <c r="E38" s="36">
        <f t="shared" si="13"/>
        <v>1.6165413533834494</v>
      </c>
      <c r="F38" s="36">
        <f t="shared" si="17"/>
        <v>9.7020818377602289</v>
      </c>
      <c r="G38" s="35">
        <f t="shared" si="14"/>
        <v>47417</v>
      </c>
      <c r="H38" s="35">
        <f t="shared" si="14"/>
        <v>53181</v>
      </c>
      <c r="I38" s="36">
        <f t="shared" si="15"/>
        <v>12.155977813864215</v>
      </c>
      <c r="J38" s="36">
        <f t="shared" si="18"/>
        <v>10.357177634525874</v>
      </c>
      <c r="K38" s="79"/>
      <c r="L38" s="35">
        <f t="shared" si="16"/>
        <v>164693</v>
      </c>
      <c r="M38" s="36">
        <f t="shared" si="19"/>
        <v>9.8606694643339328</v>
      </c>
      <c r="N38" s="15"/>
    </row>
    <row r="39" spans="1:14" ht="15.75">
      <c r="A39" s="12"/>
      <c r="B39" s="34" t="s">
        <v>264</v>
      </c>
      <c r="C39" s="35">
        <f t="shared" si="12"/>
        <v>1074</v>
      </c>
      <c r="D39" s="35">
        <f t="shared" si="12"/>
        <v>1153</v>
      </c>
      <c r="E39" s="36">
        <f t="shared" si="13"/>
        <v>7.3556797020484233</v>
      </c>
      <c r="F39" s="36">
        <f t="shared" si="17"/>
        <v>4.1385498923187365</v>
      </c>
      <c r="G39" s="35">
        <f t="shared" si="14"/>
        <v>19580</v>
      </c>
      <c r="H39" s="35">
        <f t="shared" si="14"/>
        <v>23037</v>
      </c>
      <c r="I39" s="36">
        <f t="shared" si="15"/>
        <v>17.655771195097046</v>
      </c>
      <c r="J39" s="36">
        <f t="shared" si="18"/>
        <v>4.4865328062009464</v>
      </c>
      <c r="K39" s="79"/>
      <c r="L39" s="35">
        <f t="shared" si="16"/>
        <v>68172</v>
      </c>
      <c r="M39" s="36">
        <f t="shared" si="19"/>
        <v>4.0816644224258036</v>
      </c>
      <c r="N39" s="15"/>
    </row>
    <row r="40" spans="1:14" ht="15.75">
      <c r="A40" s="12"/>
      <c r="B40" s="34" t="s">
        <v>265</v>
      </c>
      <c r="C40" s="35">
        <f t="shared" si="12"/>
        <v>1781</v>
      </c>
      <c r="D40" s="35">
        <f t="shared" si="12"/>
        <v>1942</v>
      </c>
      <c r="E40" s="36">
        <f t="shared" si="13"/>
        <v>9.0398652442448046</v>
      </c>
      <c r="F40" s="36">
        <f>+(D40*100)/$D$41</f>
        <v>6.9705671213208902</v>
      </c>
      <c r="G40" s="35">
        <f t="shared" si="14"/>
        <v>28321</v>
      </c>
      <c r="H40" s="35">
        <f t="shared" si="14"/>
        <v>35444</v>
      </c>
      <c r="I40" s="36">
        <f t="shared" si="15"/>
        <v>25.150948059743648</v>
      </c>
      <c r="J40" s="36">
        <f>+(H40*100)/$H$41</f>
        <v>6.9028375562350286</v>
      </c>
      <c r="K40" s="79"/>
      <c r="L40" s="35">
        <f t="shared" si="16"/>
        <v>107231</v>
      </c>
      <c r="M40" s="36">
        <f>+(L40*100)/$L$41</f>
        <v>6.4202452279695681</v>
      </c>
      <c r="N40" s="15"/>
    </row>
    <row r="41" spans="1:14" ht="15.75">
      <c r="A41" s="12"/>
      <c r="B41" s="40" t="s">
        <v>70</v>
      </c>
      <c r="C41" s="37">
        <f>SUM(C35:C40)</f>
        <v>25435</v>
      </c>
      <c r="D41" s="37">
        <f>SUM(D35:D40)</f>
        <v>27860</v>
      </c>
      <c r="E41" s="38">
        <f t="shared" si="13"/>
        <v>9.5341065460978989</v>
      </c>
      <c r="F41" s="38">
        <f>SUM(F35:F40)</f>
        <v>100</v>
      </c>
      <c r="G41" s="37">
        <f>SUM(G35:G40)</f>
        <v>439631</v>
      </c>
      <c r="H41" s="37">
        <f>SUM(H35:H40)</f>
        <v>513470</v>
      </c>
      <c r="I41" s="38">
        <f t="shared" si="15"/>
        <v>16.795676374050061</v>
      </c>
      <c r="J41" s="38">
        <f>SUM(J35:J40)</f>
        <v>99.999999999999986</v>
      </c>
      <c r="K41" s="4"/>
      <c r="L41" s="37">
        <f>SUM(L35:L40)</f>
        <v>1670201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47.25">
      <c r="A14" s="12"/>
      <c r="B14" s="30" t="s">
        <v>267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377</v>
      </c>
      <c r="D17" s="35">
        <v>441</v>
      </c>
      <c r="E17" s="36">
        <f t="shared" ref="E17:E23" si="0">IF(ISBLANK(D17),"",(IFERROR(((D17/C17-1)*100),"")))</f>
        <v>16.976127320954902</v>
      </c>
      <c r="F17" s="36">
        <f>+(D17*100)/$D$23</f>
        <v>0.79508167165470733</v>
      </c>
      <c r="G17" s="35">
        <v>7947</v>
      </c>
      <c r="H17" s="35">
        <v>9316</v>
      </c>
      <c r="I17" s="36">
        <f t="shared" ref="I17:I23" si="1">IF(ISBLANK(H17),"",(IFERROR(((H17/G17-1)*100),"")))</f>
        <v>17.226626399899338</v>
      </c>
      <c r="J17" s="36">
        <f>+(H17*100)/$H$23</f>
        <v>0.84971469433620828</v>
      </c>
      <c r="K17" s="79"/>
      <c r="L17" s="35">
        <v>18738</v>
      </c>
      <c r="M17" s="36">
        <f>+(L17*100)/$L$23</f>
        <v>0.50239615457006759</v>
      </c>
      <c r="N17" s="15"/>
    </row>
    <row r="18" spans="1:14" ht="15.75">
      <c r="A18" s="12"/>
      <c r="B18" s="34" t="s">
        <v>82</v>
      </c>
      <c r="C18" s="35">
        <v>25300</v>
      </c>
      <c r="D18" s="35">
        <v>24373</v>
      </c>
      <c r="E18" s="36">
        <f t="shared" si="0"/>
        <v>-3.6640316205533652</v>
      </c>
      <c r="F18" s="36">
        <f t="shared" ref="F18:F21" si="2">+(D18*100)/$D$23</f>
        <v>43.9422348826308</v>
      </c>
      <c r="G18" s="35">
        <v>485068</v>
      </c>
      <c r="H18" s="35">
        <v>520630</v>
      </c>
      <c r="I18" s="36">
        <f t="shared" si="1"/>
        <v>7.3313432343506513</v>
      </c>
      <c r="J18" s="36">
        <f t="shared" ref="J18:J21" si="3">+(H18*100)/$H$23</f>
        <v>47.486792755717062</v>
      </c>
      <c r="K18" s="79"/>
      <c r="L18" s="35">
        <v>1650514</v>
      </c>
      <c r="M18" s="36">
        <f t="shared" ref="M18:M21" si="4">+(L18*100)/$L$23</f>
        <v>44.252955847158745</v>
      </c>
      <c r="N18" s="15"/>
    </row>
    <row r="19" spans="1:14" ht="15.75">
      <c r="A19" s="12"/>
      <c r="B19" s="34" t="s">
        <v>88</v>
      </c>
      <c r="C19" s="35">
        <v>4543</v>
      </c>
      <c r="D19" s="35">
        <v>3077</v>
      </c>
      <c r="E19" s="36">
        <f t="shared" si="0"/>
        <v>-32.269425489764473</v>
      </c>
      <c r="F19" s="36">
        <f t="shared" si="2"/>
        <v>5.5475426387336384</v>
      </c>
      <c r="G19" s="35">
        <v>95944</v>
      </c>
      <c r="H19" s="35">
        <v>76304</v>
      </c>
      <c r="I19" s="36">
        <f t="shared" si="1"/>
        <v>-20.470274326690575</v>
      </c>
      <c r="J19" s="36">
        <f t="shared" si="3"/>
        <v>6.9597069597069599</v>
      </c>
      <c r="K19" s="79"/>
      <c r="L19" s="35">
        <v>293943</v>
      </c>
      <c r="M19" s="36">
        <f t="shared" si="4"/>
        <v>7.8810883158709242</v>
      </c>
      <c r="N19" s="15"/>
    </row>
    <row r="20" spans="1:14" ht="15.75">
      <c r="A20" s="12"/>
      <c r="B20" s="34" t="s">
        <v>89</v>
      </c>
      <c r="C20" s="35">
        <v>1405</v>
      </c>
      <c r="D20" s="35">
        <v>1197</v>
      </c>
      <c r="E20" s="36">
        <f t="shared" si="0"/>
        <v>-14.80427046263345</v>
      </c>
      <c r="F20" s="36">
        <f t="shared" si="2"/>
        <v>2.1580788230627772</v>
      </c>
      <c r="G20" s="35">
        <v>27503</v>
      </c>
      <c r="H20" s="35">
        <v>25163</v>
      </c>
      <c r="I20" s="36">
        <f t="shared" si="1"/>
        <v>-8.5081627458822631</v>
      </c>
      <c r="J20" s="36">
        <f t="shared" si="3"/>
        <v>2.2951235351633756</v>
      </c>
      <c r="K20" s="79"/>
      <c r="L20" s="35">
        <v>76221</v>
      </c>
      <c r="M20" s="36">
        <f t="shared" si="4"/>
        <v>2.0436085653476956</v>
      </c>
      <c r="N20" s="15"/>
    </row>
    <row r="21" spans="1:14" ht="15.75">
      <c r="A21" s="12"/>
      <c r="B21" s="34" t="s">
        <v>90</v>
      </c>
      <c r="C21" s="35">
        <v>14952</v>
      </c>
      <c r="D21" s="35">
        <v>19466</v>
      </c>
      <c r="E21" s="36">
        <f t="shared" si="0"/>
        <v>30.189941144997334</v>
      </c>
      <c r="F21" s="36">
        <f t="shared" si="2"/>
        <v>35.095373742472866</v>
      </c>
      <c r="G21" s="35">
        <v>274840</v>
      </c>
      <c r="H21" s="35">
        <v>326352</v>
      </c>
      <c r="I21" s="36">
        <f t="shared" si="1"/>
        <v>18.742541114830445</v>
      </c>
      <c r="J21" s="36">
        <f t="shared" si="3"/>
        <v>29.766647694934548</v>
      </c>
      <c r="K21" s="79"/>
      <c r="L21" s="35">
        <v>1445110</v>
      </c>
      <c r="M21" s="36">
        <f t="shared" si="4"/>
        <v>38.745741644292366</v>
      </c>
      <c r="N21" s="15"/>
    </row>
    <row r="22" spans="1:14" ht="15.75">
      <c r="A22" s="12"/>
      <c r="B22" s="34" t="s">
        <v>71</v>
      </c>
      <c r="C22" s="35">
        <v>7465</v>
      </c>
      <c r="D22" s="35">
        <v>6912</v>
      </c>
      <c r="E22" s="36">
        <f t="shared" si="0"/>
        <v>-7.4079035498995305</v>
      </c>
      <c r="F22" s="36">
        <f>+(D22*100)/$D$23</f>
        <v>12.461688241445209</v>
      </c>
      <c r="G22" s="35">
        <v>106474</v>
      </c>
      <c r="H22" s="35">
        <v>138603</v>
      </c>
      <c r="I22" s="36">
        <f t="shared" si="1"/>
        <v>30.175441891917277</v>
      </c>
      <c r="J22" s="36">
        <f>+(H22*100)/$H$23</f>
        <v>12.64201436014185</v>
      </c>
      <c r="K22" s="79"/>
      <c r="L22" s="35">
        <v>245200</v>
      </c>
      <c r="M22" s="36">
        <f>+(L22*100)/$L$23</f>
        <v>6.574209472760197</v>
      </c>
      <c r="N22" s="15"/>
    </row>
    <row r="23" spans="1:14" ht="15.75">
      <c r="A23" s="12"/>
      <c r="B23" s="40" t="s">
        <v>70</v>
      </c>
      <c r="C23" s="37">
        <f>SUM(C17:C22)</f>
        <v>54042</v>
      </c>
      <c r="D23" s="37">
        <f>SUM(D17:D22)</f>
        <v>55466</v>
      </c>
      <c r="E23" s="38">
        <f t="shared" si="0"/>
        <v>2.6349876022353058</v>
      </c>
      <c r="F23" s="38">
        <f>SUM(F17:F22)</f>
        <v>100</v>
      </c>
      <c r="G23" s="37">
        <f>SUM(G17:G22)</f>
        <v>997776</v>
      </c>
      <c r="H23" s="37">
        <f>SUM(H17:H22)</f>
        <v>1096368</v>
      </c>
      <c r="I23" s="38">
        <f t="shared" si="1"/>
        <v>9.8811757348342688</v>
      </c>
      <c r="J23" s="38">
        <f>SUM(J17:J22)</f>
        <v>100</v>
      </c>
      <c r="K23" s="4"/>
      <c r="L23" s="37">
        <f>SUM(L17:L22)</f>
        <v>3729726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216</v>
      </c>
      <c r="D26" s="35">
        <v>215</v>
      </c>
      <c r="E26" s="36">
        <f t="shared" ref="E26:E31" si="5">IF(ISBLANK(D26),"",(IFERROR(((D26/C26-1)*100),"")))</f>
        <v>-0.46296296296296502</v>
      </c>
      <c r="F26" s="36">
        <f>+(D26*100)/$D$32</f>
        <v>0.77881619937694702</v>
      </c>
      <c r="G26" s="35">
        <v>4870</v>
      </c>
      <c r="H26" s="35">
        <v>5548</v>
      </c>
      <c r="I26" s="36">
        <f t="shared" ref="I26:I31" si="6">IF(ISBLANK(H26),"",(IFERROR(((H26/G26-1)*100),"")))</f>
        <v>13.921971252566735</v>
      </c>
      <c r="J26" s="36">
        <f>+(H26*100)/$H$32</f>
        <v>0.95179602606287894</v>
      </c>
      <c r="K26" s="79"/>
      <c r="L26" s="35">
        <v>11291</v>
      </c>
      <c r="M26" s="36">
        <f>+(L26*100)/$L$32</f>
        <v>0.54823320911375195</v>
      </c>
      <c r="N26" s="15"/>
    </row>
    <row r="27" spans="1:14" ht="15.75">
      <c r="A27" s="12"/>
      <c r="B27" s="34" t="s">
        <v>82</v>
      </c>
      <c r="C27" s="35">
        <v>14134</v>
      </c>
      <c r="D27" s="35">
        <v>12759</v>
      </c>
      <c r="E27" s="36">
        <f t="shared" si="5"/>
        <v>-9.7283147021366858</v>
      </c>
      <c r="F27" s="36">
        <f t="shared" ref="F27:F30" si="7">+(D27*100)/$D$32</f>
        <v>46.218213431862637</v>
      </c>
      <c r="G27" s="35">
        <v>282652</v>
      </c>
      <c r="H27" s="35">
        <v>289236</v>
      </c>
      <c r="I27" s="36">
        <f t="shared" si="6"/>
        <v>2.3293661463566595</v>
      </c>
      <c r="J27" s="36">
        <f t="shared" ref="J27:J30" si="8">+(H27*100)/$H$32</f>
        <v>49.620345240505202</v>
      </c>
      <c r="K27" s="79"/>
      <c r="L27" s="35">
        <v>955299</v>
      </c>
      <c r="M27" s="36">
        <f t="shared" ref="M27:M30" si="9">+(L27*100)/$L$32</f>
        <v>46.384433303795781</v>
      </c>
      <c r="N27" s="15"/>
    </row>
    <row r="28" spans="1:14" ht="15.75">
      <c r="A28" s="12"/>
      <c r="B28" s="34" t="s">
        <v>88</v>
      </c>
      <c r="C28" s="35">
        <v>2226</v>
      </c>
      <c r="D28" s="35">
        <v>1484</v>
      </c>
      <c r="E28" s="36">
        <f t="shared" si="5"/>
        <v>-33.333333333333336</v>
      </c>
      <c r="F28" s="36">
        <f t="shared" si="7"/>
        <v>5.3756429761646016</v>
      </c>
      <c r="G28" s="35">
        <v>48997</v>
      </c>
      <c r="H28" s="35">
        <v>37428</v>
      </c>
      <c r="I28" s="36">
        <f t="shared" si="6"/>
        <v>-23.611649692838334</v>
      </c>
      <c r="J28" s="36">
        <f t="shared" si="8"/>
        <v>6.421020487289371</v>
      </c>
      <c r="K28" s="79"/>
      <c r="L28" s="35">
        <v>148946</v>
      </c>
      <c r="M28" s="36">
        <f t="shared" si="9"/>
        <v>7.2320559352277831</v>
      </c>
      <c r="N28" s="15"/>
    </row>
    <row r="29" spans="1:14" ht="15.75">
      <c r="A29" s="12"/>
      <c r="B29" s="34" t="s">
        <v>89</v>
      </c>
      <c r="C29" s="35">
        <v>627</v>
      </c>
      <c r="D29" s="35">
        <v>530</v>
      </c>
      <c r="E29" s="36">
        <f t="shared" si="5"/>
        <v>-15.470494417862835</v>
      </c>
      <c r="F29" s="36">
        <f t="shared" si="7"/>
        <v>1.9198724914873577</v>
      </c>
      <c r="G29" s="35">
        <v>12526</v>
      </c>
      <c r="H29" s="35">
        <v>10940</v>
      </c>
      <c r="I29" s="36">
        <f t="shared" si="6"/>
        <v>-12.661663739422002</v>
      </c>
      <c r="J29" s="36">
        <f t="shared" si="8"/>
        <v>1.876829222265302</v>
      </c>
      <c r="K29" s="79"/>
      <c r="L29" s="35">
        <v>33512</v>
      </c>
      <c r="M29" s="36">
        <f t="shared" si="9"/>
        <v>1.6271713137738071</v>
      </c>
      <c r="N29" s="15"/>
    </row>
    <row r="30" spans="1:14" ht="15.75">
      <c r="A30" s="12"/>
      <c r="B30" s="34" t="s">
        <v>90</v>
      </c>
      <c r="C30" s="35">
        <v>7085</v>
      </c>
      <c r="D30" s="35">
        <v>8897</v>
      </c>
      <c r="E30" s="36">
        <f t="shared" si="5"/>
        <v>25.575158786167961</v>
      </c>
      <c r="F30" s="36">
        <f t="shared" si="7"/>
        <v>32.22850105049627</v>
      </c>
      <c r="G30" s="35">
        <v>143651</v>
      </c>
      <c r="H30" s="35">
        <v>161758</v>
      </c>
      <c r="I30" s="36">
        <f t="shared" si="6"/>
        <v>12.604854821755506</v>
      </c>
      <c r="J30" s="36">
        <f t="shared" si="8"/>
        <v>27.750652772869351</v>
      </c>
      <c r="K30" s="79"/>
      <c r="L30" s="35">
        <v>766970</v>
      </c>
      <c r="M30" s="36">
        <f t="shared" si="9"/>
        <v>37.240140323618313</v>
      </c>
      <c r="N30" s="15"/>
    </row>
    <row r="31" spans="1:14" ht="15.75">
      <c r="A31" s="12"/>
      <c r="B31" s="34" t="s">
        <v>71</v>
      </c>
      <c r="C31" s="35">
        <v>4319</v>
      </c>
      <c r="D31" s="35">
        <v>3721</v>
      </c>
      <c r="E31" s="36">
        <f t="shared" si="5"/>
        <v>-13.845797638342205</v>
      </c>
      <c r="F31" s="36">
        <f>+(D31*100)/$D$32</f>
        <v>13.478953850612186</v>
      </c>
      <c r="G31" s="35">
        <v>65449</v>
      </c>
      <c r="H31" s="35">
        <v>77988</v>
      </c>
      <c r="I31" s="36">
        <f t="shared" si="6"/>
        <v>19.158428700209317</v>
      </c>
      <c r="J31" s="36">
        <f>+(H31*100)/$H$32</f>
        <v>13.379356251007895</v>
      </c>
      <c r="K31" s="79"/>
      <c r="L31" s="35">
        <v>143507</v>
      </c>
      <c r="M31" s="36">
        <f>+(L31*100)/$L$32</f>
        <v>6.9679659144705699</v>
      </c>
      <c r="N31" s="15"/>
    </row>
    <row r="32" spans="1:14" ht="15.75">
      <c r="A32" s="12"/>
      <c r="B32" s="40" t="s">
        <v>70</v>
      </c>
      <c r="C32" s="37">
        <f>SUM(C26:C31)</f>
        <v>28607</v>
      </c>
      <c r="D32" s="37">
        <f>SUM(D26:D31)</f>
        <v>27606</v>
      </c>
      <c r="E32" s="38">
        <f t="shared" ref="E32" si="10">IF(ISBLANK(D32),"",(IFERROR(((D32/C32-1)*100),"")))</f>
        <v>-3.4991435662600101</v>
      </c>
      <c r="F32" s="38">
        <f>SUM(F26:F31)</f>
        <v>100</v>
      </c>
      <c r="G32" s="37">
        <f>SUM(G26:G31)</f>
        <v>558145</v>
      </c>
      <c r="H32" s="37">
        <f>SUM(H26:H31)</f>
        <v>582898</v>
      </c>
      <c r="I32" s="38">
        <f t="shared" ref="I32" si="11">IF(ISBLANK(H32),"",(IFERROR(((H32/G32-1)*100),"")))</f>
        <v>4.4348690752403108</v>
      </c>
      <c r="J32" s="38">
        <f>SUM(J26:J31)</f>
        <v>100</v>
      </c>
      <c r="K32" s="4"/>
      <c r="L32" s="37">
        <f>SUM(L26:L31)</f>
        <v>2059525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161</v>
      </c>
      <c r="D35" s="35">
        <f t="shared" si="12"/>
        <v>226</v>
      </c>
      <c r="E35" s="36">
        <f t="shared" ref="E35:E41" si="13">IF(ISBLANK(D35),"",(IFERROR(((D35/C35-1)*100),"")))</f>
        <v>40.372670807453417</v>
      </c>
      <c r="F35" s="36">
        <f>+(D35*100)/$D$41</f>
        <v>0.81119885139985648</v>
      </c>
      <c r="G35" s="35">
        <f t="shared" ref="G35:H40" si="14">G17-G26</f>
        <v>3077</v>
      </c>
      <c r="H35" s="35">
        <f t="shared" si="14"/>
        <v>3768</v>
      </c>
      <c r="I35" s="36">
        <f t="shared" ref="I35:I41" si="15">IF(ISBLANK(H35),"",(IFERROR(((H35/G35-1)*100),"")))</f>
        <v>22.456938576535592</v>
      </c>
      <c r="J35" s="36">
        <f>+(H35*100)/$H$41</f>
        <v>0.7338306035406158</v>
      </c>
      <c r="K35" s="79"/>
      <c r="L35" s="35">
        <f t="shared" ref="L35:L40" si="16">L17-L26</f>
        <v>7447</v>
      </c>
      <c r="M35" s="36">
        <f>+(L35*100)/$L$41</f>
        <v>0.44587447858072171</v>
      </c>
      <c r="N35" s="15"/>
    </row>
    <row r="36" spans="1:14" ht="15.75">
      <c r="A36" s="12"/>
      <c r="B36" s="34" t="s">
        <v>82</v>
      </c>
      <c r="C36" s="35">
        <f t="shared" si="12"/>
        <v>11166</v>
      </c>
      <c r="D36" s="35">
        <f t="shared" si="12"/>
        <v>11614</v>
      </c>
      <c r="E36" s="36">
        <f t="shared" si="13"/>
        <v>4.0121798316317347</v>
      </c>
      <c r="F36" s="36">
        <f t="shared" ref="F36:F39" si="17">+(D36*100)/$D$41</f>
        <v>41.687006460875807</v>
      </c>
      <c r="G36" s="35">
        <f t="shared" si="14"/>
        <v>202416</v>
      </c>
      <c r="H36" s="35">
        <f t="shared" si="14"/>
        <v>231394</v>
      </c>
      <c r="I36" s="36">
        <f t="shared" si="15"/>
        <v>14.316061971385663</v>
      </c>
      <c r="J36" s="36">
        <f t="shared" ref="J36:J39" si="18">+(H36*100)/$H$41</f>
        <v>45.064755487175489</v>
      </c>
      <c r="K36" s="79"/>
      <c r="L36" s="35">
        <f t="shared" si="16"/>
        <v>695215</v>
      </c>
      <c r="M36" s="36">
        <f t="shared" ref="M36:M39" si="19">+(L36*100)/$L$41</f>
        <v>41.624630807908751</v>
      </c>
      <c r="N36" s="15"/>
    </row>
    <row r="37" spans="1:14" ht="15.75">
      <c r="A37" s="12"/>
      <c r="B37" s="34" t="s">
        <v>88</v>
      </c>
      <c r="C37" s="35">
        <f t="shared" si="12"/>
        <v>2317</v>
      </c>
      <c r="D37" s="35">
        <f t="shared" si="12"/>
        <v>1593</v>
      </c>
      <c r="E37" s="36">
        <f t="shared" si="13"/>
        <v>-31.247302546396206</v>
      </c>
      <c r="F37" s="36">
        <f t="shared" si="17"/>
        <v>5.7178750897343864</v>
      </c>
      <c r="G37" s="35">
        <f t="shared" si="14"/>
        <v>46947</v>
      </c>
      <c r="H37" s="35">
        <f t="shared" si="14"/>
        <v>38876</v>
      </c>
      <c r="I37" s="36">
        <f t="shared" si="15"/>
        <v>-17.191726840905698</v>
      </c>
      <c r="J37" s="36">
        <f t="shared" si="18"/>
        <v>7.5712310358930415</v>
      </c>
      <c r="K37" s="79"/>
      <c r="L37" s="35">
        <f t="shared" si="16"/>
        <v>144997</v>
      </c>
      <c r="M37" s="36">
        <f t="shared" si="19"/>
        <v>8.6814102015266421</v>
      </c>
      <c r="N37" s="15"/>
    </row>
    <row r="38" spans="1:14" ht="15.75">
      <c r="A38" s="12"/>
      <c r="B38" s="34" t="s">
        <v>89</v>
      </c>
      <c r="C38" s="35">
        <f t="shared" si="12"/>
        <v>778</v>
      </c>
      <c r="D38" s="35">
        <f t="shared" si="12"/>
        <v>667</v>
      </c>
      <c r="E38" s="36">
        <f t="shared" si="13"/>
        <v>-14.267352185089976</v>
      </c>
      <c r="F38" s="36">
        <f t="shared" si="17"/>
        <v>2.3941134242641779</v>
      </c>
      <c r="G38" s="35">
        <f t="shared" si="14"/>
        <v>14977</v>
      </c>
      <c r="H38" s="35">
        <f t="shared" si="14"/>
        <v>14223</v>
      </c>
      <c r="I38" s="36">
        <f t="shared" si="15"/>
        <v>-5.0343860586232196</v>
      </c>
      <c r="J38" s="36">
        <f t="shared" si="18"/>
        <v>2.7699768243519585</v>
      </c>
      <c r="K38" s="79"/>
      <c r="L38" s="35">
        <f t="shared" si="16"/>
        <v>42709</v>
      </c>
      <c r="M38" s="36">
        <f t="shared" si="19"/>
        <v>2.5571173768905657</v>
      </c>
      <c r="N38" s="15"/>
    </row>
    <row r="39" spans="1:14" ht="15.75">
      <c r="A39" s="12"/>
      <c r="B39" s="34" t="s">
        <v>90</v>
      </c>
      <c r="C39" s="35">
        <f t="shared" si="12"/>
        <v>7867</v>
      </c>
      <c r="D39" s="35">
        <f t="shared" si="12"/>
        <v>10569</v>
      </c>
      <c r="E39" s="36">
        <f t="shared" si="13"/>
        <v>34.346002288038633</v>
      </c>
      <c r="F39" s="36">
        <f t="shared" si="17"/>
        <v>37.936109117013636</v>
      </c>
      <c r="G39" s="35">
        <f t="shared" si="14"/>
        <v>131189</v>
      </c>
      <c r="H39" s="35">
        <f t="shared" si="14"/>
        <v>164594</v>
      </c>
      <c r="I39" s="36">
        <f t="shared" si="15"/>
        <v>25.463262926007513</v>
      </c>
      <c r="J39" s="36">
        <f t="shared" si="18"/>
        <v>32.055232048610435</v>
      </c>
      <c r="K39" s="79"/>
      <c r="L39" s="35">
        <f t="shared" si="16"/>
        <v>678140</v>
      </c>
      <c r="M39" s="36">
        <f t="shared" si="19"/>
        <v>40.602298765238437</v>
      </c>
      <c r="N39" s="15"/>
    </row>
    <row r="40" spans="1:14" ht="15.75">
      <c r="A40" s="12"/>
      <c r="B40" s="34" t="s">
        <v>71</v>
      </c>
      <c r="C40" s="35">
        <f t="shared" si="12"/>
        <v>3146</v>
      </c>
      <c r="D40" s="35">
        <f t="shared" si="12"/>
        <v>3191</v>
      </c>
      <c r="E40" s="36">
        <f t="shared" si="13"/>
        <v>1.4303877940241572</v>
      </c>
      <c r="F40" s="36">
        <f>+(D40*100)/$D$41</f>
        <v>11.453697056712132</v>
      </c>
      <c r="G40" s="35">
        <f t="shared" si="14"/>
        <v>41025</v>
      </c>
      <c r="H40" s="35">
        <f t="shared" si="14"/>
        <v>60615</v>
      </c>
      <c r="I40" s="36">
        <f t="shared" si="15"/>
        <v>47.751371115173669</v>
      </c>
      <c r="J40" s="36">
        <f>+(H40*100)/$H$41</f>
        <v>11.804974000428457</v>
      </c>
      <c r="K40" s="79"/>
      <c r="L40" s="35">
        <f t="shared" si="16"/>
        <v>101693</v>
      </c>
      <c r="M40" s="36">
        <f>+(L40*100)/$L$41</f>
        <v>6.0886683698548856</v>
      </c>
      <c r="N40" s="15"/>
    </row>
    <row r="41" spans="1:14" ht="15.75">
      <c r="A41" s="12"/>
      <c r="B41" s="40" t="s">
        <v>70</v>
      </c>
      <c r="C41" s="37">
        <f>SUM(C35:C40)</f>
        <v>25435</v>
      </c>
      <c r="D41" s="37">
        <f>SUM(D35:D40)</f>
        <v>27860</v>
      </c>
      <c r="E41" s="38">
        <f t="shared" si="13"/>
        <v>9.5341065460978989</v>
      </c>
      <c r="F41" s="38">
        <f>SUM(F35:F40)</f>
        <v>99.999999999999986</v>
      </c>
      <c r="G41" s="37">
        <f>SUM(G35:G40)</f>
        <v>439631</v>
      </c>
      <c r="H41" s="37">
        <f>SUM(H35:H40)</f>
        <v>513470</v>
      </c>
      <c r="I41" s="38">
        <f t="shared" si="15"/>
        <v>16.795676374050061</v>
      </c>
      <c r="J41" s="38">
        <f>SUM(J35:J40)</f>
        <v>100</v>
      </c>
      <c r="K41" s="4"/>
      <c r="L41" s="37">
        <f>SUM(L35:L40)</f>
        <v>1670201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2018-01-12T15:33:19Z</dcterms:modified>
</cp:coreProperties>
</file>