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codeName="ThisWorkbook"/>
  <mc:AlternateContent xmlns:mc="http://schemas.openxmlformats.org/markup-compatibility/2006">
    <mc:Choice Requires="x15">
      <x15ac:absPath xmlns:x15ac="http://schemas.microsoft.com/office/spreadsheetml/2010/11/ac" url="K:\Desarrollo\AnexoOfertaLaboral\Proceso\ArchivoResultado2\"/>
    </mc:Choice>
  </mc:AlternateContent>
  <bookViews>
    <workbookView xWindow="0" yWindow="0" windowWidth="24000" windowHeight="8985" tabRatio="811"/>
  </bookViews>
  <sheets>
    <sheet name="Índice" sheetId="9" r:id="rId1"/>
    <sheet name="Sexo" sheetId="12" r:id="rId2"/>
    <sheet name="Edad" sheetId="14" r:id="rId3"/>
    <sheet name="Departamentos" sheetId="7" r:id="rId4"/>
    <sheet name="Ciudades" sheetId="6" r:id="rId5"/>
    <sheet name="Ocupaciones" sheetId="2" r:id="rId6"/>
    <sheet name="Educación " sheetId="4" r:id="rId7"/>
    <sheet name="Experiencia laboral" sheetId="5" r:id="rId8"/>
    <sheet name="Aspiración Salarial" sheetId="10" r:id="rId9"/>
    <sheet name="Áreas de conocimiento" sheetId="15" r:id="rId10"/>
    <sheet name="Clasificaciones" sheetId="13" r:id="rId1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1" i="12" l="1"/>
  <c r="O40" i="12"/>
  <c r="N40" i="12"/>
  <c r="I41" i="12"/>
  <c r="J40" i="12"/>
  <c r="I40" i="12"/>
  <c r="D41" i="12"/>
  <c r="E40" i="12"/>
  <c r="D40" i="12"/>
  <c r="N32" i="12"/>
  <c r="M32" i="12"/>
  <c r="I32" i="12"/>
  <c r="H32" i="12"/>
  <c r="D32" i="12"/>
  <c r="C32" i="12"/>
  <c r="L73" i="2" l="1"/>
  <c r="H73" i="2"/>
  <c r="G73" i="2"/>
  <c r="D73" i="2"/>
  <c r="C73" i="2"/>
  <c r="I72" i="2"/>
  <c r="E72" i="2"/>
  <c r="I71" i="2"/>
  <c r="E71" i="2"/>
  <c r="I70" i="2"/>
  <c r="E70" i="2"/>
  <c r="I69" i="2"/>
  <c r="E69" i="2"/>
  <c r="I68" i="2"/>
  <c r="E68" i="2"/>
  <c r="I67" i="2"/>
  <c r="E67" i="2"/>
  <c r="I66" i="2"/>
  <c r="E66" i="2"/>
  <c r="I65" i="2"/>
  <c r="E65" i="2"/>
  <c r="I64" i="2"/>
  <c r="E64" i="2"/>
  <c r="I63" i="2"/>
  <c r="E63" i="2"/>
  <c r="I62" i="2"/>
  <c r="E62" i="2"/>
  <c r="I61" i="2"/>
  <c r="E61" i="2"/>
  <c r="I60" i="2"/>
  <c r="E60" i="2"/>
  <c r="I59" i="2"/>
  <c r="E59" i="2"/>
  <c r="I58" i="2"/>
  <c r="E58" i="2"/>
  <c r="I57" i="2"/>
  <c r="E57" i="2"/>
  <c r="I56" i="2"/>
  <c r="E56" i="2"/>
  <c r="I55" i="2"/>
  <c r="E55" i="2"/>
  <c r="I54" i="2"/>
  <c r="E54" i="2"/>
  <c r="I53" i="2"/>
  <c r="E53" i="2"/>
  <c r="I52" i="2"/>
  <c r="E52" i="2"/>
  <c r="I51" i="2"/>
  <c r="E51" i="2"/>
  <c r="I50" i="2"/>
  <c r="E50" i="2"/>
  <c r="I49" i="2"/>
  <c r="E49" i="2"/>
  <c r="I48" i="2"/>
  <c r="E48" i="2"/>
  <c r="L87" i="6"/>
  <c r="H87" i="6"/>
  <c r="G87" i="6"/>
  <c r="D87" i="6"/>
  <c r="C87" i="6"/>
  <c r="I86" i="6"/>
  <c r="E86" i="6"/>
  <c r="I85" i="6"/>
  <c r="E85" i="6"/>
  <c r="I84" i="6"/>
  <c r="E84" i="6"/>
  <c r="I83" i="6"/>
  <c r="E83" i="6"/>
  <c r="I82" i="6"/>
  <c r="E82" i="6"/>
  <c r="I81" i="6"/>
  <c r="E81" i="6"/>
  <c r="I80" i="6"/>
  <c r="E80" i="6"/>
  <c r="I79" i="6"/>
  <c r="E79" i="6"/>
  <c r="I78" i="6"/>
  <c r="E78" i="6"/>
  <c r="I77" i="6"/>
  <c r="E77" i="6"/>
  <c r="I76" i="6"/>
  <c r="E76" i="6"/>
  <c r="I75" i="6"/>
  <c r="E75" i="6"/>
  <c r="I74" i="6"/>
  <c r="E74" i="6"/>
  <c r="I73" i="6"/>
  <c r="E73" i="6"/>
  <c r="I72" i="6"/>
  <c r="E72" i="6"/>
  <c r="I71" i="6"/>
  <c r="E71" i="6"/>
  <c r="I70" i="6"/>
  <c r="E70" i="6"/>
  <c r="I69" i="6"/>
  <c r="E69" i="6"/>
  <c r="I68" i="6"/>
  <c r="E68" i="6"/>
  <c r="I67" i="6"/>
  <c r="E67" i="6"/>
  <c r="I66" i="6"/>
  <c r="E66" i="6"/>
  <c r="I65" i="6"/>
  <c r="E65" i="6"/>
  <c r="I64" i="6"/>
  <c r="E64" i="6"/>
  <c r="I63" i="6"/>
  <c r="E63" i="6"/>
  <c r="I62" i="6"/>
  <c r="E62" i="6"/>
  <c r="I61" i="6"/>
  <c r="E61" i="6"/>
  <c r="I60" i="6"/>
  <c r="E60" i="6"/>
  <c r="I59" i="6"/>
  <c r="E59" i="6"/>
  <c r="I58" i="6"/>
  <c r="E58" i="6"/>
  <c r="I57" i="6"/>
  <c r="E57" i="6"/>
  <c r="I56" i="6"/>
  <c r="E56" i="6"/>
  <c r="I55" i="6"/>
  <c r="E55" i="6"/>
  <c r="L90" i="7"/>
  <c r="H90" i="7"/>
  <c r="G90" i="7"/>
  <c r="D90" i="7"/>
  <c r="C90" i="7"/>
  <c r="I89" i="7"/>
  <c r="E89" i="7"/>
  <c r="I88" i="7"/>
  <c r="E88" i="7"/>
  <c r="I87" i="7"/>
  <c r="E87" i="7"/>
  <c r="I86" i="7"/>
  <c r="E86" i="7"/>
  <c r="I85" i="7"/>
  <c r="E85" i="7"/>
  <c r="I84" i="7"/>
  <c r="E84" i="7"/>
  <c r="I83" i="7"/>
  <c r="E83" i="7"/>
  <c r="I82" i="7"/>
  <c r="E82" i="7"/>
  <c r="I81" i="7"/>
  <c r="E81" i="7"/>
  <c r="I80" i="7"/>
  <c r="E80" i="7"/>
  <c r="I79" i="7"/>
  <c r="E79" i="7"/>
  <c r="I78" i="7"/>
  <c r="E78" i="7"/>
  <c r="I77" i="7"/>
  <c r="E77" i="7"/>
  <c r="I76" i="7"/>
  <c r="E76" i="7"/>
  <c r="I75" i="7"/>
  <c r="E75" i="7"/>
  <c r="I74" i="7"/>
  <c r="E74" i="7"/>
  <c r="I73" i="7"/>
  <c r="E73" i="7"/>
  <c r="I72" i="7"/>
  <c r="E72" i="7"/>
  <c r="I71" i="7"/>
  <c r="E71" i="7"/>
  <c r="I70" i="7"/>
  <c r="E70" i="7"/>
  <c r="I69" i="7"/>
  <c r="E69" i="7"/>
  <c r="I68" i="7"/>
  <c r="E68" i="7"/>
  <c r="I67" i="7"/>
  <c r="E67" i="7"/>
  <c r="I66" i="7"/>
  <c r="E66" i="7"/>
  <c r="I65" i="7"/>
  <c r="E65" i="7"/>
  <c r="I64" i="7"/>
  <c r="E64" i="7"/>
  <c r="I63" i="7"/>
  <c r="E63" i="7"/>
  <c r="I62" i="7"/>
  <c r="E62" i="7"/>
  <c r="I61" i="7"/>
  <c r="E61" i="7"/>
  <c r="I60" i="7"/>
  <c r="E60" i="7"/>
  <c r="I59" i="7"/>
  <c r="E59" i="7"/>
  <c r="I58" i="7"/>
  <c r="E58" i="7"/>
  <c r="I57" i="7"/>
  <c r="E57" i="7"/>
  <c r="I56" i="7"/>
  <c r="E56" i="7"/>
  <c r="P55" i="14"/>
  <c r="P56" i="14"/>
  <c r="P57" i="14"/>
  <c r="P58" i="14"/>
  <c r="P59" i="14"/>
  <c r="K55" i="14"/>
  <c r="K56" i="14"/>
  <c r="K57" i="14"/>
  <c r="K58" i="14"/>
  <c r="K59" i="14"/>
  <c r="F55" i="14"/>
  <c r="F56" i="14"/>
  <c r="F57" i="14"/>
  <c r="F58" i="14"/>
  <c r="F59" i="14"/>
  <c r="M49" i="2" l="1"/>
  <c r="M53" i="2"/>
  <c r="M57" i="2"/>
  <c r="M61" i="2"/>
  <c r="M65" i="2"/>
  <c r="M69" i="2"/>
  <c r="M62" i="2"/>
  <c r="M67" i="2"/>
  <c r="M64" i="2"/>
  <c r="M50" i="2"/>
  <c r="M54" i="2"/>
  <c r="M58" i="2"/>
  <c r="M66" i="2"/>
  <c r="M70" i="2"/>
  <c r="M60" i="2"/>
  <c r="M51" i="2"/>
  <c r="M55" i="2"/>
  <c r="M59" i="2"/>
  <c r="M63" i="2"/>
  <c r="M71" i="2"/>
  <c r="M48" i="2"/>
  <c r="M72" i="2"/>
  <c r="M52" i="2"/>
  <c r="M56" i="2"/>
  <c r="M68" i="2"/>
  <c r="J49" i="2"/>
  <c r="J53" i="2"/>
  <c r="J57" i="2"/>
  <c r="J61" i="2"/>
  <c r="J65" i="2"/>
  <c r="J69" i="2"/>
  <c r="J48" i="2"/>
  <c r="J70" i="2"/>
  <c r="J71" i="2"/>
  <c r="J50" i="2"/>
  <c r="J54" i="2"/>
  <c r="J58" i="2"/>
  <c r="J62" i="2"/>
  <c r="J66" i="2"/>
  <c r="J63" i="2"/>
  <c r="J51" i="2"/>
  <c r="J55" i="2"/>
  <c r="J59" i="2"/>
  <c r="J67" i="2"/>
  <c r="J52" i="2"/>
  <c r="J56" i="2"/>
  <c r="J60" i="2"/>
  <c r="J64" i="2"/>
  <c r="J68" i="2"/>
  <c r="J72" i="2"/>
  <c r="F52" i="2"/>
  <c r="F56" i="2"/>
  <c r="F60" i="2"/>
  <c r="F64" i="2"/>
  <c r="F68" i="2"/>
  <c r="F72" i="2"/>
  <c r="F51" i="2"/>
  <c r="F63" i="2"/>
  <c r="F49" i="2"/>
  <c r="F53" i="2"/>
  <c r="F57" i="2"/>
  <c r="F61" i="2"/>
  <c r="F65" i="2"/>
  <c r="F69" i="2"/>
  <c r="F48" i="2"/>
  <c r="F55" i="2"/>
  <c r="F71" i="2"/>
  <c r="F50" i="2"/>
  <c r="F54" i="2"/>
  <c r="F58" i="2"/>
  <c r="F62" i="2"/>
  <c r="F66" i="2"/>
  <c r="F70" i="2"/>
  <c r="F59" i="2"/>
  <c r="F67" i="2"/>
  <c r="I73" i="2"/>
  <c r="M58" i="6"/>
  <c r="M62" i="6"/>
  <c r="M66" i="6"/>
  <c r="M70" i="6"/>
  <c r="M74" i="6"/>
  <c r="M78" i="6"/>
  <c r="M86" i="6"/>
  <c r="M59" i="6"/>
  <c r="M63" i="6"/>
  <c r="M67" i="6"/>
  <c r="M71" i="6"/>
  <c r="M75" i="6"/>
  <c r="M79" i="6"/>
  <c r="M83" i="6"/>
  <c r="M55" i="6"/>
  <c r="M72" i="6"/>
  <c r="M80" i="6"/>
  <c r="M56" i="6"/>
  <c r="M60" i="6"/>
  <c r="M64" i="6"/>
  <c r="M68" i="6"/>
  <c r="M76" i="6"/>
  <c r="M84" i="6"/>
  <c r="M57" i="6"/>
  <c r="M61" i="6"/>
  <c r="M65" i="6"/>
  <c r="M69" i="6"/>
  <c r="M73" i="6"/>
  <c r="M77" i="6"/>
  <c r="M81" i="6"/>
  <c r="M85" i="6"/>
  <c r="M82" i="6"/>
  <c r="I87" i="6"/>
  <c r="J59" i="6"/>
  <c r="J63" i="6"/>
  <c r="J67" i="6"/>
  <c r="J71" i="6"/>
  <c r="J75" i="6"/>
  <c r="J79" i="6"/>
  <c r="J83" i="6"/>
  <c r="J55" i="6"/>
  <c r="J77" i="6"/>
  <c r="J58" i="6"/>
  <c r="J70" i="6"/>
  <c r="J82" i="6"/>
  <c r="J56" i="6"/>
  <c r="J60" i="6"/>
  <c r="J64" i="6"/>
  <c r="J68" i="6"/>
  <c r="J72" i="6"/>
  <c r="J76" i="6"/>
  <c r="J80" i="6"/>
  <c r="J84" i="6"/>
  <c r="J85" i="6"/>
  <c r="J62" i="6"/>
  <c r="J74" i="6"/>
  <c r="J86" i="6"/>
  <c r="J57" i="6"/>
  <c r="J61" i="6"/>
  <c r="J65" i="6"/>
  <c r="J69" i="6"/>
  <c r="J73" i="6"/>
  <c r="J81" i="6"/>
  <c r="J66" i="6"/>
  <c r="J78" i="6"/>
  <c r="F57" i="6"/>
  <c r="F61" i="6"/>
  <c r="F65" i="6"/>
  <c r="F69" i="6"/>
  <c r="F73" i="6"/>
  <c r="F77" i="6"/>
  <c r="F81" i="6"/>
  <c r="F58" i="6"/>
  <c r="F62" i="6"/>
  <c r="F66" i="6"/>
  <c r="F70" i="6"/>
  <c r="F74" i="6"/>
  <c r="F78" i="6"/>
  <c r="F82" i="6"/>
  <c r="F55" i="6"/>
  <c r="F86" i="6"/>
  <c r="F59" i="6"/>
  <c r="F63" i="6"/>
  <c r="F67" i="6"/>
  <c r="F71" i="6"/>
  <c r="F75" i="6"/>
  <c r="F79" i="6"/>
  <c r="F83" i="6"/>
  <c r="F56" i="6"/>
  <c r="F60" i="6"/>
  <c r="F64" i="6"/>
  <c r="F68" i="6"/>
  <c r="F72" i="6"/>
  <c r="F76" i="6"/>
  <c r="F80" i="6"/>
  <c r="F84" i="6"/>
  <c r="F85" i="6"/>
  <c r="E87" i="6"/>
  <c r="M59" i="7"/>
  <c r="M63" i="7"/>
  <c r="M67" i="7"/>
  <c r="M71" i="7"/>
  <c r="M75" i="7"/>
  <c r="M79" i="7"/>
  <c r="M83" i="7"/>
  <c r="M87" i="7"/>
  <c r="M72" i="7"/>
  <c r="M84" i="7"/>
  <c r="M88" i="7"/>
  <c r="M77" i="7"/>
  <c r="M60" i="7"/>
  <c r="M64" i="7"/>
  <c r="M68" i="7"/>
  <c r="M76" i="7"/>
  <c r="M80" i="7"/>
  <c r="M73" i="7"/>
  <c r="M89" i="7"/>
  <c r="M57" i="7"/>
  <c r="M61" i="7"/>
  <c r="M65" i="7"/>
  <c r="M69" i="7"/>
  <c r="M85" i="7"/>
  <c r="M58" i="7"/>
  <c r="M62" i="7"/>
  <c r="M66" i="7"/>
  <c r="M70" i="7"/>
  <c r="M74" i="7"/>
  <c r="M78" i="7"/>
  <c r="M82" i="7"/>
  <c r="M86" i="7"/>
  <c r="M56" i="7"/>
  <c r="M81" i="7"/>
  <c r="J60" i="7"/>
  <c r="J64" i="7"/>
  <c r="J68" i="7"/>
  <c r="J72" i="7"/>
  <c r="J76" i="7"/>
  <c r="J80" i="7"/>
  <c r="J84" i="7"/>
  <c r="J88" i="7"/>
  <c r="J89" i="7"/>
  <c r="J66" i="7"/>
  <c r="J82" i="7"/>
  <c r="J57" i="7"/>
  <c r="J61" i="7"/>
  <c r="J65" i="7"/>
  <c r="J69" i="7"/>
  <c r="J73" i="7"/>
  <c r="J77" i="7"/>
  <c r="J85" i="7"/>
  <c r="J70" i="7"/>
  <c r="J86" i="7"/>
  <c r="J58" i="7"/>
  <c r="J74" i="7"/>
  <c r="J59" i="7"/>
  <c r="J63" i="7"/>
  <c r="J67" i="7"/>
  <c r="J71" i="7"/>
  <c r="J75" i="7"/>
  <c r="J79" i="7"/>
  <c r="J83" i="7"/>
  <c r="J87" i="7"/>
  <c r="J81" i="7"/>
  <c r="J62" i="7"/>
  <c r="J78" i="7"/>
  <c r="J56" i="7"/>
  <c r="F57" i="7"/>
  <c r="F61" i="7"/>
  <c r="F65" i="7"/>
  <c r="F69" i="7"/>
  <c r="F73" i="7"/>
  <c r="F77" i="7"/>
  <c r="F81" i="7"/>
  <c r="F85" i="7"/>
  <c r="F89" i="7"/>
  <c r="F79" i="7"/>
  <c r="F87" i="7"/>
  <c r="F58" i="7"/>
  <c r="F62" i="7"/>
  <c r="F66" i="7"/>
  <c r="F70" i="7"/>
  <c r="F74" i="7"/>
  <c r="F78" i="7"/>
  <c r="F82" i="7"/>
  <c r="F86" i="7"/>
  <c r="F56" i="7"/>
  <c r="F59" i="7"/>
  <c r="F63" i="7"/>
  <c r="F67" i="7"/>
  <c r="F71" i="7"/>
  <c r="F75" i="7"/>
  <c r="F83" i="7"/>
  <c r="F60" i="7"/>
  <c r="F64" i="7"/>
  <c r="F68" i="7"/>
  <c r="F72" i="7"/>
  <c r="F76" i="7"/>
  <c r="F80" i="7"/>
  <c r="F84" i="7"/>
  <c r="F88" i="7"/>
  <c r="I90" i="7"/>
  <c r="E90" i="7"/>
  <c r="E73" i="2"/>
  <c r="I37" i="15"/>
  <c r="E37" i="15"/>
  <c r="I36" i="15"/>
  <c r="E36" i="15"/>
  <c r="I35" i="15"/>
  <c r="E35" i="15"/>
  <c r="I34" i="15"/>
  <c r="E34" i="15"/>
  <c r="I33" i="15"/>
  <c r="E33" i="15"/>
  <c r="I32" i="15"/>
  <c r="E32" i="15"/>
  <c r="I31" i="15"/>
  <c r="E31" i="15"/>
  <c r="I30" i="15"/>
  <c r="E30" i="15"/>
  <c r="I29" i="15"/>
  <c r="E29" i="15"/>
  <c r="C41" i="15"/>
  <c r="D41" i="15"/>
  <c r="G41" i="15"/>
  <c r="H41" i="15"/>
  <c r="L41" i="15"/>
  <c r="C42" i="15"/>
  <c r="D42" i="15"/>
  <c r="G42" i="15"/>
  <c r="H42" i="15"/>
  <c r="L42" i="15"/>
  <c r="C43" i="15"/>
  <c r="D43" i="15"/>
  <c r="G43" i="15"/>
  <c r="H43" i="15"/>
  <c r="L43" i="15"/>
  <c r="C44" i="15"/>
  <c r="D44" i="15"/>
  <c r="G44" i="15"/>
  <c r="H44" i="15"/>
  <c r="L44" i="15"/>
  <c r="C45" i="15"/>
  <c r="D45" i="15"/>
  <c r="G45" i="15"/>
  <c r="H45" i="15"/>
  <c r="L45" i="15"/>
  <c r="C46" i="15"/>
  <c r="D46" i="15"/>
  <c r="G46" i="15"/>
  <c r="H46" i="15"/>
  <c r="L46" i="15"/>
  <c r="C47" i="15"/>
  <c r="D47" i="15"/>
  <c r="G47" i="15"/>
  <c r="H47" i="15"/>
  <c r="L47" i="15"/>
  <c r="C48" i="15"/>
  <c r="D48" i="15"/>
  <c r="G48" i="15"/>
  <c r="H48" i="15"/>
  <c r="L48" i="15"/>
  <c r="C49" i="15"/>
  <c r="D49" i="15"/>
  <c r="E49" i="15" s="1"/>
  <c r="G49" i="15"/>
  <c r="I49" i="15" s="1"/>
  <c r="H49" i="15"/>
  <c r="L49" i="15"/>
  <c r="L38" i="15"/>
  <c r="H38" i="15"/>
  <c r="G38" i="15"/>
  <c r="D38" i="15"/>
  <c r="C38" i="15"/>
  <c r="I31" i="10"/>
  <c r="E31" i="10"/>
  <c r="I30" i="10"/>
  <c r="E30" i="10"/>
  <c r="I29" i="10"/>
  <c r="E29" i="10"/>
  <c r="I28" i="10"/>
  <c r="E28" i="10"/>
  <c r="I27" i="10"/>
  <c r="E27" i="10"/>
  <c r="I26" i="10"/>
  <c r="E26" i="10"/>
  <c r="L40" i="10"/>
  <c r="L39" i="10"/>
  <c r="L38" i="10"/>
  <c r="L37" i="10"/>
  <c r="L36" i="10"/>
  <c r="L35" i="10"/>
  <c r="H40" i="10"/>
  <c r="H39" i="10"/>
  <c r="H38" i="10"/>
  <c r="H37" i="10"/>
  <c r="H36" i="10"/>
  <c r="H35" i="10"/>
  <c r="G40" i="10"/>
  <c r="G39" i="10"/>
  <c r="G38" i="10"/>
  <c r="G37" i="10"/>
  <c r="G36" i="10"/>
  <c r="G35" i="10"/>
  <c r="D40" i="10"/>
  <c r="D39" i="10"/>
  <c r="D38" i="10"/>
  <c r="D37" i="10"/>
  <c r="D36" i="10"/>
  <c r="D35" i="10"/>
  <c r="C40" i="10"/>
  <c r="C39" i="10"/>
  <c r="C38" i="10"/>
  <c r="C37" i="10"/>
  <c r="C36" i="10"/>
  <c r="C35" i="10"/>
  <c r="L32" i="10"/>
  <c r="H32" i="10"/>
  <c r="G32" i="10"/>
  <c r="D32" i="10"/>
  <c r="C32" i="10"/>
  <c r="I31" i="5"/>
  <c r="E31" i="5"/>
  <c r="I30" i="5"/>
  <c r="E30" i="5"/>
  <c r="I29" i="5"/>
  <c r="E29" i="5"/>
  <c r="I28" i="5"/>
  <c r="E28" i="5"/>
  <c r="I27" i="5"/>
  <c r="E27" i="5"/>
  <c r="I26" i="5"/>
  <c r="E26" i="5"/>
  <c r="L40" i="5"/>
  <c r="L39" i="5"/>
  <c r="L38" i="5"/>
  <c r="L37" i="5"/>
  <c r="L36" i="5"/>
  <c r="L35" i="5"/>
  <c r="H40" i="5"/>
  <c r="H39" i="5"/>
  <c r="H38" i="5"/>
  <c r="H37" i="5"/>
  <c r="H36" i="5"/>
  <c r="H35" i="5"/>
  <c r="G40" i="5"/>
  <c r="G39" i="5"/>
  <c r="G38" i="5"/>
  <c r="G37" i="5"/>
  <c r="G36" i="5"/>
  <c r="I36" i="5" s="1"/>
  <c r="G35" i="5"/>
  <c r="D40" i="5"/>
  <c r="D39" i="5"/>
  <c r="D38" i="5"/>
  <c r="D37" i="5"/>
  <c r="D36" i="5"/>
  <c r="D35" i="5"/>
  <c r="C40" i="5"/>
  <c r="C39" i="5"/>
  <c r="C38" i="5"/>
  <c r="C37" i="5"/>
  <c r="C36" i="5"/>
  <c r="C35" i="5"/>
  <c r="L32" i="5"/>
  <c r="H32" i="5"/>
  <c r="G32" i="5"/>
  <c r="D32" i="5"/>
  <c r="C32" i="5"/>
  <c r="I33" i="4"/>
  <c r="E33" i="4"/>
  <c r="I32" i="4"/>
  <c r="E32" i="4"/>
  <c r="I31" i="4"/>
  <c r="E31" i="4"/>
  <c r="I30" i="4"/>
  <c r="E30" i="4"/>
  <c r="I29" i="4"/>
  <c r="E29" i="4"/>
  <c r="I28" i="4"/>
  <c r="E28" i="4"/>
  <c r="I27" i="4"/>
  <c r="E27" i="4"/>
  <c r="L43" i="4"/>
  <c r="L42" i="4"/>
  <c r="L41" i="4"/>
  <c r="L40" i="4"/>
  <c r="L39" i="4"/>
  <c r="L38" i="4"/>
  <c r="L37" i="4"/>
  <c r="H43" i="4"/>
  <c r="H42" i="4"/>
  <c r="H41" i="4"/>
  <c r="H40" i="4"/>
  <c r="H39" i="4"/>
  <c r="H38" i="4"/>
  <c r="H37" i="4"/>
  <c r="G43" i="4"/>
  <c r="G42" i="4"/>
  <c r="G41" i="4"/>
  <c r="G40" i="4"/>
  <c r="G39" i="4"/>
  <c r="G38" i="4"/>
  <c r="G37" i="4"/>
  <c r="D43" i="4"/>
  <c r="D42" i="4"/>
  <c r="D41" i="4"/>
  <c r="D40" i="4"/>
  <c r="D39" i="4"/>
  <c r="D38" i="4"/>
  <c r="D37" i="4"/>
  <c r="C43" i="4"/>
  <c r="C42" i="4"/>
  <c r="C41" i="4"/>
  <c r="C40" i="4"/>
  <c r="C39" i="4"/>
  <c r="C38" i="4"/>
  <c r="C37" i="4"/>
  <c r="L34" i="4"/>
  <c r="H34" i="4"/>
  <c r="G34" i="4"/>
  <c r="D34" i="4"/>
  <c r="C34" i="4"/>
  <c r="H79" i="2"/>
  <c r="L79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H103" i="2"/>
  <c r="H102" i="2"/>
  <c r="I102" i="2" s="1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G103" i="2"/>
  <c r="G102" i="2"/>
  <c r="G101" i="2"/>
  <c r="I101" i="2" s="1"/>
  <c r="G100" i="2"/>
  <c r="G99" i="2"/>
  <c r="G98" i="2"/>
  <c r="G97" i="2"/>
  <c r="G96" i="2"/>
  <c r="G95" i="2"/>
  <c r="G94" i="2"/>
  <c r="I94" i="2" s="1"/>
  <c r="G93" i="2"/>
  <c r="G92" i="2"/>
  <c r="G91" i="2"/>
  <c r="G90" i="2"/>
  <c r="I90" i="2" s="1"/>
  <c r="G89" i="2"/>
  <c r="G88" i="2"/>
  <c r="G87" i="2"/>
  <c r="G86" i="2"/>
  <c r="G85" i="2"/>
  <c r="I85" i="2" s="1"/>
  <c r="G84" i="2"/>
  <c r="G83" i="2"/>
  <c r="G82" i="2"/>
  <c r="G81" i="2"/>
  <c r="G80" i="2"/>
  <c r="I80" i="2" s="1"/>
  <c r="G79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E91" i="2" s="1"/>
  <c r="D90" i="2"/>
  <c r="D89" i="2"/>
  <c r="D88" i="2"/>
  <c r="D87" i="2"/>
  <c r="D86" i="2"/>
  <c r="D85" i="2"/>
  <c r="D84" i="2"/>
  <c r="D83" i="2"/>
  <c r="D82" i="2"/>
  <c r="D81" i="2"/>
  <c r="D80" i="2"/>
  <c r="D79" i="2"/>
  <c r="E79" i="2" s="1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I98" i="2"/>
  <c r="I97" i="2"/>
  <c r="I93" i="2"/>
  <c r="I82" i="2"/>
  <c r="L124" i="6"/>
  <c r="L123" i="6"/>
  <c r="L122" i="6"/>
  <c r="L121" i="6"/>
  <c r="L120" i="6"/>
  <c r="L119" i="6"/>
  <c r="L118" i="6"/>
  <c r="L117" i="6"/>
  <c r="L116" i="6"/>
  <c r="L115" i="6"/>
  <c r="L114" i="6"/>
  <c r="L113" i="6"/>
  <c r="L112" i="6"/>
  <c r="L111" i="6"/>
  <c r="L110" i="6"/>
  <c r="L109" i="6"/>
  <c r="L108" i="6"/>
  <c r="L107" i="6"/>
  <c r="L106" i="6"/>
  <c r="L105" i="6"/>
  <c r="L104" i="6"/>
  <c r="L103" i="6"/>
  <c r="L102" i="6"/>
  <c r="L101" i="6"/>
  <c r="L100" i="6"/>
  <c r="L99" i="6"/>
  <c r="L98" i="6"/>
  <c r="L97" i="6"/>
  <c r="L96" i="6"/>
  <c r="L95" i="6"/>
  <c r="L94" i="6"/>
  <c r="L93" i="6"/>
  <c r="H124" i="6"/>
  <c r="H123" i="6"/>
  <c r="H122" i="6"/>
  <c r="H121" i="6"/>
  <c r="H120" i="6"/>
  <c r="H119" i="6"/>
  <c r="H118" i="6"/>
  <c r="H117" i="6"/>
  <c r="H116" i="6"/>
  <c r="H115" i="6"/>
  <c r="H114" i="6"/>
  <c r="I114" i="6" s="1"/>
  <c r="H113" i="6"/>
  <c r="H112" i="6"/>
  <c r="H111" i="6"/>
  <c r="H110" i="6"/>
  <c r="H109" i="6"/>
  <c r="H108" i="6"/>
  <c r="H107" i="6"/>
  <c r="H106" i="6"/>
  <c r="I106" i="6" s="1"/>
  <c r="H105" i="6"/>
  <c r="H104" i="6"/>
  <c r="H103" i="6"/>
  <c r="H102" i="6"/>
  <c r="H101" i="6"/>
  <c r="H100" i="6"/>
  <c r="H99" i="6"/>
  <c r="H98" i="6"/>
  <c r="H97" i="6"/>
  <c r="H96" i="6"/>
  <c r="I96" i="6" s="1"/>
  <c r="H95" i="6"/>
  <c r="H94" i="6"/>
  <c r="H93" i="6"/>
  <c r="G124" i="6"/>
  <c r="G123" i="6"/>
  <c r="G122" i="6"/>
  <c r="G121" i="6"/>
  <c r="I121" i="6" s="1"/>
  <c r="G120" i="6"/>
  <c r="G119" i="6"/>
  <c r="G118" i="6"/>
  <c r="G117" i="6"/>
  <c r="G116" i="6"/>
  <c r="G115" i="6"/>
  <c r="G114" i="6"/>
  <c r="G113" i="6"/>
  <c r="I113" i="6" s="1"/>
  <c r="G112" i="6"/>
  <c r="G111" i="6"/>
  <c r="G110" i="6"/>
  <c r="G109" i="6"/>
  <c r="G108" i="6"/>
  <c r="G107" i="6"/>
  <c r="I107" i="6" s="1"/>
  <c r="G106" i="6"/>
  <c r="G105" i="6"/>
  <c r="I105" i="6" s="1"/>
  <c r="G104" i="6"/>
  <c r="G103" i="6"/>
  <c r="G102" i="6"/>
  <c r="G101" i="6"/>
  <c r="I101" i="6" s="1"/>
  <c r="G100" i="6"/>
  <c r="G99" i="6"/>
  <c r="I99" i="6" s="1"/>
  <c r="G98" i="6"/>
  <c r="G97" i="6"/>
  <c r="I97" i="6" s="1"/>
  <c r="G96" i="6"/>
  <c r="G95" i="6"/>
  <c r="G94" i="6"/>
  <c r="G93" i="6"/>
  <c r="I93" i="6" s="1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E111" i="6" s="1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C124" i="6"/>
  <c r="E124" i="6" s="1"/>
  <c r="C123" i="6"/>
  <c r="C122" i="6"/>
  <c r="E122" i="6" s="1"/>
  <c r="C121" i="6"/>
  <c r="C120" i="6"/>
  <c r="E120" i="6" s="1"/>
  <c r="C119" i="6"/>
  <c r="E119" i="6" s="1"/>
  <c r="C118" i="6"/>
  <c r="E118" i="6" s="1"/>
  <c r="C117" i="6"/>
  <c r="C116" i="6"/>
  <c r="C115" i="6"/>
  <c r="C114" i="6"/>
  <c r="E114" i="6" s="1"/>
  <c r="C113" i="6"/>
  <c r="C112" i="6"/>
  <c r="C111" i="6"/>
  <c r="C110" i="6"/>
  <c r="E110" i="6" s="1"/>
  <c r="C109" i="6"/>
  <c r="C108" i="6"/>
  <c r="E108" i="6" s="1"/>
  <c r="C107" i="6"/>
  <c r="E107" i="6" s="1"/>
  <c r="C106" i="6"/>
  <c r="E106" i="6" s="1"/>
  <c r="C105" i="6"/>
  <c r="C104" i="6"/>
  <c r="E104" i="6" s="1"/>
  <c r="C103" i="6"/>
  <c r="E103" i="6" s="1"/>
  <c r="C102" i="6"/>
  <c r="E102" i="6" s="1"/>
  <c r="C101" i="6"/>
  <c r="C100" i="6"/>
  <c r="E100" i="6" s="1"/>
  <c r="C99" i="6"/>
  <c r="C98" i="6"/>
  <c r="E98" i="6" s="1"/>
  <c r="C97" i="6"/>
  <c r="C96" i="6"/>
  <c r="C95" i="6"/>
  <c r="E95" i="6" s="1"/>
  <c r="C94" i="6"/>
  <c r="E94" i="6" s="1"/>
  <c r="C93" i="6"/>
  <c r="I124" i="6"/>
  <c r="I123" i="6"/>
  <c r="I122" i="6"/>
  <c r="I118" i="6"/>
  <c r="I116" i="6"/>
  <c r="I111" i="6"/>
  <c r="I110" i="6"/>
  <c r="I102" i="6"/>
  <c r="I100" i="6"/>
  <c r="I98" i="6"/>
  <c r="I95" i="6"/>
  <c r="I94" i="6"/>
  <c r="L129" i="7"/>
  <c r="L128" i="7"/>
  <c r="L127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H129" i="7"/>
  <c r="H128" i="7"/>
  <c r="H127" i="7"/>
  <c r="I127" i="7" s="1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E128" i="7" s="1"/>
  <c r="C129" i="7"/>
  <c r="C96" i="7"/>
  <c r="I129" i="7"/>
  <c r="I109" i="7"/>
  <c r="P66" i="14"/>
  <c r="N66" i="14"/>
  <c r="M66" i="14"/>
  <c r="P65" i="14"/>
  <c r="N65" i="14"/>
  <c r="M65" i="14"/>
  <c r="P64" i="14"/>
  <c r="N64" i="14"/>
  <c r="O64" i="14" s="1"/>
  <c r="M64" i="14"/>
  <c r="P63" i="14"/>
  <c r="N63" i="14"/>
  <c r="M63" i="14"/>
  <c r="P62" i="14"/>
  <c r="N62" i="14"/>
  <c r="M62" i="14"/>
  <c r="P61" i="14"/>
  <c r="N61" i="14"/>
  <c r="M61" i="14"/>
  <c r="P60" i="14"/>
  <c r="N60" i="14"/>
  <c r="O60" i="14" s="1"/>
  <c r="M60" i="14"/>
  <c r="N59" i="14"/>
  <c r="M59" i="14"/>
  <c r="N58" i="14"/>
  <c r="M58" i="14"/>
  <c r="N57" i="14"/>
  <c r="M57" i="14"/>
  <c r="N56" i="14"/>
  <c r="O56" i="14" s="1"/>
  <c r="M56" i="14"/>
  <c r="N55" i="14"/>
  <c r="M55" i="14"/>
  <c r="K66" i="14"/>
  <c r="I66" i="14"/>
  <c r="H66" i="14"/>
  <c r="K65" i="14"/>
  <c r="I65" i="14"/>
  <c r="H65" i="14"/>
  <c r="K64" i="14"/>
  <c r="I64" i="14"/>
  <c r="H64" i="14"/>
  <c r="K63" i="14"/>
  <c r="I63" i="14"/>
  <c r="H63" i="14"/>
  <c r="K62" i="14"/>
  <c r="I62" i="14"/>
  <c r="H62" i="14"/>
  <c r="K61" i="14"/>
  <c r="I61" i="14"/>
  <c r="H61" i="14"/>
  <c r="K60" i="14"/>
  <c r="I60" i="14"/>
  <c r="H60" i="14"/>
  <c r="I59" i="14"/>
  <c r="H59" i="14"/>
  <c r="I58" i="14"/>
  <c r="H58" i="14"/>
  <c r="I57" i="14"/>
  <c r="H57" i="14"/>
  <c r="I56" i="14"/>
  <c r="H56" i="14"/>
  <c r="I55" i="14"/>
  <c r="H55" i="14"/>
  <c r="F60" i="14"/>
  <c r="F61" i="14"/>
  <c r="F62" i="14"/>
  <c r="F63" i="14"/>
  <c r="F64" i="14"/>
  <c r="F65" i="14"/>
  <c r="F66" i="14"/>
  <c r="D66" i="14"/>
  <c r="D65" i="14"/>
  <c r="D64" i="14"/>
  <c r="D63" i="14"/>
  <c r="D62" i="14"/>
  <c r="D61" i="14"/>
  <c r="D55" i="14"/>
  <c r="D56" i="14"/>
  <c r="D57" i="14"/>
  <c r="D58" i="14"/>
  <c r="D59" i="14"/>
  <c r="D60" i="14"/>
  <c r="C56" i="14"/>
  <c r="C57" i="14"/>
  <c r="C58" i="14"/>
  <c r="C59" i="14"/>
  <c r="C60" i="14"/>
  <c r="C61" i="14"/>
  <c r="C62" i="14"/>
  <c r="E62" i="14" s="1"/>
  <c r="C63" i="14"/>
  <c r="E63" i="14" s="1"/>
  <c r="C64" i="14"/>
  <c r="E64" i="14" s="1"/>
  <c r="C65" i="14"/>
  <c r="E65" i="14" s="1"/>
  <c r="C66" i="14"/>
  <c r="E66" i="14" s="1"/>
  <c r="C55" i="14"/>
  <c r="N48" i="14"/>
  <c r="P48" i="14" s="1"/>
  <c r="M48" i="14"/>
  <c r="I48" i="14"/>
  <c r="K48" i="14" s="1"/>
  <c r="H48" i="14"/>
  <c r="O47" i="14"/>
  <c r="J47" i="14"/>
  <c r="O46" i="14"/>
  <c r="J46" i="14"/>
  <c r="O45" i="14"/>
  <c r="J45" i="14"/>
  <c r="O44" i="14"/>
  <c r="J44" i="14"/>
  <c r="O43" i="14"/>
  <c r="J43" i="14"/>
  <c r="O42" i="14"/>
  <c r="J42" i="14"/>
  <c r="O41" i="14"/>
  <c r="J41" i="14"/>
  <c r="O40" i="14"/>
  <c r="J40" i="14"/>
  <c r="O39" i="14"/>
  <c r="J39" i="14"/>
  <c r="O38" i="14"/>
  <c r="J38" i="14"/>
  <c r="O37" i="14"/>
  <c r="J37" i="14"/>
  <c r="O36" i="14"/>
  <c r="J36" i="14"/>
  <c r="C48" i="14"/>
  <c r="D48" i="14"/>
  <c r="F48" i="14" s="1"/>
  <c r="E47" i="14"/>
  <c r="E46" i="14"/>
  <c r="E45" i="14"/>
  <c r="E44" i="14"/>
  <c r="E43" i="14"/>
  <c r="E42" i="14"/>
  <c r="E41" i="14"/>
  <c r="E40" i="14"/>
  <c r="E39" i="14"/>
  <c r="E38" i="14"/>
  <c r="E37" i="14"/>
  <c r="E36" i="14"/>
  <c r="M37" i="15" l="1"/>
  <c r="M29" i="15"/>
  <c r="J29" i="15"/>
  <c r="J37" i="15"/>
  <c r="F37" i="15"/>
  <c r="F29" i="15"/>
  <c r="E45" i="15"/>
  <c r="M31" i="10"/>
  <c r="M26" i="10"/>
  <c r="J26" i="10"/>
  <c r="J31" i="10"/>
  <c r="F31" i="10"/>
  <c r="F26" i="10"/>
  <c r="I38" i="10"/>
  <c r="E40" i="10"/>
  <c r="M26" i="5"/>
  <c r="M31" i="5"/>
  <c r="J31" i="5"/>
  <c r="J26" i="5"/>
  <c r="F31" i="5"/>
  <c r="F26" i="5"/>
  <c r="I34" i="4"/>
  <c r="M30" i="4"/>
  <c r="M27" i="4"/>
  <c r="M28" i="4"/>
  <c r="M32" i="4"/>
  <c r="M33" i="4"/>
  <c r="M31" i="4"/>
  <c r="M29" i="4"/>
  <c r="J31" i="4"/>
  <c r="J32" i="4"/>
  <c r="J29" i="4"/>
  <c r="J33" i="4"/>
  <c r="J27" i="4"/>
  <c r="J28" i="4"/>
  <c r="J30" i="4"/>
  <c r="F28" i="4"/>
  <c r="F32" i="4"/>
  <c r="F30" i="4"/>
  <c r="F29" i="4"/>
  <c r="F31" i="4"/>
  <c r="F33" i="4"/>
  <c r="F27" i="4"/>
  <c r="E43" i="4"/>
  <c r="E42" i="4"/>
  <c r="I41" i="4"/>
  <c r="M73" i="2"/>
  <c r="J73" i="2"/>
  <c r="F73" i="2"/>
  <c r="E103" i="2"/>
  <c r="E95" i="2"/>
  <c r="E83" i="2"/>
  <c r="E102" i="2"/>
  <c r="E99" i="2"/>
  <c r="E98" i="2"/>
  <c r="E94" i="2"/>
  <c r="E90" i="2"/>
  <c r="E87" i="2"/>
  <c r="I86" i="2"/>
  <c r="E86" i="2"/>
  <c r="E82" i="2"/>
  <c r="I79" i="2"/>
  <c r="I81" i="2"/>
  <c r="M87" i="6"/>
  <c r="J87" i="6"/>
  <c r="F87" i="6"/>
  <c r="I120" i="6"/>
  <c r="I119" i="6"/>
  <c r="I115" i="6"/>
  <c r="I112" i="6"/>
  <c r="I108" i="6"/>
  <c r="I104" i="6"/>
  <c r="I103" i="6"/>
  <c r="E99" i="6"/>
  <c r="E123" i="6"/>
  <c r="E116" i="6"/>
  <c r="E115" i="6"/>
  <c r="J90" i="7"/>
  <c r="M90" i="7"/>
  <c r="F90" i="7"/>
  <c r="I113" i="7"/>
  <c r="E107" i="7"/>
  <c r="E127" i="7"/>
  <c r="I123" i="7"/>
  <c r="I119" i="7"/>
  <c r="I115" i="7"/>
  <c r="E115" i="7"/>
  <c r="I107" i="7"/>
  <c r="I103" i="7"/>
  <c r="I99" i="7"/>
  <c r="E99" i="7"/>
  <c r="I125" i="7"/>
  <c r="I121" i="7"/>
  <c r="I117" i="7"/>
  <c r="E117" i="7"/>
  <c r="E109" i="7"/>
  <c r="I105" i="7"/>
  <c r="E105" i="7"/>
  <c r="I101" i="7"/>
  <c r="E101" i="7"/>
  <c r="I97" i="7"/>
  <c r="E61" i="14"/>
  <c r="F67" i="14"/>
  <c r="E60" i="14"/>
  <c r="E56" i="14"/>
  <c r="J64" i="14"/>
  <c r="J60" i="14"/>
  <c r="J56" i="14"/>
  <c r="H67" i="14"/>
  <c r="I37" i="4"/>
  <c r="I35" i="10"/>
  <c r="I41" i="15"/>
  <c r="E41" i="15"/>
  <c r="M30" i="15"/>
  <c r="M34" i="15"/>
  <c r="M31" i="15"/>
  <c r="M35" i="15"/>
  <c r="M32" i="15"/>
  <c r="M36" i="15"/>
  <c r="M33" i="15"/>
  <c r="I38" i="15"/>
  <c r="J31" i="15"/>
  <c r="J35" i="15"/>
  <c r="J32" i="15"/>
  <c r="J33" i="15"/>
  <c r="J30" i="15"/>
  <c r="J36" i="15"/>
  <c r="J34" i="15"/>
  <c r="I48" i="15"/>
  <c r="I45" i="15"/>
  <c r="I47" i="15"/>
  <c r="I43" i="15"/>
  <c r="I46" i="15"/>
  <c r="I42" i="15"/>
  <c r="E38" i="15"/>
  <c r="F32" i="15"/>
  <c r="F36" i="15"/>
  <c r="F33" i="15"/>
  <c r="F30" i="15"/>
  <c r="F34" i="15"/>
  <c r="F31" i="15"/>
  <c r="F35" i="15"/>
  <c r="E46" i="15"/>
  <c r="E42" i="15"/>
  <c r="E47" i="15"/>
  <c r="E43" i="15"/>
  <c r="M27" i="10"/>
  <c r="M28" i="10"/>
  <c r="M29" i="10"/>
  <c r="M30" i="10"/>
  <c r="J28" i="10"/>
  <c r="J29" i="10"/>
  <c r="J27" i="10"/>
  <c r="J30" i="10"/>
  <c r="F29" i="10"/>
  <c r="F30" i="10"/>
  <c r="F27" i="10"/>
  <c r="F28" i="10"/>
  <c r="I39" i="10"/>
  <c r="I37" i="10"/>
  <c r="E35" i="10"/>
  <c r="E38" i="10"/>
  <c r="E39" i="10"/>
  <c r="E37" i="10"/>
  <c r="E36" i="10"/>
  <c r="M27" i="5"/>
  <c r="M28" i="5"/>
  <c r="M29" i="5"/>
  <c r="M30" i="5"/>
  <c r="J30" i="5"/>
  <c r="J27" i="5"/>
  <c r="J28" i="5"/>
  <c r="J29" i="5"/>
  <c r="F27" i="5"/>
  <c r="F28" i="5"/>
  <c r="F29" i="5"/>
  <c r="F30" i="5"/>
  <c r="E37" i="4"/>
  <c r="E41" i="4"/>
  <c r="E81" i="2"/>
  <c r="E93" i="2"/>
  <c r="E85" i="2"/>
  <c r="E89" i="2"/>
  <c r="E97" i="2"/>
  <c r="E101" i="2"/>
  <c r="I89" i="2"/>
  <c r="I83" i="2"/>
  <c r="I87" i="2"/>
  <c r="I91" i="2"/>
  <c r="I95" i="2"/>
  <c r="I99" i="2"/>
  <c r="I103" i="2"/>
  <c r="D104" i="2"/>
  <c r="F79" i="2" s="1"/>
  <c r="E96" i="6"/>
  <c r="E112" i="6"/>
  <c r="L125" i="6"/>
  <c r="M93" i="6" s="1"/>
  <c r="H125" i="6"/>
  <c r="D125" i="6"/>
  <c r="C125" i="6"/>
  <c r="E109" i="6"/>
  <c r="I111" i="7"/>
  <c r="E129" i="7"/>
  <c r="E125" i="7"/>
  <c r="E121" i="7"/>
  <c r="E113" i="7"/>
  <c r="E97" i="7"/>
  <c r="E100" i="7"/>
  <c r="E104" i="7"/>
  <c r="E108" i="7"/>
  <c r="E112" i="7"/>
  <c r="E116" i="7"/>
  <c r="E120" i="7"/>
  <c r="E124" i="7"/>
  <c r="E103" i="7"/>
  <c r="O58" i="14"/>
  <c r="O62" i="14"/>
  <c r="O66" i="14"/>
  <c r="E57" i="14"/>
  <c r="E59" i="14"/>
  <c r="E55" i="14"/>
  <c r="C67" i="14"/>
  <c r="P67" i="14"/>
  <c r="O55" i="14"/>
  <c r="O63" i="14"/>
  <c r="O57" i="14"/>
  <c r="O61" i="14"/>
  <c r="O65" i="14"/>
  <c r="K67" i="14"/>
  <c r="J55" i="14"/>
  <c r="J58" i="14"/>
  <c r="J62" i="14"/>
  <c r="J66" i="14"/>
  <c r="J63" i="14"/>
  <c r="J57" i="14"/>
  <c r="J61" i="14"/>
  <c r="J65" i="14"/>
  <c r="E58" i="14"/>
  <c r="M67" i="14"/>
  <c r="O59" i="14"/>
  <c r="J59" i="14"/>
  <c r="E44" i="15"/>
  <c r="E48" i="15"/>
  <c r="I44" i="15"/>
  <c r="L50" i="15"/>
  <c r="M41" i="15" s="1"/>
  <c r="H50" i="15"/>
  <c r="J49" i="15" s="1"/>
  <c r="G50" i="15"/>
  <c r="D50" i="15"/>
  <c r="C50" i="15"/>
  <c r="I40" i="10"/>
  <c r="L41" i="10"/>
  <c r="M40" i="10" s="1"/>
  <c r="H41" i="10"/>
  <c r="J40" i="10" s="1"/>
  <c r="I36" i="10"/>
  <c r="G41" i="10"/>
  <c r="D41" i="10"/>
  <c r="F40" i="10" s="1"/>
  <c r="C41" i="10"/>
  <c r="E32" i="10"/>
  <c r="I32" i="10"/>
  <c r="E36" i="5"/>
  <c r="E40" i="5"/>
  <c r="E38" i="5"/>
  <c r="I40" i="5"/>
  <c r="I38" i="5"/>
  <c r="E35" i="5"/>
  <c r="E39" i="5"/>
  <c r="D41" i="5"/>
  <c r="I35" i="5"/>
  <c r="I39" i="5"/>
  <c r="H41" i="5"/>
  <c r="J35" i="5" s="1"/>
  <c r="I32" i="5"/>
  <c r="I37" i="5"/>
  <c r="E32" i="5"/>
  <c r="G41" i="5"/>
  <c r="L41" i="5"/>
  <c r="E37" i="5"/>
  <c r="C41" i="5"/>
  <c r="I38" i="4"/>
  <c r="E34" i="4"/>
  <c r="E38" i="4"/>
  <c r="I39" i="4"/>
  <c r="I43" i="4"/>
  <c r="L44" i="4"/>
  <c r="H44" i="4"/>
  <c r="I42" i="4"/>
  <c r="D44" i="4"/>
  <c r="G44" i="4"/>
  <c r="I40" i="4"/>
  <c r="E39" i="4"/>
  <c r="C44" i="4"/>
  <c r="E40" i="4"/>
  <c r="L104" i="2"/>
  <c r="G104" i="2"/>
  <c r="H104" i="2"/>
  <c r="J79" i="2" s="1"/>
  <c r="I96" i="2"/>
  <c r="C104" i="2"/>
  <c r="I84" i="2"/>
  <c r="I88" i="2"/>
  <c r="I92" i="2"/>
  <c r="I100" i="2"/>
  <c r="E84" i="2"/>
  <c r="E88" i="2"/>
  <c r="E92" i="2"/>
  <c r="E96" i="2"/>
  <c r="E100" i="2"/>
  <c r="E80" i="2"/>
  <c r="E97" i="6"/>
  <c r="E113" i="6"/>
  <c r="I117" i="6"/>
  <c r="E93" i="6"/>
  <c r="E101" i="6"/>
  <c r="E117" i="6"/>
  <c r="I109" i="6"/>
  <c r="E105" i="6"/>
  <c r="E121" i="6"/>
  <c r="G125" i="6"/>
  <c r="E96" i="7"/>
  <c r="I96" i="7"/>
  <c r="I100" i="7"/>
  <c r="I104" i="7"/>
  <c r="I108" i="7"/>
  <c r="I112" i="7"/>
  <c r="I116" i="7"/>
  <c r="I120" i="7"/>
  <c r="I124" i="7"/>
  <c r="I128" i="7"/>
  <c r="H130" i="7"/>
  <c r="I126" i="7"/>
  <c r="E98" i="7"/>
  <c r="E123" i="7"/>
  <c r="E111" i="7"/>
  <c r="E119" i="7"/>
  <c r="D130" i="7"/>
  <c r="E102" i="7"/>
  <c r="E126" i="7"/>
  <c r="E106" i="7"/>
  <c r="E110" i="7"/>
  <c r="E114" i="7"/>
  <c r="E122" i="7"/>
  <c r="G130" i="7"/>
  <c r="E118" i="7"/>
  <c r="L130" i="7"/>
  <c r="I110" i="7"/>
  <c r="I102" i="7"/>
  <c r="I106" i="7"/>
  <c r="I114" i="7"/>
  <c r="I118" i="7"/>
  <c r="I122" i="7"/>
  <c r="I98" i="7"/>
  <c r="C130" i="7"/>
  <c r="N67" i="14"/>
  <c r="I67" i="14"/>
  <c r="J67" i="14" s="1"/>
  <c r="D67" i="14"/>
  <c r="J48" i="14"/>
  <c r="O48" i="14"/>
  <c r="E48" i="14"/>
  <c r="M41" i="12"/>
  <c r="M38" i="15" l="1"/>
  <c r="M34" i="4"/>
  <c r="E67" i="14"/>
  <c r="M99" i="7"/>
  <c r="M103" i="7"/>
  <c r="M107" i="7"/>
  <c r="M111" i="7"/>
  <c r="M115" i="7"/>
  <c r="M119" i="7"/>
  <c r="M123" i="7"/>
  <c r="M127" i="7"/>
  <c r="M102" i="7"/>
  <c r="M114" i="7"/>
  <c r="M126" i="7"/>
  <c r="M100" i="7"/>
  <c r="M104" i="7"/>
  <c r="M108" i="7"/>
  <c r="M112" i="7"/>
  <c r="M116" i="7"/>
  <c r="M120" i="7"/>
  <c r="M124" i="7"/>
  <c r="M128" i="7"/>
  <c r="M98" i="7"/>
  <c r="M118" i="7"/>
  <c r="M97" i="7"/>
  <c r="M101" i="7"/>
  <c r="M105" i="7"/>
  <c r="M109" i="7"/>
  <c r="M113" i="7"/>
  <c r="M117" i="7"/>
  <c r="M121" i="7"/>
  <c r="M125" i="7"/>
  <c r="M129" i="7"/>
  <c r="M106" i="7"/>
  <c r="M110" i="7"/>
  <c r="M122" i="7"/>
  <c r="M96" i="7"/>
  <c r="J102" i="7"/>
  <c r="J99" i="7"/>
  <c r="J103" i="7"/>
  <c r="J107" i="7"/>
  <c r="J111" i="7"/>
  <c r="J115" i="7"/>
  <c r="J119" i="7"/>
  <c r="J123" i="7"/>
  <c r="J127" i="7"/>
  <c r="J100" i="7"/>
  <c r="J104" i="7"/>
  <c r="J108" i="7"/>
  <c r="J112" i="7"/>
  <c r="J116" i="7"/>
  <c r="J120" i="7"/>
  <c r="J124" i="7"/>
  <c r="J128" i="7"/>
  <c r="J97" i="7"/>
  <c r="J101" i="7"/>
  <c r="J105" i="7"/>
  <c r="J109" i="7"/>
  <c r="J113" i="7"/>
  <c r="J117" i="7"/>
  <c r="J121" i="7"/>
  <c r="J125" i="7"/>
  <c r="J129" i="7"/>
  <c r="J98" i="7"/>
  <c r="J106" i="7"/>
  <c r="J110" i="7"/>
  <c r="J114" i="7"/>
  <c r="J118" i="7"/>
  <c r="J122" i="7"/>
  <c r="J126" i="7"/>
  <c r="J96" i="7"/>
  <c r="F102" i="7"/>
  <c r="F104" i="7"/>
  <c r="F120" i="7"/>
  <c r="F99" i="7"/>
  <c r="F115" i="7"/>
  <c r="F127" i="7"/>
  <c r="F112" i="7"/>
  <c r="F100" i="7"/>
  <c r="F124" i="7"/>
  <c r="F97" i="7"/>
  <c r="F101" i="7"/>
  <c r="F105" i="7"/>
  <c r="F109" i="7"/>
  <c r="F113" i="7"/>
  <c r="F117" i="7"/>
  <c r="F121" i="7"/>
  <c r="F125" i="7"/>
  <c r="F129" i="7"/>
  <c r="F98" i="7"/>
  <c r="F106" i="7"/>
  <c r="F110" i="7"/>
  <c r="F114" i="7"/>
  <c r="F118" i="7"/>
  <c r="F122" i="7"/>
  <c r="F126" i="7"/>
  <c r="F103" i="7"/>
  <c r="F107" i="7"/>
  <c r="F111" i="7"/>
  <c r="F119" i="7"/>
  <c r="F123" i="7"/>
  <c r="F108" i="7"/>
  <c r="F116" i="7"/>
  <c r="F128" i="7"/>
  <c r="F96" i="7"/>
  <c r="M96" i="6"/>
  <c r="M100" i="6"/>
  <c r="M104" i="6"/>
  <c r="M108" i="6"/>
  <c r="M112" i="6"/>
  <c r="M116" i="6"/>
  <c r="M120" i="6"/>
  <c r="M124" i="6"/>
  <c r="M102" i="6"/>
  <c r="M122" i="6"/>
  <c r="M97" i="6"/>
  <c r="M101" i="6"/>
  <c r="M105" i="6"/>
  <c r="M109" i="6"/>
  <c r="M113" i="6"/>
  <c r="M117" i="6"/>
  <c r="M121" i="6"/>
  <c r="M94" i="6"/>
  <c r="M110" i="6"/>
  <c r="M118" i="6"/>
  <c r="M95" i="6"/>
  <c r="M99" i="6"/>
  <c r="M103" i="6"/>
  <c r="M107" i="6"/>
  <c r="M111" i="6"/>
  <c r="M115" i="6"/>
  <c r="M119" i="6"/>
  <c r="M123" i="6"/>
  <c r="M98" i="6"/>
  <c r="M106" i="6"/>
  <c r="M114" i="6"/>
  <c r="J96" i="6"/>
  <c r="J100" i="6"/>
  <c r="J104" i="6"/>
  <c r="J108" i="6"/>
  <c r="J112" i="6"/>
  <c r="J116" i="6"/>
  <c r="J120" i="6"/>
  <c r="J124" i="6"/>
  <c r="J97" i="6"/>
  <c r="J101" i="6"/>
  <c r="J105" i="6"/>
  <c r="J109" i="6"/>
  <c r="J113" i="6"/>
  <c r="J117" i="6"/>
  <c r="J121" i="6"/>
  <c r="J94" i="6"/>
  <c r="J98" i="6"/>
  <c r="J102" i="6"/>
  <c r="J106" i="6"/>
  <c r="J110" i="6"/>
  <c r="J114" i="6"/>
  <c r="J118" i="6"/>
  <c r="J122" i="6"/>
  <c r="J95" i="6"/>
  <c r="J99" i="6"/>
  <c r="J103" i="6"/>
  <c r="J107" i="6"/>
  <c r="J111" i="6"/>
  <c r="J115" i="6"/>
  <c r="J119" i="6"/>
  <c r="J123" i="6"/>
  <c r="J93" i="6"/>
  <c r="E125" i="6"/>
  <c r="F96" i="6"/>
  <c r="F100" i="6"/>
  <c r="F104" i="6"/>
  <c r="F108" i="6"/>
  <c r="F112" i="6"/>
  <c r="F116" i="6"/>
  <c r="F120" i="6"/>
  <c r="F124" i="6"/>
  <c r="F101" i="6"/>
  <c r="F97" i="6"/>
  <c r="F105" i="6"/>
  <c r="F121" i="6"/>
  <c r="F94" i="6"/>
  <c r="F98" i="6"/>
  <c r="F102" i="6"/>
  <c r="F106" i="6"/>
  <c r="F110" i="6"/>
  <c r="F114" i="6"/>
  <c r="F118" i="6"/>
  <c r="F122" i="6"/>
  <c r="F113" i="6"/>
  <c r="F95" i="6"/>
  <c r="F99" i="6"/>
  <c r="F103" i="6"/>
  <c r="F107" i="6"/>
  <c r="F111" i="6"/>
  <c r="F115" i="6"/>
  <c r="F119" i="6"/>
  <c r="F123" i="6"/>
  <c r="F109" i="6"/>
  <c r="F117" i="6"/>
  <c r="F93" i="6"/>
  <c r="M81" i="2"/>
  <c r="M85" i="2"/>
  <c r="M89" i="2"/>
  <c r="M93" i="2"/>
  <c r="M97" i="2"/>
  <c r="M101" i="2"/>
  <c r="M82" i="2"/>
  <c r="M86" i="2"/>
  <c r="M90" i="2"/>
  <c r="M94" i="2"/>
  <c r="M98" i="2"/>
  <c r="M102" i="2"/>
  <c r="M83" i="2"/>
  <c r="M87" i="2"/>
  <c r="M91" i="2"/>
  <c r="M95" i="2"/>
  <c r="M99" i="2"/>
  <c r="M103" i="2"/>
  <c r="M80" i="2"/>
  <c r="M84" i="2"/>
  <c r="M88" i="2"/>
  <c r="M92" i="2"/>
  <c r="M96" i="2"/>
  <c r="M100" i="2"/>
  <c r="M79" i="2"/>
  <c r="I104" i="2"/>
  <c r="J80" i="2"/>
  <c r="J84" i="2"/>
  <c r="J88" i="2"/>
  <c r="J92" i="2"/>
  <c r="J96" i="2"/>
  <c r="J100" i="2"/>
  <c r="J81" i="2"/>
  <c r="J85" i="2"/>
  <c r="J89" i="2"/>
  <c r="J93" i="2"/>
  <c r="J97" i="2"/>
  <c r="J101" i="2"/>
  <c r="J82" i="2"/>
  <c r="J86" i="2"/>
  <c r="J90" i="2"/>
  <c r="J94" i="2"/>
  <c r="J98" i="2"/>
  <c r="J102" i="2"/>
  <c r="J83" i="2"/>
  <c r="J87" i="2"/>
  <c r="J91" i="2"/>
  <c r="J95" i="2"/>
  <c r="J99" i="2"/>
  <c r="J103" i="2"/>
  <c r="F83" i="2"/>
  <c r="F87" i="2"/>
  <c r="F91" i="2"/>
  <c r="F95" i="2"/>
  <c r="F99" i="2"/>
  <c r="F103" i="2"/>
  <c r="F80" i="2"/>
  <c r="F84" i="2"/>
  <c r="F88" i="2"/>
  <c r="F92" i="2"/>
  <c r="F96" i="2"/>
  <c r="F100" i="2"/>
  <c r="F81" i="2"/>
  <c r="F85" i="2"/>
  <c r="F89" i="2"/>
  <c r="F93" i="2"/>
  <c r="F97" i="2"/>
  <c r="F101" i="2"/>
  <c r="F82" i="2"/>
  <c r="F86" i="2"/>
  <c r="F90" i="2"/>
  <c r="F94" i="2"/>
  <c r="F98" i="2"/>
  <c r="F102" i="2"/>
  <c r="M40" i="4"/>
  <c r="M41" i="4"/>
  <c r="M38" i="4"/>
  <c r="M42" i="4"/>
  <c r="M39" i="4"/>
  <c r="M43" i="4"/>
  <c r="M37" i="4"/>
  <c r="J39" i="4"/>
  <c r="J43" i="4"/>
  <c r="J40" i="4"/>
  <c r="J41" i="4"/>
  <c r="J38" i="4"/>
  <c r="J42" i="4"/>
  <c r="J37" i="4"/>
  <c r="F38" i="4"/>
  <c r="F42" i="4"/>
  <c r="F39" i="4"/>
  <c r="F43" i="4"/>
  <c r="F40" i="4"/>
  <c r="F41" i="4"/>
  <c r="F37" i="4"/>
  <c r="M40" i="5"/>
  <c r="M36" i="5"/>
  <c r="M38" i="5"/>
  <c r="M39" i="5"/>
  <c r="M37" i="5"/>
  <c r="M35" i="5"/>
  <c r="J40" i="5"/>
  <c r="J36" i="5"/>
  <c r="J37" i="5"/>
  <c r="J38" i="5"/>
  <c r="J39" i="5"/>
  <c r="F40" i="5"/>
  <c r="F37" i="5"/>
  <c r="F39" i="5"/>
  <c r="F36" i="5"/>
  <c r="F38" i="5"/>
  <c r="F35" i="5"/>
  <c r="M35" i="10"/>
  <c r="J35" i="10"/>
  <c r="F35" i="10"/>
  <c r="M45" i="15"/>
  <c r="M46" i="15"/>
  <c r="M43" i="15"/>
  <c r="M49" i="15"/>
  <c r="J41" i="15"/>
  <c r="F46" i="15"/>
  <c r="F49" i="15"/>
  <c r="F41" i="15"/>
  <c r="M47" i="15"/>
  <c r="M44" i="15"/>
  <c r="M48" i="15"/>
  <c r="M42" i="15"/>
  <c r="J47" i="15"/>
  <c r="J44" i="15"/>
  <c r="J42" i="15"/>
  <c r="J43" i="15"/>
  <c r="J45" i="15"/>
  <c r="J48" i="15"/>
  <c r="J46" i="15"/>
  <c r="F44" i="15"/>
  <c r="F43" i="15"/>
  <c r="F42" i="15"/>
  <c r="F48" i="15"/>
  <c r="F47" i="15"/>
  <c r="F45" i="15"/>
  <c r="M32" i="10"/>
  <c r="J32" i="10"/>
  <c r="F32" i="10"/>
  <c r="M36" i="10"/>
  <c r="M37" i="10"/>
  <c r="M38" i="10"/>
  <c r="M39" i="10"/>
  <c r="J36" i="10"/>
  <c r="J37" i="10"/>
  <c r="J39" i="10"/>
  <c r="J38" i="10"/>
  <c r="F36" i="10"/>
  <c r="F37" i="10"/>
  <c r="F38" i="10"/>
  <c r="F39" i="10"/>
  <c r="E104" i="2"/>
  <c r="I125" i="6"/>
  <c r="I130" i="7"/>
  <c r="O67" i="14"/>
  <c r="I50" i="15"/>
  <c r="E50" i="15"/>
  <c r="I41" i="10"/>
  <c r="E41" i="10"/>
  <c r="I41" i="5"/>
  <c r="E41" i="5"/>
  <c r="E44" i="4"/>
  <c r="I44" i="4"/>
  <c r="E130" i="7"/>
  <c r="O28" i="14"/>
  <c r="O27" i="14"/>
  <c r="O26" i="14"/>
  <c r="O25" i="14"/>
  <c r="O24" i="14"/>
  <c r="O23" i="14"/>
  <c r="O22" i="14"/>
  <c r="O21" i="14"/>
  <c r="O20" i="14"/>
  <c r="O19" i="14"/>
  <c r="O18" i="14"/>
  <c r="O17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O28" i="12"/>
  <c r="O27" i="12"/>
  <c r="O26" i="12"/>
  <c r="O25" i="12"/>
  <c r="O24" i="12"/>
  <c r="O23" i="12"/>
  <c r="O22" i="12"/>
  <c r="O21" i="12"/>
  <c r="O20" i="12"/>
  <c r="O19" i="12"/>
  <c r="O18" i="12"/>
  <c r="O17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04" i="2" l="1"/>
  <c r="F104" i="2"/>
  <c r="F130" i="7"/>
  <c r="J130" i="7"/>
  <c r="F125" i="6"/>
  <c r="M50" i="15"/>
  <c r="M41" i="10"/>
  <c r="J41" i="10"/>
  <c r="F41" i="10"/>
  <c r="L49" i="6"/>
  <c r="M20" i="6" l="1"/>
  <c r="M24" i="6"/>
  <c r="M28" i="6"/>
  <c r="M32" i="6"/>
  <c r="M40" i="6"/>
  <c r="M48" i="6"/>
  <c r="M26" i="6"/>
  <c r="M38" i="6"/>
  <c r="M46" i="6"/>
  <c r="M21" i="6"/>
  <c r="M25" i="6"/>
  <c r="M29" i="6"/>
  <c r="M33" i="6"/>
  <c r="M37" i="6"/>
  <c r="M41" i="6"/>
  <c r="M45" i="6"/>
  <c r="M17" i="6"/>
  <c r="M22" i="6"/>
  <c r="M34" i="6"/>
  <c r="M19" i="6"/>
  <c r="M23" i="6"/>
  <c r="M27" i="6"/>
  <c r="M31" i="6"/>
  <c r="M35" i="6"/>
  <c r="M39" i="6"/>
  <c r="M43" i="6"/>
  <c r="M47" i="6"/>
  <c r="M36" i="6"/>
  <c r="M44" i="6"/>
  <c r="M18" i="6"/>
  <c r="M30" i="6"/>
  <c r="M42" i="6"/>
  <c r="C39" i="12"/>
  <c r="J39" i="12"/>
  <c r="I39" i="12"/>
  <c r="O39" i="12"/>
  <c r="N39" i="12"/>
  <c r="E39" i="12"/>
  <c r="D39" i="12"/>
  <c r="M125" i="6" l="1"/>
  <c r="M29" i="12"/>
  <c r="C29" i="12" l="1"/>
  <c r="L26" i="15" l="1"/>
  <c r="H26" i="15"/>
  <c r="G26" i="15"/>
  <c r="D26" i="15"/>
  <c r="C26" i="15"/>
  <c r="L23" i="5"/>
  <c r="H23" i="5"/>
  <c r="G23" i="5"/>
  <c r="D23" i="5"/>
  <c r="C23" i="5"/>
  <c r="M22" i="5" l="1"/>
  <c r="M17" i="5"/>
  <c r="J22" i="5"/>
  <c r="J17" i="5"/>
  <c r="F22" i="5"/>
  <c r="F17" i="5"/>
  <c r="M25" i="15"/>
  <c r="M17" i="15"/>
  <c r="J17" i="15"/>
  <c r="J25" i="15"/>
  <c r="F25" i="15"/>
  <c r="F17" i="15"/>
  <c r="J21" i="15"/>
  <c r="J20" i="15"/>
  <c r="J18" i="15"/>
  <c r="J22" i="15"/>
  <c r="J19" i="15"/>
  <c r="J23" i="15"/>
  <c r="J24" i="15"/>
  <c r="F18" i="15"/>
  <c r="F22" i="15"/>
  <c r="F19" i="15"/>
  <c r="F23" i="15"/>
  <c r="F20" i="15"/>
  <c r="F24" i="15"/>
  <c r="F21" i="15"/>
  <c r="I23" i="5"/>
  <c r="I26" i="15"/>
  <c r="E26" i="15"/>
  <c r="E23" i="5"/>
  <c r="F50" i="15" l="1"/>
  <c r="F38" i="15"/>
  <c r="J38" i="15"/>
  <c r="J50" i="15"/>
  <c r="F41" i="5"/>
  <c r="F32" i="5"/>
  <c r="J41" i="5"/>
  <c r="M41" i="5"/>
  <c r="M32" i="5"/>
  <c r="J32" i="5"/>
  <c r="I25" i="15"/>
  <c r="I24" i="15"/>
  <c r="I23" i="15"/>
  <c r="I22" i="15"/>
  <c r="I21" i="15"/>
  <c r="I20" i="15"/>
  <c r="I19" i="15"/>
  <c r="I18" i="15"/>
  <c r="I17" i="15"/>
  <c r="E25" i="15"/>
  <c r="E24" i="15"/>
  <c r="E23" i="15"/>
  <c r="E22" i="15"/>
  <c r="E21" i="15"/>
  <c r="E20" i="15"/>
  <c r="E19" i="15"/>
  <c r="E18" i="15"/>
  <c r="E17" i="15"/>
  <c r="I22" i="5"/>
  <c r="I21" i="5"/>
  <c r="I20" i="5"/>
  <c r="I19" i="5"/>
  <c r="I18" i="5"/>
  <c r="I17" i="5"/>
  <c r="E22" i="5"/>
  <c r="E21" i="5"/>
  <c r="E20" i="5"/>
  <c r="E19" i="5"/>
  <c r="E18" i="5"/>
  <c r="E17" i="5"/>
  <c r="L23" i="10"/>
  <c r="H23" i="10"/>
  <c r="G23" i="10"/>
  <c r="D23" i="10"/>
  <c r="C23" i="10"/>
  <c r="I22" i="10"/>
  <c r="I21" i="10"/>
  <c r="I20" i="10"/>
  <c r="I19" i="10"/>
  <c r="I18" i="10"/>
  <c r="I17" i="10"/>
  <c r="E22" i="10"/>
  <c r="E21" i="10"/>
  <c r="E20" i="10"/>
  <c r="E19" i="10"/>
  <c r="E18" i="10"/>
  <c r="E17" i="10"/>
  <c r="M22" i="10" l="1"/>
  <c r="M17" i="10"/>
  <c r="J22" i="10"/>
  <c r="J17" i="10"/>
  <c r="F22" i="10"/>
  <c r="F17" i="10"/>
  <c r="I23" i="10"/>
  <c r="E23" i="10"/>
  <c r="I23" i="4"/>
  <c r="I22" i="4"/>
  <c r="I21" i="4"/>
  <c r="I20" i="4"/>
  <c r="I19" i="4"/>
  <c r="I18" i="4"/>
  <c r="I17" i="4"/>
  <c r="G24" i="4"/>
  <c r="E23" i="4"/>
  <c r="E22" i="4"/>
  <c r="E21" i="4"/>
  <c r="E20" i="4"/>
  <c r="E19" i="4"/>
  <c r="E18" i="4"/>
  <c r="E17" i="4"/>
  <c r="L24" i="4"/>
  <c r="H24" i="4"/>
  <c r="C24" i="4"/>
  <c r="D24" i="4"/>
  <c r="M18" i="4" l="1"/>
  <c r="M22" i="4"/>
  <c r="M19" i="4"/>
  <c r="M23" i="4"/>
  <c r="M20" i="4"/>
  <c r="M17" i="4"/>
  <c r="M21" i="4"/>
  <c r="J21" i="4"/>
  <c r="J18" i="4"/>
  <c r="J22" i="4"/>
  <c r="J19" i="4"/>
  <c r="J23" i="4"/>
  <c r="J20" i="4"/>
  <c r="J17" i="4"/>
  <c r="F20" i="4"/>
  <c r="F17" i="4"/>
  <c r="F21" i="4"/>
  <c r="F18" i="4"/>
  <c r="F22" i="4"/>
  <c r="F19" i="4"/>
  <c r="F23" i="4"/>
  <c r="F34" i="4"/>
  <c r="M44" i="4"/>
  <c r="E24" i="4"/>
  <c r="I24" i="4"/>
  <c r="H42" i="2"/>
  <c r="G42" i="2"/>
  <c r="D42" i="2"/>
  <c r="C42" i="2"/>
  <c r="J21" i="2" l="1"/>
  <c r="J25" i="2"/>
  <c r="J29" i="2"/>
  <c r="J33" i="2"/>
  <c r="J37" i="2"/>
  <c r="J41" i="2"/>
  <c r="J18" i="2"/>
  <c r="J22" i="2"/>
  <c r="J26" i="2"/>
  <c r="J30" i="2"/>
  <c r="J34" i="2"/>
  <c r="J38" i="2"/>
  <c r="J17" i="2"/>
  <c r="J19" i="2"/>
  <c r="J23" i="2"/>
  <c r="J27" i="2"/>
  <c r="J31" i="2"/>
  <c r="J35" i="2"/>
  <c r="J39" i="2"/>
  <c r="J20" i="2"/>
  <c r="J24" i="2"/>
  <c r="J28" i="2"/>
  <c r="J32" i="2"/>
  <c r="J36" i="2"/>
  <c r="J40" i="2"/>
  <c r="F19" i="2"/>
  <c r="F23" i="2"/>
  <c r="F27" i="2"/>
  <c r="F31" i="2"/>
  <c r="F35" i="2"/>
  <c r="F39" i="2"/>
  <c r="F20" i="2"/>
  <c r="F24" i="2"/>
  <c r="F28" i="2"/>
  <c r="F32" i="2"/>
  <c r="F36" i="2"/>
  <c r="F40" i="2"/>
  <c r="F21" i="2"/>
  <c r="F25" i="2"/>
  <c r="F29" i="2"/>
  <c r="F33" i="2"/>
  <c r="F37" i="2"/>
  <c r="F41" i="2"/>
  <c r="F18" i="2"/>
  <c r="F22" i="2"/>
  <c r="F26" i="2"/>
  <c r="F30" i="2"/>
  <c r="F34" i="2"/>
  <c r="F38" i="2"/>
  <c r="F17" i="2"/>
  <c r="J44" i="4"/>
  <c r="F44" i="4"/>
  <c r="J34" i="4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17" i="2"/>
  <c r="J42" i="2" l="1"/>
  <c r="F42" i="2"/>
  <c r="H49" i="6"/>
  <c r="G49" i="6"/>
  <c r="D49" i="6"/>
  <c r="C49" i="6"/>
  <c r="J20" i="6" l="1"/>
  <c r="J24" i="6"/>
  <c r="J28" i="6"/>
  <c r="J32" i="6"/>
  <c r="J36" i="6"/>
  <c r="J40" i="6"/>
  <c r="J44" i="6"/>
  <c r="J48" i="6"/>
  <c r="J21" i="6"/>
  <c r="J25" i="6"/>
  <c r="J29" i="6"/>
  <c r="J33" i="6"/>
  <c r="J37" i="6"/>
  <c r="J41" i="6"/>
  <c r="J45" i="6"/>
  <c r="J17" i="6"/>
  <c r="J18" i="6"/>
  <c r="J22" i="6"/>
  <c r="J26" i="6"/>
  <c r="J30" i="6"/>
  <c r="J34" i="6"/>
  <c r="J38" i="6"/>
  <c r="J42" i="6"/>
  <c r="J46" i="6"/>
  <c r="J19" i="6"/>
  <c r="J23" i="6"/>
  <c r="J27" i="6"/>
  <c r="J31" i="6"/>
  <c r="J35" i="6"/>
  <c r="J39" i="6"/>
  <c r="J43" i="6"/>
  <c r="J47" i="6"/>
  <c r="F20" i="6"/>
  <c r="F24" i="6"/>
  <c r="F28" i="6"/>
  <c r="F32" i="6"/>
  <c r="F36" i="6"/>
  <c r="F40" i="6"/>
  <c r="F44" i="6"/>
  <c r="F48" i="6"/>
  <c r="F25" i="6"/>
  <c r="F41" i="6"/>
  <c r="F17" i="6"/>
  <c r="F33" i="6"/>
  <c r="F18" i="6"/>
  <c r="F22" i="6"/>
  <c r="F26" i="6"/>
  <c r="F30" i="6"/>
  <c r="F34" i="6"/>
  <c r="F38" i="6"/>
  <c r="F42" i="6"/>
  <c r="F46" i="6"/>
  <c r="F21" i="6"/>
  <c r="F37" i="6"/>
  <c r="F19" i="6"/>
  <c r="F23" i="6"/>
  <c r="F27" i="6"/>
  <c r="F31" i="6"/>
  <c r="F35" i="6"/>
  <c r="F39" i="6"/>
  <c r="F43" i="6"/>
  <c r="F47" i="6"/>
  <c r="F29" i="6"/>
  <c r="F45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H50" i="7"/>
  <c r="J49" i="7" s="1"/>
  <c r="J125" i="6" l="1"/>
  <c r="G50" i="7"/>
  <c r="I50" i="7" s="1"/>
  <c r="C50" i="7" l="1"/>
  <c r="E17" i="7" l="1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16" i="7"/>
  <c r="D50" i="7" l="1"/>
  <c r="F49" i="7" s="1"/>
  <c r="M29" i="14"/>
  <c r="H29" i="14"/>
  <c r="C29" i="14"/>
  <c r="E50" i="7" l="1"/>
  <c r="H29" i="12"/>
  <c r="E19" i="12"/>
  <c r="E18" i="12"/>
  <c r="E17" i="12"/>
  <c r="E21" i="12"/>
  <c r="E22" i="12"/>
  <c r="E23" i="12"/>
  <c r="E24" i="12"/>
  <c r="E25" i="12"/>
  <c r="E26" i="12"/>
  <c r="E27" i="12"/>
  <c r="E28" i="12"/>
  <c r="E20" i="12"/>
  <c r="M20" i="15" l="1"/>
  <c r="M18" i="15"/>
  <c r="J26" i="15" l="1"/>
  <c r="F26" i="15"/>
  <c r="M22" i="15"/>
  <c r="M23" i="15"/>
  <c r="M19" i="15"/>
  <c r="M24" i="15"/>
  <c r="M21" i="15"/>
  <c r="N29" i="14"/>
  <c r="I29" i="14"/>
  <c r="D29" i="14"/>
  <c r="N29" i="12"/>
  <c r="O29" i="12" s="1"/>
  <c r="I29" i="12"/>
  <c r="J29" i="12" s="1"/>
  <c r="D29" i="12"/>
  <c r="E29" i="12" s="1"/>
  <c r="M26" i="15" l="1"/>
  <c r="P29" i="14"/>
  <c r="O29" i="14"/>
  <c r="K29" i="14"/>
  <c r="J29" i="14"/>
  <c r="F29" i="14"/>
  <c r="E29" i="14"/>
  <c r="N33" i="12"/>
  <c r="I33" i="12"/>
  <c r="D33" i="12"/>
  <c r="J32" i="12"/>
  <c r="O32" i="12"/>
  <c r="E32" i="12"/>
  <c r="J18" i="10" l="1"/>
  <c r="J19" i="10"/>
  <c r="J20" i="10"/>
  <c r="J21" i="10"/>
  <c r="F18" i="10"/>
  <c r="F19" i="10"/>
  <c r="F20" i="10"/>
  <c r="F21" i="10"/>
  <c r="J18" i="5"/>
  <c r="J19" i="5"/>
  <c r="J20" i="5"/>
  <c r="J21" i="5"/>
  <c r="F18" i="5"/>
  <c r="F19" i="5"/>
  <c r="F20" i="5"/>
  <c r="F21" i="5"/>
  <c r="F49" i="6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16" i="7"/>
  <c r="J50" i="7" l="1"/>
  <c r="F50" i="7"/>
  <c r="J23" i="10"/>
  <c r="F23" i="10"/>
  <c r="J23" i="5"/>
  <c r="F23" i="5"/>
  <c r="J24" i="4"/>
  <c r="F24" i="4"/>
  <c r="J49" i="6"/>
  <c r="L50" i="7"/>
  <c r="M16" i="7" l="1"/>
  <c r="M49" i="7"/>
  <c r="M19" i="7"/>
  <c r="M23" i="7"/>
  <c r="M27" i="7"/>
  <c r="M31" i="7"/>
  <c r="M35" i="7"/>
  <c r="M39" i="7"/>
  <c r="M43" i="7"/>
  <c r="M47" i="7"/>
  <c r="M48" i="7"/>
  <c r="M20" i="7"/>
  <c r="M24" i="7"/>
  <c r="M28" i="7"/>
  <c r="M32" i="7"/>
  <c r="M36" i="7"/>
  <c r="M40" i="7"/>
  <c r="M44" i="7"/>
  <c r="M37" i="7"/>
  <c r="M45" i="7"/>
  <c r="M17" i="7"/>
  <c r="M21" i="7"/>
  <c r="M25" i="7"/>
  <c r="M29" i="7"/>
  <c r="M33" i="7"/>
  <c r="M41" i="7"/>
  <c r="M46" i="7"/>
  <c r="M18" i="7"/>
  <c r="M22" i="7"/>
  <c r="M26" i="7"/>
  <c r="M30" i="7"/>
  <c r="M34" i="7"/>
  <c r="M38" i="7"/>
  <c r="M42" i="7"/>
  <c r="M20" i="10"/>
  <c r="M21" i="10"/>
  <c r="M18" i="10"/>
  <c r="M19" i="10"/>
  <c r="L42" i="2"/>
  <c r="M19" i="2" l="1"/>
  <c r="M23" i="2"/>
  <c r="M27" i="2"/>
  <c r="M31" i="2"/>
  <c r="M35" i="2"/>
  <c r="M39" i="2"/>
  <c r="M20" i="2"/>
  <c r="M24" i="2"/>
  <c r="M28" i="2"/>
  <c r="M32" i="2"/>
  <c r="M36" i="2"/>
  <c r="M40" i="2"/>
  <c r="M21" i="2"/>
  <c r="M25" i="2"/>
  <c r="M29" i="2"/>
  <c r="M33" i="2"/>
  <c r="M37" i="2"/>
  <c r="M41" i="2"/>
  <c r="M18" i="2"/>
  <c r="M22" i="2"/>
  <c r="M26" i="2"/>
  <c r="M30" i="2"/>
  <c r="M34" i="2"/>
  <c r="M38" i="2"/>
  <c r="M17" i="2"/>
  <c r="M23" i="10"/>
  <c r="M130" i="7"/>
  <c r="M50" i="7"/>
  <c r="M18" i="5"/>
  <c r="M19" i="5"/>
  <c r="M20" i="5"/>
  <c r="M21" i="5"/>
  <c r="M104" i="2" l="1"/>
  <c r="M23" i="5"/>
  <c r="M24" i="4"/>
  <c r="M42" i="2"/>
  <c r="M49" i="6"/>
</calcChain>
</file>

<file path=xl/sharedStrings.xml><?xml version="1.0" encoding="utf-8"?>
<sst xmlns="http://schemas.openxmlformats.org/spreadsheetml/2006/main" count="828" uniqueCount="324">
  <si>
    <t>Antioquia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</si>
  <si>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</si>
  <si>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</si>
  <si>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</si>
  <si>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</si>
  <si>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</si>
  <si>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</si>
  <si>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</si>
  <si>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</si>
  <si>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</si>
  <si>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</si>
  <si>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</si>
  <si>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</si>
  <si>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</si>
  <si>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</si>
  <si>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</si>
  <si>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</si>
  <si>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</si>
  <si>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</si>
  <si>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</si>
  <si>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</si>
  <si>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</si>
  <si>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</si>
  <si>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</si>
  <si>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</si>
  <si>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</si>
  <si>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</si>
  <si>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</si>
  <si>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</si>
  <si>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</si>
  <si>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</si>
  <si>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</si>
  <si>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</si>
  <si>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</si>
  <si>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</si>
  <si>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</si>
  <si>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</si>
  <si>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</si>
  <si>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</si>
  <si>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</si>
  <si>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</si>
  <si>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</si>
  <si>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</si>
  <si>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</si>
  <si>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</si>
  <si>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</si>
  <si>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</si>
  <si>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</si>
  <si>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</si>
  <si>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</si>
  <si>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</si>
  <si>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</si>
  <si>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</si>
  <si>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</si>
  <si>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</si>
  <si>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</si>
  <si>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</si>
  <si>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</si>
  <si>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</si>
  <si>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</si>
  <si>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</si>
  <si>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</si>
  <si>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</si>
  <si>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</si>
  <si>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</si>
  <si>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</si>
  <si>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</si>
  <si>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</si>
  <si>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Hombres</t>
  </si>
  <si>
    <t>Mujeres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</si>
  <si>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</si>
  <si>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</si>
  <si>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</si>
  <si>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</si>
  <si>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</si>
  <si>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</si>
  <si>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</si>
  <si>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</si>
  <si>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</si>
  <si>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</si>
  <si>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</si>
  <si>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</si>
  <si>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</si>
  <si>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Sin experiencia laboral</t>
  </si>
  <si>
    <t>Menores de 28 años</t>
  </si>
  <si>
    <t>Puerto Carreño</t>
  </si>
  <si>
    <t>Postgrado</t>
  </si>
  <si>
    <t>Menos de 1 salario mínimo</t>
  </si>
  <si>
    <t>Entre 2 y 4 salarios mínimos</t>
  </si>
  <si>
    <t>Más de 4 salarios mínimos</t>
  </si>
  <si>
    <t>A convenir</t>
  </si>
  <si>
    <t>Matemáticas e informáticas</t>
  </si>
  <si>
    <t>Arquitectos e ingenieros</t>
  </si>
  <si>
    <t>Servicio social y comunitario</t>
  </si>
  <si>
    <t>Atención sanitaria</t>
  </si>
  <si>
    <t>Ayudantes en atención en salud</t>
  </si>
  <si>
    <t>Fuerzas públicas y protección</t>
  </si>
  <si>
    <t>Ventas y ocupaciones relacionadas</t>
  </si>
  <si>
    <t>Construcción y extracción</t>
  </si>
  <si>
    <t>Sector petróleo</t>
  </si>
  <si>
    <t>Índice</t>
  </si>
  <si>
    <t>% del total</t>
  </si>
  <si>
    <t>Oferentes registrados por sexo en el Sistema de Información del SPE</t>
  </si>
  <si>
    <t>Oferentes registrados por rangos de edad en el Sistema de Información del SPE</t>
  </si>
  <si>
    <t>Oferentes registrados por departamentos en el Sistema de Información del SPE</t>
  </si>
  <si>
    <t>Oferentes registrados por ciudades capitales en el Sistema de Información del SPE</t>
  </si>
  <si>
    <t>Oferentes registrados por áreas ocupacionales en el Sistema de Información del SPE*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</si>
  <si>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</si>
  <si>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</si>
  <si>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</si>
  <si>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</si>
  <si>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</si>
  <si>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</si>
  <si>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</si>
  <si>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</si>
  <si>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</si>
  <si>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</si>
  <si>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</si>
  <si>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</si>
  <si>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</si>
  <si>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</si>
  <si>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</si>
  <si>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</si>
  <si>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</si>
  <si>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</si>
  <si>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</si>
  <si>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</si>
  <si>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</si>
  <si>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</si>
  <si>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</si>
  <si>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</si>
  <si>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</si>
  <si>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</si>
  <si>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</si>
  <si>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</si>
  <si>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</si>
  <si>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</si>
  <si>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</si>
  <si>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</si>
  <si>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</si>
  <si>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</si>
  <si>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</si>
  <si>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</si>
  <si>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</si>
  <si>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</si>
  <si>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</si>
  <si>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</si>
  <si>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</si>
  <si>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</si>
  <si>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</si>
  <si>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</si>
  <si>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</si>
  <si>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</si>
  <si>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</si>
  <si>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</si>
  <si>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</si>
  <si>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</si>
  <si>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</si>
  <si>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</si>
  <si>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</si>
  <si>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</si>
  <si>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</si>
  <si>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</si>
  <si>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</si>
  <si>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</si>
  <si>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</si>
  <si>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</si>
  <si>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</si>
  <si>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</si>
  <si>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</si>
  <si>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</si>
  <si>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</si>
  <si>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</si>
  <si>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</si>
  <si>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</si>
  <si>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</si>
  <si>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</si>
  <si>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</si>
  <si>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</si>
  <si>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</si>
  <si>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</si>
  <si>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</si>
  <si>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</si>
  <si>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</si>
  <si>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</si>
  <si>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</si>
  <si>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</si>
  <si>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</si>
  <si>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</si>
  <si>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</si>
  <si>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</si>
  <si>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</si>
  <si>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</si>
  <si>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</si>
  <si>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</si>
  <si>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</si>
  <si>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</si>
  <si>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</si>
  <si>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</si>
  <si>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</si>
  <si>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</si>
  <si>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</si>
  <si>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</si>
  <si>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</si>
  <si>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</si>
  <si>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</si>
  <si>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</si>
  <si>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</si>
  <si>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</si>
  <si>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</si>
  <si>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</si>
  <si>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</si>
  <si>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</si>
  <si>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</si>
  <si>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</si>
  <si>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</si>
  <si>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</si>
  <si>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</si>
  <si>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</si>
  <si>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</si>
  <si>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</si>
  <si>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</si>
  <si>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</si>
  <si>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</si>
  <si>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</si>
  <si>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</si>
  <si>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</si>
  <si>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SISE*.</t>
  </si>
  <si>
    <t>del Servicio Público de Empleo - SISE.</t>
  </si>
  <si>
    <t>Fecha de actualización:</t>
  </si>
  <si>
    <t>Período de análisis:</t>
  </si>
  <si>
    <t>Bogotá D. C.</t>
  </si>
  <si>
    <t>Valle del Cauca</t>
  </si>
  <si>
    <t>San José del Guaviare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</si>
  <si>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</si>
  <si>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</si>
  <si>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</si>
  <si>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</si>
  <si>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</si>
  <si>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</si>
  <si>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</si>
  <si>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</si>
  <si>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</si>
  <si>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Instalación, Mantenimiento y Reparación</t>
  </si>
  <si>
    <t>Matemáticas e Informáticas</t>
  </si>
  <si>
    <t>Operaciones Financieras  y de Administración de Negocios</t>
  </si>
  <si>
    <t>Profesores, Instructores y bibliotecólogos</t>
  </si>
  <si>
    <t>Sector Petróleo</t>
  </si>
  <si>
    <t>Servicio Social y Comunitario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</si>
  <si>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</si>
  <si>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</si>
  <si>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</si>
  <si>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</si>
  <si>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No Informa</t>
  </si>
  <si>
    <t>% Cambio   '17/'16</t>
  </si>
  <si>
    <t>Departamento</t>
  </si>
  <si>
    <t>Fuente: Observatorio del Servicio Público de Empleo.</t>
  </si>
  <si>
    <t>Ciudad capital</t>
  </si>
  <si>
    <t>Áreas ocupacionales</t>
  </si>
  <si>
    <t>Nivel educativo</t>
  </si>
  <si>
    <t>Oferentes registrados por nivel educativo en el Sistema de Información del SPE</t>
  </si>
  <si>
    <t>Experiencia laboral</t>
  </si>
  <si>
    <t>De 1 a 2 años</t>
  </si>
  <si>
    <t>De 2 a 4 años</t>
  </si>
  <si>
    <t>De 4 a 6 años</t>
  </si>
  <si>
    <t>Más de 6 años</t>
  </si>
  <si>
    <t>Oferentes registrados por experiencia laboral en el Sistema de Información del SPE</t>
  </si>
  <si>
    <t>Aspiración salarial</t>
  </si>
  <si>
    <t>Oferentes registrados por aspiración salarial en el Sistema de Información del SPE</t>
  </si>
  <si>
    <t>Año</t>
  </si>
  <si>
    <t xml:space="preserve">Total oferentes 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</si>
  <si>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</si>
  <si>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</si>
  <si>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</si>
  <si>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</si>
  <si>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</si>
  <si>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</si>
  <si>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</si>
  <si>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</si>
  <si>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</si>
  <si>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</si>
  <si>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</si>
  <si>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</si>
  <si>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Total</t>
  </si>
  <si>
    <t>% Cambio</t>
  </si>
  <si>
    <t>Año corrido</t>
  </si>
  <si>
    <t>Oferentes por sexo</t>
  </si>
  <si>
    <t>Oferentes por rangos de edad</t>
  </si>
  <si>
    <t>Agronomía, veterinaria y afines</t>
  </si>
  <si>
    <t>Bellas artes</t>
  </si>
  <si>
    <t>Ciencias de la educación</t>
  </si>
  <si>
    <t>Ciencias de la salud</t>
  </si>
  <si>
    <t>Ciencias sociales y humanas</t>
  </si>
  <si>
    <t>Ciencias económicas</t>
  </si>
  <si>
    <t>Ingenierías y afines</t>
  </si>
  <si>
    <t>Matemáticas y ciencias naturales</t>
  </si>
  <si>
    <t>Sin definir</t>
  </si>
  <si>
    <t>Áreas de conocimiento</t>
  </si>
  <si>
    <t>Oferentes registrados por áreas de conocimiento en el Sistema de Información del SPE</t>
  </si>
  <si>
    <t>Oferentes por áreas de conocimiento</t>
  </si>
  <si>
    <t>Menos de 1 año</t>
  </si>
  <si>
    <t>Titulo</t>
  </si>
  <si>
    <t>Rango Titulos</t>
  </si>
  <si>
    <t>Rango Calores</t>
  </si>
  <si>
    <t>Nombre Serie</t>
  </si>
  <si>
    <t/>
  </si>
  <si>
    <t>% del total '</t>
  </si>
  <si>
    <t xml:space="preserve">% del total </t>
  </si>
  <si>
    <t>2013-2017</t>
  </si>
  <si>
    <t>TOTAL</t>
  </si>
  <si>
    <t>MUJERES</t>
  </si>
  <si>
    <t>HOMBRES</t>
  </si>
  <si>
    <t xml:space="preserve">INFORME ESTADÍSTICO DE OFERENTES POR SEXO DEL SISTEMA DE INFORMACIÓN </t>
  </si>
  <si>
    <t>(Total, mujeres y hombres)</t>
  </si>
  <si>
    <r>
      <t>Acumulado a</t>
    </r>
    <r>
      <rPr>
        <b/>
        <sz val="12"/>
        <color rgb="FFC00000"/>
        <rFont val="Calibri"/>
        <family val="2"/>
        <scheme val="minor"/>
      </rPr>
      <t xml:space="preserve"> </t>
    </r>
  </si>
  <si>
    <t>*Esta información corresponde a 73 Prestadores que actualmente hacen uso del Sistema de Información</t>
  </si>
  <si>
    <t>Julio de 2017</t>
  </si>
  <si>
    <t>Agosto de 2017</t>
  </si>
  <si>
    <t>Acumulado 2013-2017</t>
  </si>
  <si>
    <t>Julio</t>
  </si>
  <si>
    <t>Año corrido a Julio</t>
  </si>
  <si>
    <r>
      <t>Año corrido a</t>
    </r>
    <r>
      <rPr>
        <b/>
        <sz val="12"/>
        <color rgb="FFC00000"/>
        <rFont val="Calibri"/>
        <family val="2"/>
        <scheme val="minor"/>
      </rPr>
      <t xml:space="preserve"> Julio</t>
    </r>
  </si>
  <si>
    <t>Acumulado a Julio</t>
  </si>
  <si>
    <r>
      <t>Acumulado a</t>
    </r>
    <r>
      <rPr>
        <b/>
        <sz val="12"/>
        <color rgb="FFC00000"/>
        <rFont val="Calibri"/>
        <family val="2"/>
        <scheme val="minor"/>
      </rPr>
      <t xml:space="preserve"> Julio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</si>
</sst>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"/>
    <numFmt numFmtId="166" formatCode="_-* #,##0\ _€_-;\-* #,##0\ _€_-;_-* &quot;-&quot;??\ _€_-;_-@_-"/>
  </numFmts>
  <fonts count="3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5F5F64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"/>
      <name val="MS Sans Serif"/>
      <family val="2"/>
    </font>
    <font>
      <sz val="12"/>
      <color rgb="FF5F5F6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rgb="FF5F5F64"/>
      <name val="Arial"/>
      <family val="2"/>
    </font>
    <font>
      <b/>
      <sz val="12"/>
      <color rgb="FFC00000"/>
      <name val="Calibri"/>
      <family val="2"/>
      <scheme val="minor"/>
    </font>
    <font>
      <b/>
      <sz val="12"/>
      <color rgb="FFC00000"/>
      <name val="Calibri  "/>
    </font>
    <font>
      <b/>
      <u/>
      <sz val="12"/>
      <color rgb="FFC00000"/>
      <name val="Calibri"/>
      <family val="2"/>
      <scheme val="minor"/>
    </font>
    <font>
      <b/>
      <sz val="12"/>
      <color rgb="FF74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5F5F64"/>
      <name val="Calibri"/>
      <family val="2"/>
      <scheme val="minor"/>
    </font>
    <font>
      <b/>
      <sz val="12"/>
      <color rgb="FF5F5F64"/>
      <name val="Arial"/>
      <family val="2"/>
    </font>
    <font>
      <sz val="12"/>
      <color rgb="FF004559"/>
      <name val="Calibri"/>
      <family val="2"/>
      <scheme val="minor"/>
    </font>
    <font>
      <b/>
      <sz val="11"/>
      <color theme="1"/>
      <name val="Arial"/>
      <family val="2"/>
    </font>
    <font>
      <sz val="11"/>
      <color rgb="FF5F5F64"/>
      <name val="Calibri  "/>
    </font>
    <font>
      <b/>
      <sz val="14"/>
      <color rgb="FFC00000"/>
      <name val="Calibri"/>
      <family val="2"/>
      <scheme val="minor"/>
    </font>
    <font>
      <sz val="12"/>
      <color rgb="FFFFFFFF"/>
      <name val="Calibri"/>
      <family val="2"/>
      <scheme val="minor"/>
    </font>
    <font>
      <sz val="11"/>
      <color rgb="FF5F5F6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F1A19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AF1A19"/>
      </left>
      <right style="thin">
        <color rgb="FFAF1A19"/>
      </right>
      <top style="thin">
        <color rgb="FFAF1A19"/>
      </top>
      <bottom style="thin">
        <color rgb="FFAF1A19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AF1A19"/>
      </left>
      <right/>
      <top/>
      <bottom/>
      <diagonal/>
    </border>
    <border>
      <left/>
      <right/>
      <top/>
      <bottom style="thin">
        <color rgb="FFAF1A19"/>
      </bottom>
      <diagonal/>
    </border>
    <border>
      <left style="thin">
        <color rgb="FFAF1A19"/>
      </left>
      <right style="thin">
        <color rgb="FFAF1A19"/>
      </right>
      <top/>
      <bottom/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15" fillId="0" borderId="0"/>
    <xf numFmtId="164" fontId="9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0" fillId="0" borderId="2" xfId="0" applyBorder="1"/>
    <xf numFmtId="0" fontId="0" fillId="0" borderId="1" xfId="0" applyBorder="1"/>
    <xf numFmtId="0" fontId="3" fillId="0" borderId="0" xfId="0" applyFont="1" applyFill="1" applyAlignment="1"/>
    <xf numFmtId="0" fontId="10" fillId="0" borderId="0" xfId="1" applyFont="1" applyFill="1" applyBorder="1" applyAlignment="1">
      <alignment horizontal="left"/>
    </xf>
    <xf numFmtId="0" fontId="0" fillId="0" borderId="7" xfId="0" applyBorder="1"/>
    <xf numFmtId="0" fontId="3" fillId="0" borderId="1" xfId="0" applyFont="1" applyFill="1" applyBorder="1" applyAlignment="1"/>
    <xf numFmtId="0" fontId="3" fillId="0" borderId="6" xfId="0" applyFont="1" applyFill="1" applyBorder="1" applyAlignment="1"/>
    <xf numFmtId="0" fontId="0" fillId="0" borderId="5" xfId="0" applyBorder="1"/>
    <xf numFmtId="0" fontId="3" fillId="0" borderId="0" xfId="0" applyFont="1" applyFill="1" applyBorder="1" applyAlignment="1"/>
    <xf numFmtId="0" fontId="3" fillId="0" borderId="8" xfId="0" applyFont="1" applyFill="1" applyBorder="1" applyAlignment="1"/>
    <xf numFmtId="0" fontId="0" fillId="0" borderId="8" xfId="0" applyBorder="1"/>
    <xf numFmtId="0" fontId="6" fillId="0" borderId="0" xfId="1" applyFont="1" applyFill="1" applyBorder="1" applyAlignment="1"/>
    <xf numFmtId="0" fontId="9" fillId="0" borderId="0" xfId="0" applyFont="1" applyBorder="1"/>
    <xf numFmtId="0" fontId="0" fillId="0" borderId="3" xfId="0" applyBorder="1"/>
    <xf numFmtId="0" fontId="0" fillId="0" borderId="4" xfId="0" applyBorder="1"/>
    <xf numFmtId="0" fontId="0" fillId="0" borderId="0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8" xfId="0" applyFont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11" fillId="0" borderId="0" xfId="0" applyFont="1" applyBorder="1"/>
    <xf numFmtId="0" fontId="12" fillId="0" borderId="0" xfId="0" applyFont="1" applyBorder="1"/>
    <xf numFmtId="0" fontId="8" fillId="0" borderId="0" xfId="0" applyFont="1"/>
    <xf numFmtId="3" fontId="0" fillId="0" borderId="0" xfId="0" applyNumberFormat="1" applyBorder="1"/>
    <xf numFmtId="0" fontId="13" fillId="2" borderId="0" xfId="3" applyFont="1" applyFill="1" applyBorder="1" applyAlignment="1">
      <alignment horizontal="center"/>
    </xf>
    <xf numFmtId="0" fontId="13" fillId="2" borderId="0" xfId="4" applyFont="1" applyFill="1" applyBorder="1" applyAlignment="1">
      <alignment horizontal="center"/>
    </xf>
    <xf numFmtId="1" fontId="13" fillId="3" borderId="0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/>
    </xf>
    <xf numFmtId="0" fontId="16" fillId="2" borderId="0" xfId="3" applyFont="1" applyFill="1" applyBorder="1"/>
    <xf numFmtId="3" fontId="16" fillId="2" borderId="9" xfId="4" applyNumberFormat="1" applyFont="1" applyFill="1" applyBorder="1"/>
    <xf numFmtId="165" fontId="16" fillId="2" borderId="9" xfId="4" applyNumberFormat="1" applyFont="1" applyFill="1" applyBorder="1"/>
    <xf numFmtId="3" fontId="17" fillId="4" borderId="9" xfId="4" applyNumberFormat="1" applyFont="1" applyFill="1" applyBorder="1"/>
    <xf numFmtId="165" fontId="17" fillId="4" borderId="9" xfId="4" applyNumberFormat="1" applyFont="1" applyFill="1" applyBorder="1"/>
    <xf numFmtId="0" fontId="13" fillId="2" borderId="15" xfId="4" applyFont="1" applyFill="1" applyBorder="1" applyAlignment="1">
      <alignment horizontal="center"/>
    </xf>
    <xf numFmtId="0" fontId="13" fillId="2" borderId="0" xfId="3" applyFont="1" applyFill="1" applyBorder="1"/>
    <xf numFmtId="0" fontId="19" fillId="0" borderId="0" xfId="2" applyFont="1" applyBorder="1"/>
    <xf numFmtId="3" fontId="17" fillId="5" borderId="9" xfId="4" applyNumberFormat="1" applyFont="1" applyFill="1" applyBorder="1"/>
    <xf numFmtId="0" fontId="20" fillId="0" borderId="0" xfId="1" applyFont="1" applyFill="1" applyBorder="1" applyAlignment="1">
      <alignment horizontal="center"/>
    </xf>
    <xf numFmtId="0" fontId="16" fillId="0" borderId="0" xfId="0" applyFont="1" applyBorder="1"/>
    <xf numFmtId="0" fontId="13" fillId="0" borderId="0" xfId="0" applyFont="1" applyBorder="1"/>
    <xf numFmtId="0" fontId="22" fillId="0" borderId="0" xfId="2" applyFont="1" applyFill="1" applyBorder="1"/>
    <xf numFmtId="0" fontId="23" fillId="0" borderId="0" xfId="1" applyFont="1" applyFill="1" applyBorder="1" applyAlignment="1">
      <alignment horizontal="left"/>
    </xf>
    <xf numFmtId="0" fontId="24" fillId="0" borderId="0" xfId="0" applyFont="1" applyBorder="1"/>
    <xf numFmtId="0" fontId="25" fillId="0" borderId="11" xfId="0" applyFont="1" applyBorder="1"/>
    <xf numFmtId="0" fontId="16" fillId="0" borderId="15" xfId="0" applyFont="1" applyBorder="1"/>
    <xf numFmtId="0" fontId="16" fillId="0" borderId="12" xfId="0" applyFont="1" applyBorder="1"/>
    <xf numFmtId="0" fontId="16" fillId="0" borderId="16" xfId="0" applyFont="1" applyBorder="1"/>
    <xf numFmtId="0" fontId="16" fillId="0" borderId="17" xfId="0" applyFont="1" applyBorder="1"/>
    <xf numFmtId="0" fontId="16" fillId="0" borderId="13" xfId="0" applyFont="1" applyBorder="1"/>
    <xf numFmtId="0" fontId="16" fillId="0" borderId="10" xfId="0" applyFont="1" applyBorder="1"/>
    <xf numFmtId="0" fontId="16" fillId="0" borderId="14" xfId="0" applyFont="1" applyBorder="1"/>
    <xf numFmtId="0" fontId="26" fillId="0" borderId="0" xfId="1" applyFont="1" applyFill="1" applyBorder="1" applyAlignment="1">
      <alignment horizontal="left"/>
    </xf>
    <xf numFmtId="0" fontId="25" fillId="0" borderId="16" xfId="0" applyFont="1" applyBorder="1"/>
    <xf numFmtId="0" fontId="16" fillId="0" borderId="0" xfId="0" applyFont="1"/>
    <xf numFmtId="0" fontId="25" fillId="0" borderId="13" xfId="0" applyFont="1" applyBorder="1"/>
    <xf numFmtId="0" fontId="25" fillId="0" borderId="18" xfId="0" applyFont="1" applyBorder="1"/>
    <xf numFmtId="0" fontId="16" fillId="0" borderId="19" xfId="0" applyFont="1" applyBorder="1"/>
    <xf numFmtId="0" fontId="16" fillId="0" borderId="20" xfId="0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0" fontId="0" fillId="2" borderId="21" xfId="0" applyFill="1" applyBorder="1"/>
    <xf numFmtId="0" fontId="0" fillId="2" borderId="0" xfId="0" applyFill="1" applyBorder="1"/>
    <xf numFmtId="0" fontId="0" fillId="2" borderId="0" xfId="0" applyFill="1"/>
    <xf numFmtId="0" fontId="27" fillId="2" borderId="0" xfId="3" applyFont="1" applyFill="1" applyBorder="1"/>
    <xf numFmtId="1" fontId="13" fillId="2" borderId="0" xfId="4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/>
    <xf numFmtId="1" fontId="13" fillId="2" borderId="0" xfId="4" applyNumberFormat="1" applyFont="1" applyFill="1" applyBorder="1" applyAlignment="1">
      <alignment vertical="center" wrapText="1"/>
    </xf>
    <xf numFmtId="0" fontId="13" fillId="2" borderId="8" xfId="0" applyFont="1" applyFill="1" applyBorder="1" applyAlignment="1"/>
    <xf numFmtId="0" fontId="0" fillId="2" borderId="8" xfId="0" applyFill="1" applyBorder="1"/>
    <xf numFmtId="1" fontId="13" fillId="2" borderId="8" xfId="4" applyNumberFormat="1" applyFont="1" applyFill="1" applyBorder="1" applyAlignment="1">
      <alignment horizontal="center" vertical="center" wrapText="1"/>
    </xf>
    <xf numFmtId="165" fontId="13" fillId="2" borderId="9" xfId="4" applyNumberFormat="1" applyFont="1" applyFill="1" applyBorder="1"/>
    <xf numFmtId="3" fontId="13" fillId="2" borderId="9" xfId="4" applyNumberFormat="1" applyFont="1" applyFill="1" applyBorder="1"/>
    <xf numFmtId="165" fontId="13" fillId="2" borderId="0" xfId="4" applyNumberFormat="1" applyFont="1" applyFill="1" applyBorder="1"/>
    <xf numFmtId="0" fontId="0" fillId="0" borderId="8" xfId="0" applyFont="1" applyBorder="1"/>
    <xf numFmtId="165" fontId="16" fillId="2" borderId="23" xfId="4" applyNumberFormat="1" applyFont="1" applyFill="1" applyBorder="1"/>
    <xf numFmtId="0" fontId="28" fillId="0" borderId="0" xfId="0" applyFont="1" applyBorder="1"/>
    <xf numFmtId="0" fontId="29" fillId="0" borderId="0" xfId="0" applyFont="1" applyFill="1" applyBorder="1"/>
    <xf numFmtId="3" fontId="5" fillId="0" borderId="0" xfId="0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66" fontId="0" fillId="0" borderId="0" xfId="5" applyNumberFormat="1" applyFont="1" applyBorder="1"/>
    <xf numFmtId="166" fontId="0" fillId="0" borderId="8" xfId="5" applyNumberFormat="1" applyFont="1" applyBorder="1"/>
    <xf numFmtId="17" fontId="13" fillId="2" borderId="0" xfId="0" applyNumberFormat="1" applyFont="1" applyFill="1" applyBorder="1" applyAlignment="1">
      <alignment horizontal="center" vertical="center" wrapText="1"/>
    </xf>
    <xf numFmtId="0" fontId="28" fillId="0" borderId="5" xfId="0" applyFont="1" applyBorder="1"/>
    <xf numFmtId="0" fontId="28" fillId="0" borderId="8" xfId="0" applyFont="1" applyBorder="1"/>
    <xf numFmtId="0" fontId="28" fillId="0" borderId="0" xfId="0" applyFont="1"/>
    <xf numFmtId="1" fontId="13" fillId="3" borderId="0" xfId="4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30" fillId="2" borderId="0" xfId="0" applyFont="1" applyFill="1" applyBorder="1"/>
    <xf numFmtId="166" fontId="0" fillId="0" borderId="4" xfId="5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165" fontId="17" fillId="5" borderId="9" xfId="4" applyNumberFormat="1" applyFont="1" applyFill="1" applyBorder="1"/>
    <xf numFmtId="0" fontId="21" fillId="0" borderId="0" xfId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1" fontId="13" fillId="2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0" fontId="13" fillId="2" borderId="22" xfId="4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1" fontId="20" fillId="2" borderId="10" xfId="4" applyNumberFormat="1" applyFont="1" applyFill="1" applyBorder="1" applyAlignment="1">
      <alignment horizontal="center" vertical="center"/>
    </xf>
    <xf numFmtId="17" fontId="13" fillId="2" borderId="10" xfId="0" applyNumberFormat="1" applyFont="1" applyFill="1" applyBorder="1" applyAlignment="1">
      <alignment horizontal="center" vertical="center" wrapText="1"/>
    </xf>
    <xf numFmtId="17" fontId="18" fillId="2" borderId="1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3" fontId="31" fillId="4" borderId="9" xfId="4" applyNumberFormat="1" applyFont="1" applyFill="1" applyBorder="1"/>
    <xf numFmtId="165" fontId="31" fillId="4" borderId="9" xfId="4" applyNumberFormat="1" applyFont="1" applyFill="1" applyBorder="1"/>
    <xf numFmtId="166" fontId="32" fillId="0" borderId="0" xfId="5" applyNumberFormat="1" applyFont="1" applyBorder="1"/>
  </cellXfs>
  <cellStyles count="6">
    <cellStyle name="Hipervínculo" xfId="2" builtinId="8"/>
    <cellStyle name="Millares" xfId="5" builtinId="3"/>
    <cellStyle name="Normal" xfId="0" builtinId="0"/>
    <cellStyle name="Normal 2" xfId="1"/>
    <cellStyle name="Normal_Fenaviquín 14 (2007) - Base importaciones maquinaria" xfId="3"/>
    <cellStyle name="Normal_Fenaviquín 15 (2007) - Huevo por colores" xfId="4"/>
  </cellStyles>
  <dxfs count="0"/>
  <tableStyles count="0" defaultTableStyle="TableStyleMedium2" defaultPivotStyle="PivotStyleLight16"/>
  <colors>
    <mruColors>
      <color rgb="FFAF1A19"/>
      <color rgb="FF5F5F64"/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Total oferentes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Sexo!$D$41</c:f>
              <c:strCache>
                <c:ptCount val="1"/>
                <c:pt idx="0">
                  <c:v>  Julio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Sexo!$D$39:$E$39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Sexo!$D$40:$E$40</c:f>
              <c:numCache>
                <c:formatCode>#,##0</c:formatCode>
                <c:ptCount val="2"/>
                <c:pt idx="0">
                  <c:v>82344</c:v>
                </c:pt>
                <c:pt idx="1">
                  <c:v>86366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32-4B8F-B18F-B74B15647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Hombres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Sexo!$I$41</c:f>
              <c:strCache>
                <c:ptCount val="1"/>
                <c:pt idx="0">
                  <c:v>  Julio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Sexo!$I$39:$J$39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Sexo!$I$40:$J$40</c:f>
              <c:numCache>
                <c:formatCode>#,##0</c:formatCode>
                <c:ptCount val="2"/>
                <c:pt idx="0">
                  <c:v>37030</c:v>
                </c:pt>
                <c:pt idx="1">
                  <c:v>40458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Mujeres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Sexo!$N$41</c:f>
              <c:strCache>
                <c:ptCount val="1"/>
                <c:pt idx="0">
                  <c:v>  Julio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Sexo!$N$39:$O$39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Sexo!$N$40:$O$40</c:f>
              <c:numCache>
                <c:formatCode>#,##0</c:formatCode>
                <c:ptCount val="2"/>
                <c:pt idx="0">
                  <c:v>45314</c:v>
                </c:pt>
                <c:pt idx="1">
                  <c:v>45908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Clasificaciones!A1"/><Relationship Id="rId5" Type="http://schemas.openxmlformats.org/officeDocument/2006/relationships/image" Target="../media/image5.png"/><Relationship Id="rId4" Type="http://schemas.openxmlformats.org/officeDocument/2006/relationships/hyperlink" Target="#'Aspiraci&#243;n Salarial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5" Type="http://schemas.openxmlformats.org/officeDocument/2006/relationships/image" Target="../media/image5.png"/><Relationship Id="rId4" Type="http://schemas.openxmlformats.org/officeDocument/2006/relationships/hyperlink" Target="#'&#193;reas de conocimiento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3" Type="http://schemas.openxmlformats.org/officeDocument/2006/relationships/hyperlink" Target="#&#205;ndice!A1"/><Relationship Id="rId7" Type="http://schemas.openxmlformats.org/officeDocument/2006/relationships/chart" Target="../charts/chart2.xml"/><Relationship Id="rId2" Type="http://schemas.openxmlformats.org/officeDocument/2006/relationships/image" Target="../media/image2.jpeg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hyperlink" Target="#Edad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Departamentos!A1"/><Relationship Id="rId5" Type="http://schemas.openxmlformats.org/officeDocument/2006/relationships/image" Target="../media/image5.png"/><Relationship Id="rId4" Type="http://schemas.openxmlformats.org/officeDocument/2006/relationships/hyperlink" Target="#Sex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Ciudades!A1"/><Relationship Id="rId5" Type="http://schemas.openxmlformats.org/officeDocument/2006/relationships/image" Target="../media/image5.png"/><Relationship Id="rId4" Type="http://schemas.openxmlformats.org/officeDocument/2006/relationships/hyperlink" Target="#Edad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Ocupaciones!A1"/><Relationship Id="rId5" Type="http://schemas.openxmlformats.org/officeDocument/2006/relationships/image" Target="../media/image5.png"/><Relationship Id="rId4" Type="http://schemas.openxmlformats.org/officeDocument/2006/relationships/hyperlink" Target="#Departamentos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Educaci&#243;n '!A1"/><Relationship Id="rId5" Type="http://schemas.openxmlformats.org/officeDocument/2006/relationships/image" Target="../media/image5.png"/><Relationship Id="rId4" Type="http://schemas.openxmlformats.org/officeDocument/2006/relationships/hyperlink" Target="#Ciudades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Experiencia laboral'!A1"/><Relationship Id="rId5" Type="http://schemas.openxmlformats.org/officeDocument/2006/relationships/image" Target="../media/image5.png"/><Relationship Id="rId4" Type="http://schemas.openxmlformats.org/officeDocument/2006/relationships/hyperlink" Target="#Ocupaciones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Aspiraci&#243;n Salarial'!A1"/><Relationship Id="rId5" Type="http://schemas.openxmlformats.org/officeDocument/2006/relationships/image" Target="../media/image5.png"/><Relationship Id="rId4" Type="http://schemas.openxmlformats.org/officeDocument/2006/relationships/hyperlink" Target="#'Educaci&#243;n 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&#193;reas de conocimiento'!A1"/><Relationship Id="rId5" Type="http://schemas.openxmlformats.org/officeDocument/2006/relationships/image" Target="../media/image5.png"/><Relationship Id="rId4" Type="http://schemas.openxmlformats.org/officeDocument/2006/relationships/hyperlink" Target="#'Experiencia laboral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335315</xdr:colOff>
      <xdr:row>5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69340" cy="1047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2</xdr:col>
      <xdr:colOff>5221</xdr:colOff>
      <xdr:row>6</xdr:row>
      <xdr:rowOff>54475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19075" y="228600"/>
          <a:ext cx="4163412" cy="1064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31925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4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83" y="1422400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5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16049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232829</xdr:colOff>
      <xdr:row>1</xdr:row>
      <xdr:rowOff>30692</xdr:rowOff>
    </xdr:from>
    <xdr:to>
      <xdr:col>11</xdr:col>
      <xdr:colOff>782326</xdr:colOff>
      <xdr:row>6</xdr:row>
      <xdr:rowOff>85167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053104" y="259292"/>
          <a:ext cx="2711672" cy="10641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0</xdr:row>
      <xdr:rowOff>1</xdr:rowOff>
    </xdr:from>
    <xdr:to>
      <xdr:col>3</xdr:col>
      <xdr:colOff>719668</xdr:colOff>
      <xdr:row>5</xdr:row>
      <xdr:rowOff>68268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04"/>
        <a:stretch/>
      </xdr:blipFill>
      <xdr:spPr>
        <a:xfrm>
          <a:off x="116419" y="1"/>
          <a:ext cx="3693582" cy="1105434"/>
        </a:xfrm>
        <a:prstGeom prst="rect">
          <a:avLst/>
        </a:prstGeom>
      </xdr:spPr>
    </xdr:pic>
    <xdr:clientData/>
  </xdr:twoCellAnchor>
  <xdr:twoCellAnchor editAs="oneCell">
    <xdr:from>
      <xdr:col>6</xdr:col>
      <xdr:colOff>126999</xdr:colOff>
      <xdr:row>0</xdr:row>
      <xdr:rowOff>0</xdr:rowOff>
    </xdr:from>
    <xdr:to>
      <xdr:col>9</xdr:col>
      <xdr:colOff>173566</xdr:colOff>
      <xdr:row>5</xdr:row>
      <xdr:rowOff>68267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452"/>
        <a:stretch/>
      </xdr:blipFill>
      <xdr:spPr>
        <a:xfrm>
          <a:off x="4730749" y="0"/>
          <a:ext cx="2406650" cy="1105434"/>
        </a:xfrm>
        <a:prstGeom prst="rect">
          <a:avLst/>
        </a:prstGeom>
      </xdr:spPr>
    </xdr:pic>
    <xdr:clientData/>
  </xdr:twoCellAnchor>
  <xdr:twoCellAnchor editAs="oneCell">
    <xdr:from>
      <xdr:col>1</xdr:col>
      <xdr:colOff>201083</xdr:colOff>
      <xdr:row>6</xdr:row>
      <xdr:rowOff>20108</xdr:rowOff>
    </xdr:from>
    <xdr:to>
      <xdr:col>1</xdr:col>
      <xdr:colOff>515408</xdr:colOff>
      <xdr:row>7</xdr:row>
      <xdr:rowOff>105833</xdr:rowOff>
    </xdr:to>
    <xdr:pic>
      <xdr:nvPicPr>
        <xdr:cNvPr id="4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" y="125835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624416</xdr:colOff>
      <xdr:row>6</xdr:row>
      <xdr:rowOff>10583</xdr:rowOff>
    </xdr:from>
    <xdr:to>
      <xdr:col>1</xdr:col>
      <xdr:colOff>938741</xdr:colOff>
      <xdr:row>7</xdr:row>
      <xdr:rowOff>95249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12488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306921</xdr:colOff>
      <xdr:row>35</xdr:row>
      <xdr:rowOff>84675</xdr:rowOff>
    </xdr:from>
    <xdr:to>
      <xdr:col>5</xdr:col>
      <xdr:colOff>234505</xdr:colOff>
      <xdr:row>48</xdr:row>
      <xdr:rowOff>128175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31749</xdr:rowOff>
    </xdr:from>
    <xdr:to>
      <xdr:col>5</xdr:col>
      <xdr:colOff>987</xdr:colOff>
      <xdr:row>6</xdr:row>
      <xdr:rowOff>86224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137583" y="264582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12</xdr:col>
      <xdr:colOff>475190</xdr:colOff>
      <xdr:row>1</xdr:row>
      <xdr:rowOff>94189</xdr:rowOff>
    </xdr:from>
    <xdr:to>
      <xdr:col>15</xdr:col>
      <xdr:colOff>483879</xdr:colOff>
      <xdr:row>6</xdr:row>
      <xdr:rowOff>148664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243607" y="327022"/>
          <a:ext cx="271802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9" name="2 Imagen" descr="j0432680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670984</xdr:colOff>
      <xdr:row>7</xdr:row>
      <xdr:rowOff>10583</xdr:rowOff>
    </xdr:from>
    <xdr:to>
      <xdr:col>1</xdr:col>
      <xdr:colOff>985309</xdr:colOff>
      <xdr:row>8</xdr:row>
      <xdr:rowOff>95249</xdr:rowOff>
    </xdr:to>
    <xdr:pic>
      <xdr:nvPicPr>
        <xdr:cNvPr id="11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567" y="144991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468316</xdr:colOff>
      <xdr:row>35</xdr:row>
      <xdr:rowOff>42343</xdr:rowOff>
    </xdr:from>
    <xdr:to>
      <xdr:col>10</xdr:col>
      <xdr:colOff>512316</xdr:colOff>
      <xdr:row>48</xdr:row>
      <xdr:rowOff>85843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B39514-00B8-462F-9B20-B06DBC603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746128</xdr:colOff>
      <xdr:row>35</xdr:row>
      <xdr:rowOff>31759</xdr:rowOff>
    </xdr:from>
    <xdr:to>
      <xdr:col>16</xdr:col>
      <xdr:colOff>38711</xdr:colOff>
      <xdr:row>48</xdr:row>
      <xdr:rowOff>75259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CF0890-7D3B-477A-82C4-862F7388D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987</xdr:colOff>
      <xdr:row>6</xdr:row>
      <xdr:rowOff>54475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137583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12</xdr:col>
      <xdr:colOff>877357</xdr:colOff>
      <xdr:row>1</xdr:row>
      <xdr:rowOff>62440</xdr:rowOff>
    </xdr:from>
    <xdr:to>
      <xdr:col>15</xdr:col>
      <xdr:colOff>782329</xdr:colOff>
      <xdr:row>6</xdr:row>
      <xdr:rowOff>116915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243607" y="295273"/>
          <a:ext cx="271802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8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5293</xdr:rowOff>
    </xdr:from>
    <xdr:to>
      <xdr:col>1</xdr:col>
      <xdr:colOff>737658</xdr:colOff>
      <xdr:row>8</xdr:row>
      <xdr:rowOff>89959</xdr:rowOff>
    </xdr:to>
    <xdr:pic>
      <xdr:nvPicPr>
        <xdr:cNvPr id="9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4462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7</xdr:row>
      <xdr:rowOff>0</xdr:rowOff>
    </xdr:from>
    <xdr:to>
      <xdr:col>1</xdr:col>
      <xdr:colOff>1207558</xdr:colOff>
      <xdr:row>8</xdr:row>
      <xdr:rowOff>84666</xdr:rowOff>
    </xdr:to>
    <xdr:pic>
      <xdr:nvPicPr>
        <xdr:cNvPr id="10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393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635987</xdr:colOff>
      <xdr:row>6</xdr:row>
      <xdr:rowOff>60825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19075" y="228600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314325</xdr:colOff>
      <xdr:row>8</xdr:row>
      <xdr:rowOff>85725</xdr:rowOff>
    </xdr:to>
    <xdr:pic>
      <xdr:nvPicPr>
        <xdr:cNvPr id="4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248833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190500</xdr:rowOff>
    </xdr:from>
    <xdr:to>
      <xdr:col>1</xdr:col>
      <xdr:colOff>737658</xdr:colOff>
      <xdr:row>8</xdr:row>
      <xdr:rowOff>75141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238250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185207</xdr:rowOff>
    </xdr:from>
    <xdr:to>
      <xdr:col>1</xdr:col>
      <xdr:colOff>1207558</xdr:colOff>
      <xdr:row>8</xdr:row>
      <xdr:rowOff>69848</xdr:rowOff>
    </xdr:to>
    <xdr:pic>
      <xdr:nvPicPr>
        <xdr:cNvPr id="6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23457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709083</xdr:colOff>
      <xdr:row>1</xdr:row>
      <xdr:rowOff>9525</xdr:rowOff>
    </xdr:from>
    <xdr:to>
      <xdr:col>12</xdr:col>
      <xdr:colOff>221</xdr:colOff>
      <xdr:row>6</xdr:row>
      <xdr:rowOff>70350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795683" y="238125"/>
          <a:ext cx="2718022" cy="10704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148161</xdr:colOff>
      <xdr:row>1</xdr:row>
      <xdr:rowOff>9525</xdr:rowOff>
    </xdr:from>
    <xdr:to>
      <xdr:col>11</xdr:col>
      <xdr:colOff>675433</xdr:colOff>
      <xdr:row>6</xdr:row>
      <xdr:rowOff>64000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8170328" y="242358"/>
          <a:ext cx="2718022" cy="10704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1</xdr:col>
      <xdr:colOff>3772887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232829</xdr:colOff>
      <xdr:row>1</xdr:row>
      <xdr:rowOff>30692</xdr:rowOff>
    </xdr:from>
    <xdr:to>
      <xdr:col>11</xdr:col>
      <xdr:colOff>782326</xdr:colOff>
      <xdr:row>6</xdr:row>
      <xdr:rowOff>85167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085912" y="263525"/>
          <a:ext cx="2718022" cy="10704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714303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306917</xdr:colOff>
      <xdr:row>1</xdr:row>
      <xdr:rowOff>30692</xdr:rowOff>
    </xdr:from>
    <xdr:to>
      <xdr:col>11</xdr:col>
      <xdr:colOff>781272</xdr:colOff>
      <xdr:row>6</xdr:row>
      <xdr:rowOff>85167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577667" y="263525"/>
          <a:ext cx="2718022" cy="10704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21167</xdr:colOff>
      <xdr:row>1</xdr:row>
      <xdr:rowOff>20109</xdr:rowOff>
    </xdr:from>
    <xdr:to>
      <xdr:col>11</xdr:col>
      <xdr:colOff>569605</xdr:colOff>
      <xdr:row>6</xdr:row>
      <xdr:rowOff>74584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905750" y="252942"/>
          <a:ext cx="2718022" cy="10704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75641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13758</xdr:rowOff>
    </xdr:from>
    <xdr:to>
      <xdr:col>1</xdr:col>
      <xdr:colOff>314325</xdr:colOff>
      <xdr:row>8</xdr:row>
      <xdr:rowOff>99483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4233</xdr:rowOff>
    </xdr:from>
    <xdr:to>
      <xdr:col>1</xdr:col>
      <xdr:colOff>737658</xdr:colOff>
      <xdr:row>8</xdr:row>
      <xdr:rowOff>88899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198965</xdr:rowOff>
    </xdr:from>
    <xdr:to>
      <xdr:col>1</xdr:col>
      <xdr:colOff>1207558</xdr:colOff>
      <xdr:row>8</xdr:row>
      <xdr:rowOff>82548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21167</xdr:colOff>
      <xdr:row>1</xdr:row>
      <xdr:rowOff>20109</xdr:rowOff>
    </xdr:from>
    <xdr:to>
      <xdr:col>11</xdr:col>
      <xdr:colOff>580189</xdr:colOff>
      <xdr:row>6</xdr:row>
      <xdr:rowOff>95750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905750" y="252942"/>
          <a:ext cx="2718022" cy="1070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2" tint="-0.249977111117893"/>
  </sheetPr>
  <dimension ref="A1:P49"/>
  <sheetViews>
    <sheetView showGridLines="0" tabSelected="1" zoomScale="90" zoomScaleNormal="90" workbookViewId="0"/>
  </sheetViews>
  <sheetFormatPr baseColWidth="10" defaultRowHeight="15"/>
  <cols>
    <col min="1" max="1" width="1.7109375" customWidth="1"/>
    <col min="2" max="2" width="21.7109375" customWidth="1"/>
    <col min="3" max="3" width="36.7109375" customWidth="1"/>
    <col min="7" max="7" width="5.5703125" customWidth="1"/>
  </cols>
  <sheetData>
    <row r="1" spans="1:16" ht="18">
      <c r="A1" s="9"/>
      <c r="B1" s="6"/>
      <c r="C1" s="6"/>
      <c r="D1" s="10"/>
      <c r="E1" s="10"/>
      <c r="F1" s="10"/>
      <c r="G1" s="11"/>
      <c r="H1" s="7"/>
      <c r="I1" s="7"/>
      <c r="J1" s="7"/>
      <c r="K1" s="7"/>
      <c r="L1" s="7"/>
      <c r="M1" s="7"/>
      <c r="N1" s="7"/>
      <c r="O1" s="7"/>
      <c r="P1" s="7"/>
    </row>
    <row r="2" spans="1:16" ht="18">
      <c r="A2" s="12"/>
      <c r="B2" s="4"/>
      <c r="C2" s="4"/>
      <c r="D2" s="13"/>
      <c r="E2" s="13"/>
      <c r="F2" s="13"/>
      <c r="G2" s="14"/>
      <c r="I2" s="7"/>
      <c r="J2" s="7"/>
      <c r="K2" s="7"/>
      <c r="L2" s="7"/>
      <c r="M2" s="7"/>
      <c r="N2" s="7"/>
      <c r="O2" s="7"/>
      <c r="P2" s="7"/>
    </row>
    <row r="3" spans="1:16">
      <c r="A3" s="12"/>
      <c r="B3" s="4"/>
      <c r="C3" s="4"/>
      <c r="D3" s="4"/>
      <c r="E3" s="4"/>
      <c r="F3" s="4"/>
      <c r="G3" s="15"/>
    </row>
    <row r="4" spans="1:16">
      <c r="A4" s="12"/>
      <c r="B4" s="4"/>
      <c r="C4" s="4"/>
      <c r="D4" s="4"/>
      <c r="E4" s="4"/>
      <c r="F4" s="4"/>
      <c r="G4" s="15"/>
    </row>
    <row r="5" spans="1:16" ht="15.75">
      <c r="A5" s="12"/>
      <c r="B5" s="16"/>
      <c r="C5" s="24"/>
      <c r="D5" s="4"/>
      <c r="E5" s="4"/>
      <c r="F5" s="4"/>
      <c r="G5" s="15"/>
    </row>
    <row r="6" spans="1:16" ht="15.75">
      <c r="A6" s="12"/>
      <c r="B6" s="3"/>
      <c r="C6" s="24"/>
      <c r="D6" s="4"/>
      <c r="E6" s="4"/>
      <c r="F6" s="4"/>
      <c r="G6" s="15"/>
    </row>
    <row r="7" spans="1:16" ht="15.75">
      <c r="A7" s="12"/>
      <c r="B7" s="98" t="s">
        <v>312</v>
      </c>
      <c r="C7" s="98"/>
      <c r="D7" s="98"/>
      <c r="E7" s="98"/>
      <c r="F7" s="98"/>
      <c r="G7" s="15"/>
    </row>
    <row r="8" spans="1:16" ht="15.75" customHeight="1">
      <c r="A8" s="12"/>
      <c r="B8" s="98" t="s">
        <v>227</v>
      </c>
      <c r="C8" s="98"/>
      <c r="D8" s="98"/>
      <c r="E8" s="98"/>
      <c r="F8" s="98"/>
      <c r="G8" s="15"/>
    </row>
    <row r="9" spans="1:16" ht="15.75" customHeight="1">
      <c r="A9" s="12"/>
      <c r="B9" s="24"/>
      <c r="D9" s="4"/>
      <c r="E9" s="4"/>
      <c r="F9" s="4"/>
      <c r="G9" s="15"/>
    </row>
    <row r="10" spans="1:16" ht="15.75">
      <c r="A10" s="12"/>
      <c r="B10" s="24"/>
      <c r="D10" s="4"/>
      <c r="E10" s="4"/>
      <c r="F10" s="4"/>
      <c r="G10" s="15"/>
    </row>
    <row r="11" spans="1:16" ht="15.75">
      <c r="A11" s="12"/>
      <c r="B11" s="24"/>
      <c r="D11" s="4"/>
      <c r="E11" s="4"/>
      <c r="F11" s="4"/>
      <c r="G11" s="15"/>
    </row>
    <row r="12" spans="1:16" ht="15.75">
      <c r="A12" s="12"/>
      <c r="B12" s="24"/>
      <c r="C12" s="43" t="s">
        <v>100</v>
      </c>
      <c r="D12" s="4"/>
      <c r="E12" s="4"/>
      <c r="F12" s="4"/>
      <c r="G12" s="15"/>
    </row>
    <row r="13" spans="1:16" ht="15.75">
      <c r="A13" s="12"/>
      <c r="B13" s="24"/>
      <c r="C13" s="25"/>
      <c r="D13" s="4"/>
      <c r="E13" s="4"/>
      <c r="F13" s="4"/>
      <c r="G13" s="15"/>
    </row>
    <row r="14" spans="1:16" ht="15.75">
      <c r="A14" s="12"/>
      <c r="B14" s="24"/>
      <c r="C14" s="41" t="s">
        <v>286</v>
      </c>
      <c r="D14" s="4"/>
      <c r="E14" s="4"/>
      <c r="F14" s="4"/>
      <c r="G14" s="15"/>
    </row>
    <row r="15" spans="1:16" ht="15.75">
      <c r="A15" s="12"/>
      <c r="B15" s="24"/>
      <c r="C15" s="41" t="s">
        <v>287</v>
      </c>
      <c r="D15" s="4"/>
      <c r="E15" s="4"/>
      <c r="F15" s="4"/>
      <c r="G15" s="15"/>
    </row>
    <row r="16" spans="1:16" ht="15.75">
      <c r="A16" s="12"/>
      <c r="B16" s="24"/>
      <c r="C16" s="41" t="s">
        <v>62</v>
      </c>
      <c r="D16" s="4"/>
      <c r="E16" s="4"/>
      <c r="F16" s="4"/>
      <c r="G16" s="15"/>
    </row>
    <row r="17" spans="1:7" ht="15.75">
      <c r="A17" s="12"/>
      <c r="B17" s="24"/>
      <c r="C17" s="41" t="s">
        <v>63</v>
      </c>
      <c r="D17" s="4"/>
      <c r="E17" s="4"/>
      <c r="F17" s="4"/>
      <c r="G17" s="15"/>
    </row>
    <row r="18" spans="1:7" ht="15.75">
      <c r="A18" s="12"/>
      <c r="B18" s="24"/>
      <c r="C18" s="41" t="s">
        <v>64</v>
      </c>
      <c r="D18" s="4"/>
      <c r="E18" s="4"/>
      <c r="F18" s="4"/>
      <c r="G18" s="15"/>
    </row>
    <row r="19" spans="1:7" ht="15.75">
      <c r="A19" s="12"/>
      <c r="B19" s="4"/>
      <c r="C19" s="41" t="s">
        <v>65</v>
      </c>
      <c r="D19" s="4"/>
      <c r="E19" s="4"/>
      <c r="F19" s="4"/>
      <c r="G19" s="15"/>
    </row>
    <row r="20" spans="1:7" ht="15.75">
      <c r="A20" s="12"/>
      <c r="B20" s="4"/>
      <c r="C20" s="41" t="s">
        <v>66</v>
      </c>
      <c r="D20" s="4"/>
      <c r="E20" s="4"/>
      <c r="F20" s="4"/>
      <c r="G20" s="15"/>
    </row>
    <row r="21" spans="1:7" ht="15.75">
      <c r="A21" s="12"/>
      <c r="B21" s="4"/>
      <c r="C21" s="41" t="s">
        <v>299</v>
      </c>
      <c r="D21" s="4"/>
      <c r="E21" s="4"/>
      <c r="F21" s="4"/>
      <c r="G21" s="15"/>
    </row>
    <row r="22" spans="1:7" ht="15.75">
      <c r="A22" s="12"/>
      <c r="B22" s="4"/>
      <c r="C22" s="41" t="s">
        <v>67</v>
      </c>
      <c r="D22" s="4"/>
      <c r="E22" s="4"/>
      <c r="F22" s="4"/>
      <c r="G22" s="15"/>
    </row>
    <row r="23" spans="1:7">
      <c r="A23" s="12"/>
      <c r="B23" s="4"/>
      <c r="C23" s="4"/>
      <c r="D23" s="4"/>
      <c r="E23" s="4"/>
      <c r="F23" s="4"/>
      <c r="G23" s="15"/>
    </row>
    <row r="24" spans="1:7">
      <c r="A24" s="12"/>
      <c r="B24" s="4"/>
      <c r="C24" s="4"/>
      <c r="D24" s="4"/>
      <c r="E24" s="4"/>
      <c r="F24" s="4"/>
      <c r="G24" s="15"/>
    </row>
    <row r="25" spans="1:7">
      <c r="A25" s="12"/>
      <c r="B25" s="4"/>
      <c r="C25" s="4"/>
      <c r="D25" s="4"/>
      <c r="E25" s="4"/>
      <c r="F25" s="4"/>
      <c r="G25" s="15"/>
    </row>
    <row r="26" spans="1:7">
      <c r="A26" s="12"/>
      <c r="B26" s="81" t="s">
        <v>315</v>
      </c>
      <c r="C26" s="4"/>
      <c r="D26" s="4"/>
      <c r="E26" s="4"/>
      <c r="F26" s="4"/>
      <c r="G26" s="15"/>
    </row>
    <row r="27" spans="1:7">
      <c r="A27" s="12"/>
      <c r="B27" s="81" t="s">
        <v>228</v>
      </c>
      <c r="C27" s="4"/>
      <c r="D27" s="4"/>
      <c r="E27" s="4"/>
      <c r="F27" s="4"/>
      <c r="G27" s="15"/>
    </row>
    <row r="28" spans="1:7">
      <c r="A28" s="12"/>
      <c r="B28" s="4"/>
      <c r="C28" s="4"/>
      <c r="D28" s="4"/>
      <c r="E28" s="4"/>
      <c r="F28" s="4"/>
      <c r="G28" s="15"/>
    </row>
    <row r="29" spans="1:7">
      <c r="A29" s="12"/>
      <c r="B29" s="4"/>
      <c r="C29" s="4"/>
      <c r="D29" s="4"/>
      <c r="E29" s="4"/>
      <c r="F29" s="4"/>
      <c r="G29" s="15"/>
    </row>
    <row r="30" spans="1:7" ht="15.75">
      <c r="A30" s="12"/>
      <c r="B30" s="44" t="s">
        <v>229</v>
      </c>
      <c r="C30" s="45" t="s">
        <v>316</v>
      </c>
      <c r="D30" s="4"/>
      <c r="E30" s="4"/>
      <c r="F30" s="4"/>
      <c r="G30" s="15"/>
    </row>
    <row r="31" spans="1:7" ht="15.75">
      <c r="A31" s="12"/>
      <c r="B31" s="44" t="s">
        <v>230</v>
      </c>
      <c r="C31" s="45" t="s">
        <v>317</v>
      </c>
      <c r="D31" s="4"/>
      <c r="E31" s="4"/>
      <c r="F31" s="4"/>
      <c r="G31" s="15"/>
    </row>
    <row r="32" spans="1:7">
      <c r="A32" s="12"/>
      <c r="B32" s="4"/>
      <c r="C32" s="4"/>
      <c r="D32" s="4"/>
      <c r="E32" s="4"/>
      <c r="F32" s="4"/>
      <c r="G32" s="15"/>
    </row>
    <row r="33" spans="1:7">
      <c r="A33" s="18"/>
      <c r="B33" s="5"/>
      <c r="C33" s="5"/>
      <c r="D33" s="5"/>
      <c r="E33" s="5"/>
      <c r="F33" s="5"/>
      <c r="G33" s="19"/>
    </row>
    <row r="36" spans="1:7">
      <c r="A36" s="12"/>
      <c r="B36" s="4"/>
      <c r="C36" s="4"/>
      <c r="D36" s="4"/>
      <c r="E36" s="4"/>
      <c r="F36" s="4"/>
    </row>
    <row r="37" spans="1:7">
      <c r="A37" s="12"/>
      <c r="B37" s="4"/>
      <c r="C37" s="4"/>
      <c r="D37" s="4"/>
      <c r="E37" s="4"/>
      <c r="F37" s="4"/>
    </row>
    <row r="38" spans="1:7">
      <c r="A38" s="12"/>
      <c r="B38" s="4"/>
      <c r="C38" s="4"/>
      <c r="D38" s="4"/>
      <c r="E38" s="4"/>
      <c r="F38" s="4"/>
    </row>
    <row r="39" spans="1:7">
      <c r="A39" s="12"/>
      <c r="B39" s="4"/>
      <c r="C39" s="4"/>
      <c r="D39" s="4"/>
      <c r="E39" s="4"/>
      <c r="F39" s="4"/>
    </row>
    <row r="40" spans="1:7">
      <c r="A40" s="12"/>
      <c r="B40" s="4"/>
      <c r="C40" s="4"/>
      <c r="D40" s="4"/>
      <c r="E40" s="4"/>
      <c r="F40" s="4"/>
    </row>
    <row r="41" spans="1:7">
      <c r="A41" s="12"/>
      <c r="B41" s="4"/>
      <c r="C41" s="4"/>
      <c r="D41" s="4"/>
      <c r="E41" s="4"/>
      <c r="F41" s="4"/>
    </row>
    <row r="42" spans="1:7">
      <c r="A42" s="12"/>
      <c r="B42" s="4"/>
      <c r="C42" s="4"/>
      <c r="D42" s="4"/>
      <c r="E42" s="4"/>
      <c r="F42" s="4"/>
    </row>
    <row r="43" spans="1:7">
      <c r="A43" s="12"/>
      <c r="B43" s="4"/>
      <c r="C43" s="4"/>
      <c r="D43" s="4"/>
      <c r="E43" s="4"/>
      <c r="F43" s="4"/>
    </row>
    <row r="44" spans="1:7">
      <c r="A44" s="12"/>
      <c r="B44" s="4"/>
      <c r="C44" s="4"/>
      <c r="D44" s="4"/>
      <c r="E44" s="4"/>
      <c r="F44" s="4"/>
    </row>
    <row r="45" spans="1:7">
      <c r="A45" s="12"/>
      <c r="B45" s="4"/>
      <c r="C45" s="4"/>
      <c r="D45" s="4"/>
      <c r="E45" s="4"/>
      <c r="F45" s="4"/>
    </row>
    <row r="46" spans="1:7">
      <c r="A46" s="12"/>
      <c r="B46" s="4"/>
      <c r="C46" s="4"/>
      <c r="D46" s="4"/>
      <c r="E46" s="4"/>
      <c r="F46" s="4"/>
    </row>
    <row r="47" spans="1:7">
      <c r="A47" s="12"/>
      <c r="B47" s="4"/>
      <c r="C47" s="4"/>
      <c r="D47" s="4"/>
      <c r="E47" s="4"/>
      <c r="F47" s="4"/>
    </row>
    <row r="48" spans="1:7">
      <c r="A48" s="12"/>
      <c r="B48" s="4"/>
      <c r="C48" s="4"/>
      <c r="D48" s="4"/>
      <c r="E48" s="4"/>
      <c r="F48" s="4"/>
    </row>
    <row r="49" spans="1:6">
      <c r="A49" s="12"/>
      <c r="B49" s="4"/>
      <c r="C49" s="4"/>
      <c r="D49" s="4"/>
      <c r="E49" s="4"/>
      <c r="F49" s="4"/>
    </row>
  </sheetData>
  <mergeCells count="2">
    <mergeCell ref="B7:F7"/>
    <mergeCell ref="B8:F8"/>
  </mergeCells>
  <hyperlinks>
    <hyperlink ref="C14" location="Sexo!A1" display="Oferentes por sexo"/>
    <hyperlink ref="C16" location="Departamentos!A1" display="Oferentes por departamentos "/>
    <hyperlink ref="C17" location="Ciudades!A1" display="Oferentes por ciudades"/>
    <hyperlink ref="C18" location="Ocupaciones!A1" display="Oferentes por ocupaciones "/>
    <hyperlink ref="C19" location="'Educación '!A1" display="Oferentes por nivel educativo "/>
    <hyperlink ref="C20" location="'Experiencia laboral'!A1" display="Oferentes por experiencia laboral"/>
    <hyperlink ref="C22" location="'Aspiración Salarial'!A1" display="Oferentes por rangos de salarios"/>
    <hyperlink ref="C15" location="Edad!A1" display="Oferentes por rangos de edad"/>
    <hyperlink ref="C21" location="'Áreas de conocimiento'!A1" display="Oferentes por áreas de conocimiento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FF0000"/>
  </sheetPr>
  <dimension ref="A1:S70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56.57031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103" t="s">
        <v>298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19" ht="15.75">
      <c r="A12" s="12"/>
      <c r="B12" s="8"/>
      <c r="C12" s="103" t="s">
        <v>313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19" ht="18.75">
      <c r="A13" s="12"/>
      <c r="B13" s="92" t="s">
        <v>309</v>
      </c>
      <c r="N13" s="15"/>
    </row>
    <row r="14" spans="1:19" ht="31.5">
      <c r="A14" s="12"/>
      <c r="B14" s="30" t="s">
        <v>297</v>
      </c>
      <c r="C14" s="104" t="s">
        <v>319</v>
      </c>
      <c r="D14" s="104"/>
      <c r="E14" s="101" t="s">
        <v>254</v>
      </c>
      <c r="F14" s="101" t="s">
        <v>307</v>
      </c>
      <c r="G14" s="105" t="s">
        <v>321</v>
      </c>
      <c r="H14" s="106"/>
      <c r="I14" s="101" t="s">
        <v>254</v>
      </c>
      <c r="J14" s="101" t="s">
        <v>307</v>
      </c>
      <c r="K14" s="64"/>
      <c r="L14" s="86" t="s">
        <v>323</v>
      </c>
      <c r="M14" s="101" t="s">
        <v>101</v>
      </c>
      <c r="N14" s="15"/>
    </row>
    <row r="15" spans="1:19" ht="15.75">
      <c r="A15" s="12"/>
      <c r="B15" s="30"/>
      <c r="C15" s="31">
        <v>2016</v>
      </c>
      <c r="D15" s="31">
        <v>2017</v>
      </c>
      <c r="E15" s="101"/>
      <c r="F15" s="101"/>
      <c r="G15" s="31">
        <v>2016</v>
      </c>
      <c r="H15" s="31">
        <v>2017</v>
      </c>
      <c r="I15" s="101"/>
      <c r="J15" s="101"/>
      <c r="K15" s="64"/>
      <c r="L15" s="39" t="s">
        <v>308</v>
      </c>
      <c r="M15" s="101"/>
      <c r="N15" s="15"/>
    </row>
    <row r="16" spans="1:19">
      <c r="A16" s="12"/>
      <c r="B16" s="8"/>
      <c r="C16" s="26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288</v>
      </c>
      <c r="C17" s="35">
        <v>385</v>
      </c>
      <c r="D17" s="35">
        <v>353</v>
      </c>
      <c r="E17" s="36">
        <f t="shared" ref="E17:E26" si="0">IF(ISBLANK(D17),"",(IFERROR(((D17/C17-1)*100),"")))</f>
        <v>-8.3116883116883145</v>
      </c>
      <c r="F17" s="36">
        <f>+(D17*100)/$D$26</f>
        <v>0.40872565592941668</v>
      </c>
      <c r="G17" s="35">
        <v>2209</v>
      </c>
      <c r="H17" s="35">
        <v>2960</v>
      </c>
      <c r="I17" s="36">
        <f t="shared" ref="I17:I26" si="1">IF(ISBLANK(H17),"",(IFERROR(((H17/G17-1)*100),"")))</f>
        <v>33.997283838841106</v>
      </c>
      <c r="J17" s="36">
        <f>+(H17*100)/$H$26</f>
        <v>0.43917370061706873</v>
      </c>
      <c r="K17" s="79"/>
      <c r="L17" s="35">
        <v>13625</v>
      </c>
      <c r="M17" s="36">
        <f>+(L17*100)/$L$26</f>
        <v>0.41196111328975971</v>
      </c>
      <c r="N17" s="15"/>
    </row>
    <row r="18" spans="1:14" ht="15.75">
      <c r="A18" s="12"/>
      <c r="B18" s="34" t="s">
        <v>289</v>
      </c>
      <c r="C18" s="35">
        <v>996</v>
      </c>
      <c r="D18" s="35">
        <v>1021</v>
      </c>
      <c r="E18" s="36">
        <f t="shared" si="0"/>
        <v>2.5100401606425793</v>
      </c>
      <c r="F18" s="36">
        <f t="shared" ref="F18:F24" si="2">+(D18*100)/$D$26</f>
        <v>1.18217817196582</v>
      </c>
      <c r="G18" s="35">
        <v>6732</v>
      </c>
      <c r="H18" s="35">
        <v>7589</v>
      </c>
      <c r="I18" s="36">
        <f t="shared" si="1"/>
        <v>12.73024361259656</v>
      </c>
      <c r="J18" s="36">
        <f t="shared" ref="J18:J24" si="3">+(H18*100)/$H$26</f>
        <v>1.1259760858050454</v>
      </c>
      <c r="K18" s="79"/>
      <c r="L18" s="35">
        <v>41561</v>
      </c>
      <c r="M18" s="36">
        <f t="shared" ref="M18:M24" si="4">+(L18*100)/$L$26</f>
        <v>1.2566250150044553</v>
      </c>
      <c r="N18" s="15"/>
    </row>
    <row r="19" spans="1:14" ht="15.75">
      <c r="A19" s="12"/>
      <c r="B19" s="34" t="s">
        <v>290</v>
      </c>
      <c r="C19" s="35">
        <v>1526</v>
      </c>
      <c r="D19" s="35">
        <v>1677</v>
      </c>
      <c r="E19" s="36">
        <f t="shared" si="0"/>
        <v>9.8951507208387959</v>
      </c>
      <c r="F19" s="36">
        <f t="shared" si="2"/>
        <v>1.9417363314267189</v>
      </c>
      <c r="G19" s="35">
        <v>10794</v>
      </c>
      <c r="H19" s="35">
        <v>15085</v>
      </c>
      <c r="I19" s="36">
        <f t="shared" si="1"/>
        <v>39.753566796368347</v>
      </c>
      <c r="J19" s="36">
        <f t="shared" si="3"/>
        <v>2.2381538087190815</v>
      </c>
      <c r="K19" s="79"/>
      <c r="L19" s="35">
        <v>65546</v>
      </c>
      <c r="M19" s="36">
        <f t="shared" si="4"/>
        <v>1.9818277527846304</v>
      </c>
      <c r="N19" s="15"/>
    </row>
    <row r="20" spans="1:14" ht="15.75">
      <c r="A20" s="12"/>
      <c r="B20" s="34" t="s">
        <v>291</v>
      </c>
      <c r="C20" s="35">
        <v>1453</v>
      </c>
      <c r="D20" s="35">
        <v>1702</v>
      </c>
      <c r="E20" s="36">
        <f t="shared" si="0"/>
        <v>17.13695801789401</v>
      </c>
      <c r="F20" s="36">
        <f t="shared" si="2"/>
        <v>1.970682907625686</v>
      </c>
      <c r="G20" s="35">
        <v>10278</v>
      </c>
      <c r="H20" s="35">
        <v>13714</v>
      </c>
      <c r="I20" s="36">
        <f t="shared" si="1"/>
        <v>33.430628526950777</v>
      </c>
      <c r="J20" s="36">
        <f t="shared" si="3"/>
        <v>2.0347392331967837</v>
      </c>
      <c r="K20" s="79"/>
      <c r="L20" s="35">
        <v>65183</v>
      </c>
      <c r="M20" s="36">
        <f t="shared" si="4"/>
        <v>1.97085220165625</v>
      </c>
      <c r="N20" s="15"/>
    </row>
    <row r="21" spans="1:14" ht="15.75">
      <c r="A21" s="12"/>
      <c r="B21" s="34" t="s">
        <v>292</v>
      </c>
      <c r="C21" s="35">
        <v>3813</v>
      </c>
      <c r="D21" s="35">
        <v>3790</v>
      </c>
      <c r="E21" s="36">
        <f t="shared" si="0"/>
        <v>-0.60319958038289601</v>
      </c>
      <c r="F21" s="36">
        <f t="shared" si="2"/>
        <v>4.3883009517634255</v>
      </c>
      <c r="G21" s="35">
        <v>25233</v>
      </c>
      <c r="H21" s="35">
        <v>30821</v>
      </c>
      <c r="I21" s="36">
        <f t="shared" si="1"/>
        <v>22.1456029802243</v>
      </c>
      <c r="J21" s="36">
        <f t="shared" si="3"/>
        <v>4.5728961576752285</v>
      </c>
      <c r="K21" s="79"/>
      <c r="L21" s="35">
        <v>160530</v>
      </c>
      <c r="M21" s="36">
        <f t="shared" si="4"/>
        <v>4.8537333956994582</v>
      </c>
      <c r="N21" s="15"/>
    </row>
    <row r="22" spans="1:14" ht="15" customHeight="1">
      <c r="A22" s="12"/>
      <c r="B22" s="34" t="s">
        <v>293</v>
      </c>
      <c r="C22" s="35">
        <v>9160</v>
      </c>
      <c r="D22" s="35">
        <v>8662</v>
      </c>
      <c r="E22" s="36">
        <f t="shared" si="0"/>
        <v>-5.4366812227074295</v>
      </c>
      <c r="F22" s="36">
        <f t="shared" si="2"/>
        <v>10.029409721418151</v>
      </c>
      <c r="G22" s="35">
        <v>62669</v>
      </c>
      <c r="H22" s="35">
        <v>66665</v>
      </c>
      <c r="I22" s="36">
        <f t="shared" si="1"/>
        <v>6.3763583270835644</v>
      </c>
      <c r="J22" s="36">
        <f t="shared" si="3"/>
        <v>9.8910522809584069</v>
      </c>
      <c r="K22" s="79"/>
      <c r="L22" s="35">
        <v>383580</v>
      </c>
      <c r="M22" s="36">
        <f t="shared" si="4"/>
        <v>11.597801382435671</v>
      </c>
      <c r="N22" s="15"/>
    </row>
    <row r="23" spans="1:14" ht="15.75">
      <c r="A23" s="12"/>
      <c r="B23" s="34" t="s">
        <v>294</v>
      </c>
      <c r="C23" s="35">
        <v>7292</v>
      </c>
      <c r="D23" s="35">
        <v>7183</v>
      </c>
      <c r="E23" s="36">
        <f t="shared" si="0"/>
        <v>-1.4947888096544126</v>
      </c>
      <c r="F23" s="36">
        <f t="shared" si="2"/>
        <v>8.3169302734872517</v>
      </c>
      <c r="G23" s="35">
        <v>45831</v>
      </c>
      <c r="H23" s="35">
        <v>54949</v>
      </c>
      <c r="I23" s="36">
        <f t="shared" si="1"/>
        <v>19.894831009578674</v>
      </c>
      <c r="J23" s="36">
        <f t="shared" si="3"/>
        <v>8.1527552956781442</v>
      </c>
      <c r="K23" s="79"/>
      <c r="L23" s="35">
        <v>285295</v>
      </c>
      <c r="M23" s="36">
        <f t="shared" si="4"/>
        <v>8.6260877663120734</v>
      </c>
      <c r="N23" s="15"/>
    </row>
    <row r="24" spans="1:14" ht="15.75">
      <c r="A24" s="12"/>
      <c r="B24" s="34" t="s">
        <v>295</v>
      </c>
      <c r="C24" s="35">
        <v>369</v>
      </c>
      <c r="D24" s="35">
        <v>393</v>
      </c>
      <c r="E24" s="36">
        <f t="shared" si="0"/>
        <v>6.5040650406503975</v>
      </c>
      <c r="F24" s="36">
        <f t="shared" si="2"/>
        <v>0.45504017784776418</v>
      </c>
      <c r="G24" s="35">
        <v>2184</v>
      </c>
      <c r="H24" s="35">
        <v>2823</v>
      </c>
      <c r="I24" s="36">
        <f t="shared" si="1"/>
        <v>29.258241758241766</v>
      </c>
      <c r="J24" s="36">
        <f t="shared" si="3"/>
        <v>0.41884708001418414</v>
      </c>
      <c r="K24" s="79"/>
      <c r="L24" s="35">
        <v>14089</v>
      </c>
      <c r="M24" s="36">
        <f t="shared" si="4"/>
        <v>0.42599046790014122</v>
      </c>
      <c r="N24" s="15"/>
    </row>
    <row r="25" spans="1:14" ht="15.75">
      <c r="A25" s="12"/>
      <c r="B25" s="34" t="s">
        <v>296</v>
      </c>
      <c r="C25" s="35">
        <v>57350</v>
      </c>
      <c r="D25" s="35">
        <v>61585</v>
      </c>
      <c r="E25" s="36">
        <f t="shared" si="0"/>
        <v>7.3844812554489936</v>
      </c>
      <c r="F25" s="36">
        <f>+(D25*100)/$D$26</f>
        <v>71.30699580853576</v>
      </c>
      <c r="G25" s="35">
        <v>408886</v>
      </c>
      <c r="H25" s="35">
        <v>479387</v>
      </c>
      <c r="I25" s="36">
        <f t="shared" si="1"/>
        <v>17.242214211296059</v>
      </c>
      <c r="J25" s="36">
        <f>+(H25*100)/$H$26</f>
        <v>71.126406357336052</v>
      </c>
      <c r="K25" s="79"/>
      <c r="L25" s="35">
        <v>2277942</v>
      </c>
      <c r="M25" s="36">
        <f>+(L25*100)/$L$26</f>
        <v>68.875120904917566</v>
      </c>
      <c r="N25" s="15"/>
    </row>
    <row r="26" spans="1:14" ht="15.75">
      <c r="A26" s="12"/>
      <c r="B26" s="40" t="s">
        <v>70</v>
      </c>
      <c r="C26" s="37">
        <f>SUM(C17:C25)</f>
        <v>82344</v>
      </c>
      <c r="D26" s="37">
        <f>SUM(D17:D25)</f>
        <v>86366</v>
      </c>
      <c r="E26" s="38">
        <f t="shared" si="0"/>
        <v>4.8843874477800364</v>
      </c>
      <c r="F26" s="38">
        <f>SUM(F17:F25)</f>
        <v>100</v>
      </c>
      <c r="G26" s="37">
        <f t="shared" ref="G26:H26" si="5">SUM(G17:G25)</f>
        <v>574816</v>
      </c>
      <c r="H26" s="37">
        <f t="shared" si="5"/>
        <v>673993</v>
      </c>
      <c r="I26" s="38">
        <f t="shared" si="1"/>
        <v>17.253695095474029</v>
      </c>
      <c r="J26" s="38">
        <f>SUM(J17:J25)</f>
        <v>100</v>
      </c>
      <c r="K26" s="4"/>
      <c r="L26" s="37">
        <f t="shared" ref="L26:M26" si="6">SUM(L17:L25)</f>
        <v>3307351</v>
      </c>
      <c r="M26" s="38">
        <f t="shared" si="6"/>
        <v>100</v>
      </c>
      <c r="N26" s="15"/>
    </row>
    <row r="27" spans="1:14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5"/>
    </row>
    <row r="28" spans="1:14" ht="18.75">
      <c r="A28" s="12"/>
      <c r="B28" s="92" t="s">
        <v>310</v>
      </c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15"/>
    </row>
    <row r="29" spans="1:14" ht="15.75">
      <c r="A29" s="12"/>
      <c r="B29" s="34" t="s">
        <v>288</v>
      </c>
      <c r="C29" s="35">
        <v>190</v>
      </c>
      <c r="D29" s="35">
        <v>146</v>
      </c>
      <c r="E29" s="36">
        <f t="shared" ref="E29:E37" si="7">IF(ISBLANK(D29),"",(IFERROR(((D29/C29-1)*100),"")))</f>
        <v>-23.15789473684211</v>
      </c>
      <c r="F29" s="36">
        <f>+(D29*100)/$D$38</f>
        <v>0.31802735906595803</v>
      </c>
      <c r="G29" s="35">
        <v>1001</v>
      </c>
      <c r="H29" s="35">
        <v>1265</v>
      </c>
      <c r="I29" s="36">
        <f t="shared" ref="I29:I37" si="8">IF(ISBLANK(H29),"",(IFERROR(((H29/G29-1)*100),"")))</f>
        <v>26.373626373626369</v>
      </c>
      <c r="J29" s="36">
        <f>+(H29*100)/$H$38</f>
        <v>0.34790117956376215</v>
      </c>
      <c r="K29" s="79"/>
      <c r="L29" s="35">
        <v>6108</v>
      </c>
      <c r="M29" s="36">
        <f>+(L29*100)/$L$38</f>
        <v>0.33191395016726116</v>
      </c>
      <c r="N29" s="15"/>
    </row>
    <row r="30" spans="1:14" ht="15.75">
      <c r="A30" s="12"/>
      <c r="B30" s="34" t="s">
        <v>289</v>
      </c>
      <c r="C30" s="35">
        <v>514</v>
      </c>
      <c r="D30" s="35">
        <v>507</v>
      </c>
      <c r="E30" s="36">
        <f t="shared" si="7"/>
        <v>-1.3618677042801508</v>
      </c>
      <c r="F30" s="36">
        <f t="shared" ref="F30:F36" si="9">+(D30*100)/$D$38</f>
        <v>1.1043826784002788</v>
      </c>
      <c r="G30" s="35">
        <v>3436</v>
      </c>
      <c r="H30" s="35">
        <v>3818</v>
      </c>
      <c r="I30" s="36">
        <f t="shared" si="8"/>
        <v>11.117578579743892</v>
      </c>
      <c r="J30" s="36">
        <f t="shared" ref="J30:J36" si="10">+(H30*100)/$H$38</f>
        <v>1.0500290146833549</v>
      </c>
      <c r="K30" s="79"/>
      <c r="L30" s="35">
        <v>21215</v>
      </c>
      <c r="M30" s="36">
        <f t="shared" ref="M30:M36" si="11">+(L30*100)/$L$38</f>
        <v>1.1528412660115332</v>
      </c>
      <c r="N30" s="15"/>
    </row>
    <row r="31" spans="1:14" ht="15.75">
      <c r="A31" s="12"/>
      <c r="B31" s="34" t="s">
        <v>290</v>
      </c>
      <c r="C31" s="35">
        <v>1163</v>
      </c>
      <c r="D31" s="35">
        <v>1302</v>
      </c>
      <c r="E31" s="36">
        <f t="shared" si="7"/>
        <v>11.951848667239906</v>
      </c>
      <c r="F31" s="36">
        <f t="shared" si="9"/>
        <v>2.8361069966018992</v>
      </c>
      <c r="G31" s="35">
        <v>8409</v>
      </c>
      <c r="H31" s="35">
        <v>11831</v>
      </c>
      <c r="I31" s="36">
        <f t="shared" si="8"/>
        <v>40.694493994529665</v>
      </c>
      <c r="J31" s="36">
        <f t="shared" si="10"/>
        <v>3.253769846180925</v>
      </c>
      <c r="K31" s="79"/>
      <c r="L31" s="35">
        <v>50200</v>
      </c>
      <c r="M31" s="36">
        <f t="shared" si="11"/>
        <v>2.7279109853301424</v>
      </c>
      <c r="N31" s="15"/>
    </row>
    <row r="32" spans="1:14" ht="15.75">
      <c r="A32" s="12"/>
      <c r="B32" s="34" t="s">
        <v>291</v>
      </c>
      <c r="C32" s="35">
        <v>1155</v>
      </c>
      <c r="D32" s="35">
        <v>1300</v>
      </c>
      <c r="E32" s="36">
        <f t="shared" si="7"/>
        <v>12.554112554112562</v>
      </c>
      <c r="F32" s="36">
        <f t="shared" si="9"/>
        <v>2.8317504574366121</v>
      </c>
      <c r="G32" s="35">
        <v>8319</v>
      </c>
      <c r="H32" s="35">
        <v>10871</v>
      </c>
      <c r="I32" s="36">
        <f t="shared" si="8"/>
        <v>30.676764034138728</v>
      </c>
      <c r="J32" s="36">
        <f t="shared" si="10"/>
        <v>2.9897499786858961</v>
      </c>
      <c r="K32" s="79"/>
      <c r="L32" s="35">
        <v>51472</v>
      </c>
      <c r="M32" s="36">
        <f t="shared" si="11"/>
        <v>2.7970325545201811</v>
      </c>
      <c r="N32" s="15"/>
    </row>
    <row r="33" spans="1:14" ht="15.75">
      <c r="A33" s="12"/>
      <c r="B33" s="34" t="s">
        <v>292</v>
      </c>
      <c r="C33" s="35">
        <v>2513</v>
      </c>
      <c r="D33" s="35">
        <v>2527</v>
      </c>
      <c r="E33" s="36">
        <f t="shared" si="7"/>
        <v>0.55710306406684396</v>
      </c>
      <c r="F33" s="36">
        <f t="shared" si="9"/>
        <v>5.5044872353402461</v>
      </c>
      <c r="G33" s="35">
        <v>17051</v>
      </c>
      <c r="H33" s="35">
        <v>20607</v>
      </c>
      <c r="I33" s="36">
        <f t="shared" si="8"/>
        <v>20.855081813383379</v>
      </c>
      <c r="J33" s="36">
        <f t="shared" si="10"/>
        <v>5.6673514681979817</v>
      </c>
      <c r="K33" s="79"/>
      <c r="L33" s="35">
        <v>106564</v>
      </c>
      <c r="M33" s="36">
        <f t="shared" si="11"/>
        <v>5.7907790087793085</v>
      </c>
      <c r="N33" s="15"/>
    </row>
    <row r="34" spans="1:14" ht="15.75">
      <c r="A34" s="12"/>
      <c r="B34" s="34" t="s">
        <v>293</v>
      </c>
      <c r="C34" s="35">
        <v>6115</v>
      </c>
      <c r="D34" s="35">
        <v>5812</v>
      </c>
      <c r="E34" s="36">
        <f t="shared" si="7"/>
        <v>-4.9550286181520793</v>
      </c>
      <c r="F34" s="36">
        <f t="shared" si="9"/>
        <v>12.660102814324301</v>
      </c>
      <c r="G34" s="35">
        <v>42438</v>
      </c>
      <c r="H34" s="35">
        <v>44782</v>
      </c>
      <c r="I34" s="36">
        <f t="shared" si="8"/>
        <v>5.5233517130873322</v>
      </c>
      <c r="J34" s="36">
        <f t="shared" si="10"/>
        <v>12.315976777252489</v>
      </c>
      <c r="K34" s="79"/>
      <c r="L34" s="35">
        <v>254649</v>
      </c>
      <c r="M34" s="36">
        <f t="shared" si="11"/>
        <v>13.837844711221821</v>
      </c>
      <c r="N34" s="15"/>
    </row>
    <row r="35" spans="1:14" ht="15.75">
      <c r="A35" s="12"/>
      <c r="B35" s="34" t="s">
        <v>294</v>
      </c>
      <c r="C35" s="35">
        <v>2472</v>
      </c>
      <c r="D35" s="35">
        <v>2437</v>
      </c>
      <c r="E35" s="36">
        <f t="shared" si="7"/>
        <v>-1.4158576051779947</v>
      </c>
      <c r="F35" s="36">
        <f t="shared" si="9"/>
        <v>5.3084429729023261</v>
      </c>
      <c r="G35" s="35">
        <v>16128</v>
      </c>
      <c r="H35" s="35">
        <v>18698</v>
      </c>
      <c r="I35" s="36">
        <f t="shared" si="8"/>
        <v>15.935019841269838</v>
      </c>
      <c r="J35" s="36">
        <f t="shared" si="10"/>
        <v>5.1423369608563041</v>
      </c>
      <c r="K35" s="79"/>
      <c r="L35" s="35">
        <v>98649</v>
      </c>
      <c r="M35" s="36">
        <f t="shared" si="11"/>
        <v>5.3606711313114186</v>
      </c>
      <c r="N35" s="15"/>
    </row>
    <row r="36" spans="1:14" ht="15.75">
      <c r="A36" s="12"/>
      <c r="B36" s="34" t="s">
        <v>295</v>
      </c>
      <c r="C36" s="35">
        <v>194</v>
      </c>
      <c r="D36" s="35">
        <v>212</v>
      </c>
      <c r="E36" s="36">
        <f t="shared" si="7"/>
        <v>9.2783505154639059</v>
      </c>
      <c r="F36" s="36">
        <f t="shared" si="9"/>
        <v>0.46179315152043215</v>
      </c>
      <c r="G36" s="35">
        <v>1234</v>
      </c>
      <c r="H36" s="35">
        <v>1528</v>
      </c>
      <c r="I36" s="36">
        <f t="shared" si="8"/>
        <v>23.824959481361429</v>
      </c>
      <c r="J36" s="36">
        <f t="shared" si="10"/>
        <v>0.42023162242958784</v>
      </c>
      <c r="K36" s="79"/>
      <c r="L36" s="35">
        <v>7769</v>
      </c>
      <c r="M36" s="36">
        <f t="shared" si="11"/>
        <v>0.42217411245079434</v>
      </c>
      <c r="N36" s="15"/>
    </row>
    <row r="37" spans="1:14" ht="15.75">
      <c r="A37" s="12"/>
      <c r="B37" s="34" t="s">
        <v>296</v>
      </c>
      <c r="C37" s="35">
        <v>30998</v>
      </c>
      <c r="D37" s="35">
        <v>31665</v>
      </c>
      <c r="E37" s="36">
        <f t="shared" si="7"/>
        <v>2.1517517259177943</v>
      </c>
      <c r="F37" s="36">
        <f>+(D37*100)/$D$38</f>
        <v>68.974906334407947</v>
      </c>
      <c r="G37" s="35">
        <v>232039</v>
      </c>
      <c r="H37" s="35">
        <v>250209</v>
      </c>
      <c r="I37" s="36">
        <f t="shared" si="8"/>
        <v>7.8305802041898076</v>
      </c>
      <c r="J37" s="36">
        <f>+(H37*100)/$H$38</f>
        <v>68.812653152149693</v>
      </c>
      <c r="K37" s="79"/>
      <c r="L37" s="35">
        <v>1243610</v>
      </c>
      <c r="M37" s="36">
        <f>+(L37*100)/$L$38</f>
        <v>67.578832280207536</v>
      </c>
      <c r="N37" s="15"/>
    </row>
    <row r="38" spans="1:14" ht="15.75">
      <c r="A38" s="12"/>
      <c r="B38" s="40" t="s">
        <v>70</v>
      </c>
      <c r="C38" s="37">
        <f>SUM(C29:C37)</f>
        <v>45314</v>
      </c>
      <c r="D38" s="37">
        <f>SUM(D29:D37)</f>
        <v>45908</v>
      </c>
      <c r="E38" s="38">
        <f t="shared" ref="E38" si="12">IF(ISBLANK(D38),"",(IFERROR(((D38/C38-1)*100),"")))</f>
        <v>1.31085315796442</v>
      </c>
      <c r="F38" s="38">
        <f>SUM(F29:F37)</f>
        <v>100</v>
      </c>
      <c r="G38" s="37">
        <f t="shared" ref="G38:H38" si="13">SUM(G29:G37)</f>
        <v>330055</v>
      </c>
      <c r="H38" s="37">
        <f t="shared" si="13"/>
        <v>363609</v>
      </c>
      <c r="I38" s="38">
        <f t="shared" ref="I38" si="14">IF(ISBLANK(H38),"",(IFERROR(((H38/G38-1)*100),"")))</f>
        <v>10.166184423808144</v>
      </c>
      <c r="J38" s="38">
        <f>SUM(J29:J37)</f>
        <v>100</v>
      </c>
      <c r="K38" s="4"/>
      <c r="L38" s="37">
        <f t="shared" ref="L38:M38" si="15">SUM(L29:L37)</f>
        <v>1840236</v>
      </c>
      <c r="M38" s="38">
        <f t="shared" si="15"/>
        <v>100</v>
      </c>
      <c r="N38" s="15"/>
    </row>
    <row r="39" spans="1:14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5"/>
    </row>
    <row r="40" spans="1:14" ht="18.75">
      <c r="A40" s="12"/>
      <c r="B40" s="92" t="s">
        <v>311</v>
      </c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15"/>
    </row>
    <row r="41" spans="1:14" ht="15.75">
      <c r="A41" s="12"/>
      <c r="B41" s="34" t="s">
        <v>288</v>
      </c>
      <c r="C41" s="35">
        <f t="shared" ref="C41:D49" si="16">C17-C29</f>
        <v>195</v>
      </c>
      <c r="D41" s="35">
        <f t="shared" si="16"/>
        <v>207</v>
      </c>
      <c r="E41" s="36">
        <f t="shared" ref="E41:E50" si="17">IF(ISBLANK(D41),"",(IFERROR(((D41/C41-1)*100),"")))</f>
        <v>6.1538461538461542</v>
      </c>
      <c r="F41" s="36">
        <f>+(D41*100)/$D$50</f>
        <v>0.51164170250630281</v>
      </c>
      <c r="G41" s="35">
        <f t="shared" ref="G41:H49" si="18">G17-G29</f>
        <v>1208</v>
      </c>
      <c r="H41" s="35">
        <f t="shared" si="18"/>
        <v>1695</v>
      </c>
      <c r="I41" s="36">
        <f t="shared" ref="I41:I50" si="19">IF(ISBLANK(H41),"",(IFERROR(((H41/G41-1)*100),"")))</f>
        <v>40.314569536423846</v>
      </c>
      <c r="J41" s="36">
        <f>+(H41*100)/$H$50</f>
        <v>0.54609773699675246</v>
      </c>
      <c r="K41" s="79"/>
      <c r="L41" s="35">
        <f t="shared" ref="L41:L49" si="20">L17-L29</f>
        <v>7517</v>
      </c>
      <c r="M41" s="36">
        <f>+(L41*100)/$L$50</f>
        <v>0.51236610626978796</v>
      </c>
      <c r="N41" s="15"/>
    </row>
    <row r="42" spans="1:14" ht="15.75">
      <c r="A42" s="12"/>
      <c r="B42" s="34" t="s">
        <v>289</v>
      </c>
      <c r="C42" s="35">
        <f t="shared" si="16"/>
        <v>482</v>
      </c>
      <c r="D42" s="35">
        <f t="shared" si="16"/>
        <v>514</v>
      </c>
      <c r="E42" s="36">
        <f t="shared" si="17"/>
        <v>6.639004149377592</v>
      </c>
      <c r="F42" s="36">
        <f t="shared" ref="F42:F48" si="21">+(D42*100)/$D$50</f>
        <v>1.2704533096050226</v>
      </c>
      <c r="G42" s="35">
        <f t="shared" si="18"/>
        <v>3296</v>
      </c>
      <c r="H42" s="35">
        <f t="shared" si="18"/>
        <v>3771</v>
      </c>
      <c r="I42" s="36">
        <f t="shared" si="19"/>
        <v>14.41140776699028</v>
      </c>
      <c r="J42" s="36">
        <f t="shared" ref="J42:J48" si="22">+(H42*100)/$H$50</f>
        <v>1.2149466467343677</v>
      </c>
      <c r="K42" s="79"/>
      <c r="L42" s="35">
        <f t="shared" si="20"/>
        <v>20346</v>
      </c>
      <c r="M42" s="36">
        <f t="shared" ref="M42:M48" si="23">+(L42*100)/$L$50</f>
        <v>1.3868033521571248</v>
      </c>
      <c r="N42" s="15"/>
    </row>
    <row r="43" spans="1:14" ht="15.75">
      <c r="A43" s="12"/>
      <c r="B43" s="34" t="s">
        <v>290</v>
      </c>
      <c r="C43" s="35">
        <f t="shared" si="16"/>
        <v>363</v>
      </c>
      <c r="D43" s="35">
        <f t="shared" si="16"/>
        <v>375</v>
      </c>
      <c r="E43" s="36">
        <f t="shared" si="17"/>
        <v>3.3057851239669311</v>
      </c>
      <c r="F43" s="36">
        <f t="shared" si="21"/>
        <v>0.9268871422215631</v>
      </c>
      <c r="G43" s="35">
        <f t="shared" si="18"/>
        <v>2385</v>
      </c>
      <c r="H43" s="35">
        <f t="shared" si="18"/>
        <v>3254</v>
      </c>
      <c r="I43" s="36">
        <f t="shared" si="19"/>
        <v>36.436058700209649</v>
      </c>
      <c r="J43" s="36">
        <f t="shared" si="22"/>
        <v>1.0483787824114645</v>
      </c>
      <c r="K43" s="79"/>
      <c r="L43" s="35">
        <f t="shared" si="20"/>
        <v>15346</v>
      </c>
      <c r="M43" s="36">
        <f t="shared" si="23"/>
        <v>1.0459984391134982</v>
      </c>
      <c r="N43" s="15"/>
    </row>
    <row r="44" spans="1:14" ht="15.75">
      <c r="A44" s="12"/>
      <c r="B44" s="34" t="s">
        <v>291</v>
      </c>
      <c r="C44" s="35">
        <f t="shared" si="16"/>
        <v>298</v>
      </c>
      <c r="D44" s="35">
        <f t="shared" si="16"/>
        <v>402</v>
      </c>
      <c r="E44" s="36">
        <f t="shared" si="17"/>
        <v>34.899328859060397</v>
      </c>
      <c r="F44" s="36">
        <f t="shared" si="21"/>
        <v>0.99362301646151563</v>
      </c>
      <c r="G44" s="35">
        <f t="shared" si="18"/>
        <v>1959</v>
      </c>
      <c r="H44" s="35">
        <f t="shared" si="18"/>
        <v>2843</v>
      </c>
      <c r="I44" s="36">
        <f t="shared" si="19"/>
        <v>45.125063808065335</v>
      </c>
      <c r="J44" s="36">
        <f t="shared" si="22"/>
        <v>0.91596216299809263</v>
      </c>
      <c r="K44" s="79"/>
      <c r="L44" s="35">
        <f t="shared" si="20"/>
        <v>13711</v>
      </c>
      <c r="M44" s="36">
        <f t="shared" si="23"/>
        <v>0.93455523254823236</v>
      </c>
      <c r="N44" s="15"/>
    </row>
    <row r="45" spans="1:14" ht="15.75">
      <c r="A45" s="12"/>
      <c r="B45" s="34" t="s">
        <v>292</v>
      </c>
      <c r="C45" s="35">
        <f t="shared" si="16"/>
        <v>1300</v>
      </c>
      <c r="D45" s="35">
        <f t="shared" si="16"/>
        <v>1263</v>
      </c>
      <c r="E45" s="36">
        <f t="shared" si="17"/>
        <v>-2.8461538461538427</v>
      </c>
      <c r="F45" s="36">
        <f t="shared" si="21"/>
        <v>3.1217558950022246</v>
      </c>
      <c r="G45" s="35">
        <f t="shared" si="18"/>
        <v>8182</v>
      </c>
      <c r="H45" s="35">
        <f t="shared" si="18"/>
        <v>10214</v>
      </c>
      <c r="I45" s="36">
        <f t="shared" si="19"/>
        <v>24.835003666585198</v>
      </c>
      <c r="J45" s="36">
        <f t="shared" si="22"/>
        <v>3.2907624104335276</v>
      </c>
      <c r="K45" s="79"/>
      <c r="L45" s="35">
        <f t="shared" si="20"/>
        <v>53966</v>
      </c>
      <c r="M45" s="36">
        <f t="shared" si="23"/>
        <v>3.6783755874624688</v>
      </c>
      <c r="N45" s="15"/>
    </row>
    <row r="46" spans="1:14" ht="15.75">
      <c r="A46" s="12"/>
      <c r="B46" s="34" t="s">
        <v>293</v>
      </c>
      <c r="C46" s="35">
        <f t="shared" si="16"/>
        <v>3045</v>
      </c>
      <c r="D46" s="35">
        <f t="shared" si="16"/>
        <v>2850</v>
      </c>
      <c r="E46" s="36">
        <f t="shared" si="17"/>
        <v>-6.4039408866995107</v>
      </c>
      <c r="F46" s="36">
        <f t="shared" si="21"/>
        <v>7.0443422808838791</v>
      </c>
      <c r="G46" s="35">
        <f t="shared" si="18"/>
        <v>20231</v>
      </c>
      <c r="H46" s="35">
        <f t="shared" si="18"/>
        <v>21883</v>
      </c>
      <c r="I46" s="36">
        <f t="shared" si="19"/>
        <v>8.1656863229697016</v>
      </c>
      <c r="J46" s="36">
        <f t="shared" si="22"/>
        <v>7.050298984483736</v>
      </c>
      <c r="K46" s="79"/>
      <c r="L46" s="35">
        <f t="shared" si="20"/>
        <v>128931</v>
      </c>
      <c r="M46" s="36">
        <f t="shared" si="23"/>
        <v>8.7880636487255597</v>
      </c>
      <c r="N46" s="15"/>
    </row>
    <row r="47" spans="1:14" ht="15.75">
      <c r="A47" s="12"/>
      <c r="B47" s="34" t="s">
        <v>294</v>
      </c>
      <c r="C47" s="35">
        <f t="shared" si="16"/>
        <v>4820</v>
      </c>
      <c r="D47" s="35">
        <f t="shared" si="16"/>
        <v>4746</v>
      </c>
      <c r="E47" s="36">
        <f t="shared" si="17"/>
        <v>-1.535269709543563</v>
      </c>
      <c r="F47" s="36">
        <f t="shared" si="21"/>
        <v>11.730683671956102</v>
      </c>
      <c r="G47" s="35">
        <f t="shared" si="18"/>
        <v>29703</v>
      </c>
      <c r="H47" s="35">
        <f t="shared" si="18"/>
        <v>36251</v>
      </c>
      <c r="I47" s="36">
        <f t="shared" si="19"/>
        <v>22.044911288422053</v>
      </c>
      <c r="J47" s="36">
        <f t="shared" si="22"/>
        <v>11.679403577503995</v>
      </c>
      <c r="K47" s="79"/>
      <c r="L47" s="35">
        <f t="shared" si="20"/>
        <v>186646</v>
      </c>
      <c r="M47" s="36">
        <f t="shared" si="23"/>
        <v>12.721974759988139</v>
      </c>
      <c r="N47" s="15"/>
    </row>
    <row r="48" spans="1:14" ht="15.75">
      <c r="A48" s="12"/>
      <c r="B48" s="34" t="s">
        <v>295</v>
      </c>
      <c r="C48" s="35">
        <f t="shared" si="16"/>
        <v>175</v>
      </c>
      <c r="D48" s="35">
        <f t="shared" si="16"/>
        <v>181</v>
      </c>
      <c r="E48" s="36">
        <f t="shared" si="17"/>
        <v>3.4285714285714253</v>
      </c>
      <c r="F48" s="36">
        <f t="shared" si="21"/>
        <v>0.44737752731227448</v>
      </c>
      <c r="G48" s="35">
        <f t="shared" si="18"/>
        <v>950</v>
      </c>
      <c r="H48" s="35">
        <f t="shared" si="18"/>
        <v>1295</v>
      </c>
      <c r="I48" s="36">
        <f t="shared" si="19"/>
        <v>36.315789473684212</v>
      </c>
      <c r="J48" s="36">
        <f t="shared" si="22"/>
        <v>0.41722511469663387</v>
      </c>
      <c r="K48" s="79"/>
      <c r="L48" s="35">
        <f t="shared" si="20"/>
        <v>6320</v>
      </c>
      <c r="M48" s="36">
        <f t="shared" si="23"/>
        <v>0.43077741008714382</v>
      </c>
      <c r="N48" s="15"/>
    </row>
    <row r="49" spans="1:14" ht="15.75">
      <c r="A49" s="12"/>
      <c r="B49" s="34" t="s">
        <v>296</v>
      </c>
      <c r="C49" s="35">
        <f t="shared" si="16"/>
        <v>26352</v>
      </c>
      <c r="D49" s="35">
        <f t="shared" si="16"/>
        <v>29920</v>
      </c>
      <c r="E49" s="36">
        <f t="shared" si="17"/>
        <v>13.5397692774742</v>
      </c>
      <c r="F49" s="36">
        <f>+(D49*100)/$D$50</f>
        <v>73.953235454051111</v>
      </c>
      <c r="G49" s="35">
        <f t="shared" si="18"/>
        <v>176847</v>
      </c>
      <c r="H49" s="35">
        <f t="shared" si="18"/>
        <v>229178</v>
      </c>
      <c r="I49" s="36">
        <f t="shared" si="19"/>
        <v>29.591115484005947</v>
      </c>
      <c r="J49" s="36">
        <f>+(H49*100)/$H$50</f>
        <v>73.836924583741435</v>
      </c>
      <c r="K49" s="79"/>
      <c r="L49" s="35">
        <f t="shared" si="20"/>
        <v>1034332</v>
      </c>
      <c r="M49" s="36">
        <f>+(L49*100)/$L$50</f>
        <v>70.501085463648039</v>
      </c>
      <c r="N49" s="15"/>
    </row>
    <row r="50" spans="1:14" ht="15.75">
      <c r="A50" s="12"/>
      <c r="B50" s="40" t="s">
        <v>70</v>
      </c>
      <c r="C50" s="37">
        <f>SUM(C41:C49)</f>
        <v>37030</v>
      </c>
      <c r="D50" s="37">
        <f>SUM(D41:D49)</f>
        <v>40458</v>
      </c>
      <c r="E50" s="38">
        <f t="shared" si="17"/>
        <v>9.2573588981906596</v>
      </c>
      <c r="F50" s="38">
        <f>SUM(F41:F49)</f>
        <v>100</v>
      </c>
      <c r="G50" s="37">
        <f t="shared" ref="G50:H50" si="24">SUM(G41:G49)</f>
        <v>244761</v>
      </c>
      <c r="H50" s="37">
        <f t="shared" si="24"/>
        <v>310384</v>
      </c>
      <c r="I50" s="38">
        <f t="shared" si="19"/>
        <v>26.811052414396073</v>
      </c>
      <c r="J50" s="38">
        <f>SUM(J41:J49)</f>
        <v>100</v>
      </c>
      <c r="K50" s="4"/>
      <c r="L50" s="37">
        <f t="shared" ref="L50:M50" si="25">SUM(L41:L49)</f>
        <v>1467115</v>
      </c>
      <c r="M50" s="38">
        <f t="shared" si="25"/>
        <v>100</v>
      </c>
      <c r="N50" s="15"/>
    </row>
    <row r="51" spans="1:14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15"/>
    </row>
    <row r="52" spans="1:14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15"/>
    </row>
    <row r="53" spans="1:14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15"/>
    </row>
    <row r="54" spans="1:14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15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15"/>
    </row>
    <row r="56" spans="1:14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15"/>
    </row>
    <row r="57" spans="1:14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15"/>
    </row>
    <row r="58" spans="1:14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15"/>
    </row>
    <row r="59" spans="1:14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15"/>
    </row>
    <row r="60" spans="1:14" ht="15.75">
      <c r="A60" s="12"/>
      <c r="B60" s="34" t="s">
        <v>256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15"/>
    </row>
    <row r="61" spans="1:14">
      <c r="A61" s="18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19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FF0000"/>
  </sheetPr>
  <dimension ref="A1:K1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3.5703125" customWidth="1"/>
    <col min="3" max="4" width="11" customWidth="1"/>
    <col min="5" max="5" width="11.85546875" customWidth="1"/>
    <col min="6" max="7" width="11" customWidth="1"/>
    <col min="8" max="8" width="11.85546875" customWidth="1"/>
    <col min="9" max="9" width="11" customWidth="1"/>
    <col min="10" max="10" width="15.5703125" customWidth="1"/>
    <col min="11" max="11" width="1.7109375" customWidth="1"/>
  </cols>
  <sheetData>
    <row r="1" spans="1:11" ht="18">
      <c r="A1" s="9"/>
      <c r="B1" s="6"/>
      <c r="C1" s="6"/>
      <c r="D1" s="6"/>
      <c r="E1" s="6"/>
      <c r="F1" s="10"/>
      <c r="G1" s="10"/>
      <c r="H1" s="10"/>
      <c r="I1" s="10"/>
      <c r="J1" s="10"/>
      <c r="K1" s="11"/>
    </row>
    <row r="2" spans="1:11" ht="18">
      <c r="A2" s="12"/>
      <c r="B2" s="4"/>
      <c r="C2" s="4"/>
      <c r="D2" s="4"/>
      <c r="E2" s="4"/>
      <c r="F2" s="13"/>
      <c r="G2" s="13"/>
      <c r="H2" s="13"/>
      <c r="I2" s="13"/>
      <c r="J2" s="13"/>
      <c r="K2" s="14"/>
    </row>
    <row r="3" spans="1:11">
      <c r="A3" s="12"/>
      <c r="B3" s="4"/>
      <c r="C3" s="4"/>
      <c r="D3" s="4"/>
      <c r="E3" s="4"/>
      <c r="F3" s="4"/>
      <c r="G3" s="4"/>
      <c r="H3" s="4"/>
      <c r="I3" s="4"/>
      <c r="J3" s="4"/>
      <c r="K3" s="15"/>
    </row>
    <row r="4" spans="1:11">
      <c r="A4" s="12"/>
      <c r="B4" s="4"/>
      <c r="C4" s="4"/>
      <c r="D4" s="4"/>
      <c r="E4" s="4"/>
      <c r="F4" s="4"/>
      <c r="G4" s="4"/>
      <c r="H4" s="4"/>
      <c r="I4" s="4"/>
      <c r="J4" s="4"/>
      <c r="K4" s="15"/>
    </row>
    <row r="5" spans="1:11">
      <c r="A5" s="12"/>
      <c r="B5" s="4"/>
      <c r="C5" s="4"/>
      <c r="D5" s="4"/>
      <c r="E5" s="4"/>
      <c r="F5" s="4"/>
      <c r="G5" s="4"/>
      <c r="H5" s="4"/>
      <c r="I5" s="4"/>
      <c r="J5" s="4"/>
      <c r="K5" s="15"/>
    </row>
    <row r="6" spans="1:11" ht="15.75">
      <c r="A6" s="12"/>
      <c r="B6" s="3"/>
      <c r="C6" s="4"/>
      <c r="D6" s="4"/>
      <c r="E6" s="4"/>
      <c r="F6" s="4"/>
      <c r="G6" s="4"/>
      <c r="H6" s="4"/>
      <c r="I6" s="4"/>
      <c r="J6" s="4"/>
      <c r="K6" s="15"/>
    </row>
    <row r="7" spans="1:11" ht="15" customHeight="1">
      <c r="A7" s="12"/>
      <c r="C7" s="4"/>
      <c r="D7" s="4"/>
      <c r="E7" s="4"/>
      <c r="F7" s="4"/>
      <c r="G7" s="4"/>
      <c r="H7" s="4"/>
      <c r="I7" s="4"/>
      <c r="J7" s="4"/>
      <c r="K7" s="15"/>
    </row>
    <row r="8" spans="1:11" ht="15" customHeight="1">
      <c r="A8" s="12"/>
      <c r="C8" s="4"/>
      <c r="D8" s="4"/>
      <c r="E8" s="4"/>
      <c r="F8" s="4"/>
      <c r="G8" s="4"/>
      <c r="H8" s="4"/>
      <c r="I8" s="4"/>
      <c r="J8" s="4"/>
      <c r="K8" s="15"/>
    </row>
    <row r="9" spans="1:11">
      <c r="A9" s="12"/>
      <c r="B9" s="8"/>
      <c r="C9" s="4"/>
      <c r="D9" s="4"/>
      <c r="E9" s="4"/>
      <c r="F9" s="4"/>
      <c r="G9" s="4"/>
      <c r="H9" s="4"/>
      <c r="I9" s="4"/>
      <c r="J9" s="4"/>
      <c r="K9" s="15"/>
    </row>
    <row r="10" spans="1:11">
      <c r="A10" s="12"/>
      <c r="B10" s="8"/>
      <c r="C10" s="4"/>
      <c r="D10" s="4"/>
      <c r="E10" s="4"/>
      <c r="F10" s="4"/>
      <c r="G10" s="4"/>
      <c r="H10" s="4"/>
      <c r="I10" s="4"/>
      <c r="J10" s="4"/>
      <c r="K10" s="15"/>
    </row>
    <row r="11" spans="1:11" ht="15.75">
      <c r="A11" s="12"/>
      <c r="B11" s="47"/>
      <c r="C11" s="108" t="s">
        <v>110</v>
      </c>
      <c r="D11" s="108"/>
      <c r="E11" s="108"/>
      <c r="F11" s="108"/>
      <c r="G11" s="108"/>
      <c r="H11" s="108"/>
      <c r="I11" s="108"/>
      <c r="J11" s="108"/>
      <c r="K11" s="15"/>
    </row>
    <row r="12" spans="1:11" ht="15.75">
      <c r="A12" s="12"/>
      <c r="B12" s="3"/>
      <c r="C12" s="48"/>
      <c r="D12" s="48"/>
      <c r="E12" s="48"/>
      <c r="F12" s="48"/>
      <c r="G12" s="48"/>
      <c r="H12" s="48"/>
      <c r="I12" s="48"/>
      <c r="J12" s="48"/>
      <c r="K12" s="15"/>
    </row>
    <row r="13" spans="1:11" ht="15.75">
      <c r="A13" s="12"/>
      <c r="B13" s="49" t="s">
        <v>92</v>
      </c>
      <c r="C13" s="50" t="s">
        <v>139</v>
      </c>
      <c r="D13" s="50"/>
      <c r="E13" s="50"/>
      <c r="F13" s="50"/>
      <c r="G13" s="50"/>
      <c r="H13" s="50"/>
      <c r="I13" s="50"/>
      <c r="J13" s="51"/>
      <c r="K13" s="15"/>
    </row>
    <row r="14" spans="1:11" ht="15.75">
      <c r="A14" s="12"/>
      <c r="B14" s="52"/>
      <c r="C14" s="44" t="s">
        <v>114</v>
      </c>
      <c r="D14" s="44"/>
      <c r="E14" s="44"/>
      <c r="F14" s="44"/>
      <c r="G14" s="44"/>
      <c r="H14" s="44"/>
      <c r="I14" s="44"/>
      <c r="J14" s="53"/>
      <c r="K14" s="15"/>
    </row>
    <row r="15" spans="1:11" ht="15.75">
      <c r="A15" s="12"/>
      <c r="B15" s="54"/>
      <c r="C15" s="55" t="s">
        <v>140</v>
      </c>
      <c r="D15" s="55"/>
      <c r="E15" s="55"/>
      <c r="F15" s="55"/>
      <c r="G15" s="55"/>
      <c r="H15" s="55"/>
      <c r="I15" s="55"/>
      <c r="J15" s="56"/>
      <c r="K15" s="15"/>
    </row>
    <row r="16" spans="1:11" ht="7.5" customHeight="1">
      <c r="A16" s="12"/>
      <c r="B16" s="57"/>
      <c r="C16" s="44"/>
      <c r="D16" s="44"/>
      <c r="E16" s="44"/>
      <c r="F16" s="44"/>
      <c r="G16" s="44"/>
      <c r="H16" s="44"/>
      <c r="I16" s="44"/>
      <c r="J16" s="44"/>
      <c r="K16" s="15"/>
    </row>
    <row r="17" spans="1:11" ht="15.75">
      <c r="A17" s="12"/>
      <c r="B17" s="49" t="s">
        <v>216</v>
      </c>
      <c r="C17" s="50" t="s">
        <v>148</v>
      </c>
      <c r="D17" s="50"/>
      <c r="E17" s="50"/>
      <c r="F17" s="50"/>
      <c r="G17" s="50"/>
      <c r="H17" s="50"/>
      <c r="I17" s="50"/>
      <c r="J17" s="51"/>
      <c r="K17" s="15"/>
    </row>
    <row r="18" spans="1:11" ht="15.75">
      <c r="A18" s="12"/>
      <c r="B18" s="58" t="s">
        <v>215</v>
      </c>
      <c r="C18" s="44" t="s">
        <v>149</v>
      </c>
      <c r="D18" s="44"/>
      <c r="E18" s="44"/>
      <c r="F18" s="44"/>
      <c r="G18" s="44"/>
      <c r="H18" s="44"/>
      <c r="I18" s="44"/>
      <c r="J18" s="53"/>
      <c r="K18" s="15"/>
    </row>
    <row r="19" spans="1:11" ht="15.75">
      <c r="A19" s="12"/>
      <c r="B19" s="52"/>
      <c r="C19" s="44" t="s">
        <v>150</v>
      </c>
      <c r="D19" s="44"/>
      <c r="E19" s="44"/>
      <c r="F19" s="44"/>
      <c r="G19" s="44"/>
      <c r="H19" s="44"/>
      <c r="I19" s="44"/>
      <c r="J19" s="53"/>
      <c r="K19" s="15"/>
    </row>
    <row r="20" spans="1:11" ht="15.75">
      <c r="A20" s="12"/>
      <c r="B20" s="54"/>
      <c r="C20" s="55" t="s">
        <v>151</v>
      </c>
      <c r="D20" s="55"/>
      <c r="E20" s="55"/>
      <c r="F20" s="55"/>
      <c r="G20" s="55"/>
      <c r="H20" s="55"/>
      <c r="I20" s="55"/>
      <c r="J20" s="56"/>
      <c r="K20" s="15"/>
    </row>
    <row r="21" spans="1:11" ht="7.5" customHeight="1">
      <c r="A21" s="12"/>
      <c r="B21" s="57"/>
      <c r="C21" s="44"/>
      <c r="D21" s="44"/>
      <c r="E21" s="44"/>
      <c r="F21" s="44"/>
      <c r="G21" s="44"/>
      <c r="H21" s="44"/>
      <c r="I21" s="44"/>
      <c r="J21" s="44"/>
      <c r="K21" s="15"/>
    </row>
    <row r="22" spans="1:11" ht="15.75">
      <c r="A22" s="12"/>
      <c r="B22" s="49" t="s">
        <v>221</v>
      </c>
      <c r="C22" s="50" t="s">
        <v>176</v>
      </c>
      <c r="D22" s="50"/>
      <c r="E22" s="50"/>
      <c r="F22" s="50"/>
      <c r="G22" s="50"/>
      <c r="H22" s="50"/>
      <c r="I22" s="50"/>
      <c r="J22" s="51"/>
      <c r="K22" s="15"/>
    </row>
    <row r="23" spans="1:11" ht="15.75">
      <c r="A23" s="12"/>
      <c r="B23" s="58" t="s">
        <v>220</v>
      </c>
      <c r="C23" s="44" t="s">
        <v>177</v>
      </c>
      <c r="D23" s="44"/>
      <c r="E23" s="44"/>
      <c r="F23" s="44"/>
      <c r="G23" s="44"/>
      <c r="H23" s="44"/>
      <c r="I23" s="44"/>
      <c r="J23" s="53"/>
      <c r="K23" s="15"/>
    </row>
    <row r="24" spans="1:11" ht="15.75">
      <c r="A24" s="12"/>
      <c r="B24" s="52"/>
      <c r="C24" s="44" t="s">
        <v>178</v>
      </c>
      <c r="D24" s="44"/>
      <c r="E24" s="44"/>
      <c r="F24" s="44"/>
      <c r="G24" s="44"/>
      <c r="H24" s="44"/>
      <c r="I24" s="44"/>
      <c r="J24" s="53"/>
      <c r="K24" s="15"/>
    </row>
    <row r="25" spans="1:11" ht="15.75">
      <c r="A25" s="12"/>
      <c r="B25" s="52"/>
      <c r="C25" s="44" t="s">
        <v>179</v>
      </c>
      <c r="D25" s="44"/>
      <c r="E25" s="44"/>
      <c r="F25" s="44"/>
      <c r="G25" s="44"/>
      <c r="H25" s="44"/>
      <c r="I25" s="44"/>
      <c r="J25" s="53"/>
      <c r="K25" s="15"/>
    </row>
    <row r="26" spans="1:11" ht="15.75">
      <c r="A26" s="12"/>
      <c r="B26" s="52"/>
      <c r="C26" s="44" t="s">
        <v>180</v>
      </c>
      <c r="D26" s="44"/>
      <c r="E26" s="44"/>
      <c r="F26" s="44"/>
      <c r="G26" s="44"/>
      <c r="H26" s="44"/>
      <c r="I26" s="44"/>
      <c r="J26" s="53"/>
      <c r="K26" s="15"/>
    </row>
    <row r="27" spans="1:11" ht="15.75">
      <c r="A27" s="12"/>
      <c r="B27" s="52"/>
      <c r="C27" s="44" t="s">
        <v>181</v>
      </c>
      <c r="D27" s="44"/>
      <c r="E27" s="44"/>
      <c r="F27" s="44"/>
      <c r="G27" s="44"/>
      <c r="H27" s="44"/>
      <c r="I27" s="44"/>
      <c r="J27" s="53"/>
      <c r="K27" s="15"/>
    </row>
    <row r="28" spans="1:11" ht="15.75">
      <c r="A28" s="12"/>
      <c r="B28" s="54"/>
      <c r="C28" s="55" t="s">
        <v>182</v>
      </c>
      <c r="D28" s="55"/>
      <c r="E28" s="55"/>
      <c r="F28" s="55"/>
      <c r="G28" s="55"/>
      <c r="H28" s="55"/>
      <c r="I28" s="55"/>
      <c r="J28" s="56"/>
      <c r="K28" s="15"/>
    </row>
    <row r="29" spans="1:11" ht="7.5" customHeight="1">
      <c r="A29" s="12"/>
      <c r="B29" s="57"/>
      <c r="C29" s="44"/>
      <c r="D29" s="44"/>
      <c r="E29" s="44"/>
      <c r="F29" s="44"/>
      <c r="G29" s="44"/>
      <c r="H29" s="44"/>
      <c r="I29" s="44"/>
      <c r="J29" s="44"/>
      <c r="K29" s="15"/>
    </row>
    <row r="30" spans="1:11" ht="15.75">
      <c r="A30" s="12"/>
      <c r="B30" s="49" t="s">
        <v>94</v>
      </c>
      <c r="C30" s="50" t="s">
        <v>152</v>
      </c>
      <c r="D30" s="50"/>
      <c r="E30" s="50"/>
      <c r="F30" s="50"/>
      <c r="G30" s="50"/>
      <c r="H30" s="50"/>
      <c r="I30" s="50"/>
      <c r="J30" s="51"/>
      <c r="K30" s="15"/>
    </row>
    <row r="31" spans="1:11" ht="15.75">
      <c r="A31" s="12"/>
      <c r="B31" s="52"/>
      <c r="C31" s="44" t="s">
        <v>153</v>
      </c>
      <c r="D31" s="44"/>
      <c r="E31" s="44"/>
      <c r="F31" s="44"/>
      <c r="G31" s="44"/>
      <c r="H31" s="44"/>
      <c r="I31" s="44"/>
      <c r="J31" s="53"/>
      <c r="K31" s="15"/>
    </row>
    <row r="32" spans="1:11" ht="15.75">
      <c r="A32" s="12"/>
      <c r="B32" s="54"/>
      <c r="C32" s="55" t="s">
        <v>154</v>
      </c>
      <c r="D32" s="55"/>
      <c r="E32" s="55"/>
      <c r="F32" s="55"/>
      <c r="G32" s="55"/>
      <c r="H32" s="55"/>
      <c r="I32" s="55"/>
      <c r="J32" s="56"/>
      <c r="K32" s="15"/>
    </row>
    <row r="33" spans="1:11" ht="7.5" customHeight="1">
      <c r="A33" s="12"/>
      <c r="B33" s="57"/>
      <c r="C33" s="44"/>
      <c r="D33" s="44"/>
      <c r="E33" s="44"/>
      <c r="F33" s="44"/>
      <c r="G33" s="44"/>
      <c r="H33" s="44"/>
      <c r="I33" s="44"/>
      <c r="J33" s="44"/>
      <c r="K33" s="15"/>
    </row>
    <row r="34" spans="1:11" ht="15.75">
      <c r="A34" s="12"/>
      <c r="B34" s="49" t="s">
        <v>95</v>
      </c>
      <c r="C34" s="50" t="s">
        <v>155</v>
      </c>
      <c r="D34" s="50"/>
      <c r="E34" s="50"/>
      <c r="F34" s="50"/>
      <c r="G34" s="50"/>
      <c r="H34" s="50"/>
      <c r="I34" s="50"/>
      <c r="J34" s="51"/>
      <c r="K34" s="15"/>
    </row>
    <row r="35" spans="1:11" ht="15.75">
      <c r="A35" s="12"/>
      <c r="B35" s="52"/>
      <c r="C35" s="44" t="s">
        <v>156</v>
      </c>
      <c r="D35" s="44"/>
      <c r="E35" s="44"/>
      <c r="F35" s="44"/>
      <c r="G35" s="44"/>
      <c r="H35" s="44"/>
      <c r="I35" s="44"/>
      <c r="J35" s="53"/>
      <c r="K35" s="15"/>
    </row>
    <row r="36" spans="1:11" ht="15.75">
      <c r="A36" s="12"/>
      <c r="B36" s="54"/>
      <c r="C36" s="55" t="s">
        <v>157</v>
      </c>
      <c r="D36" s="55"/>
      <c r="E36" s="55"/>
      <c r="F36" s="55"/>
      <c r="G36" s="55"/>
      <c r="H36" s="55"/>
      <c r="I36" s="55"/>
      <c r="J36" s="56"/>
      <c r="K36" s="15"/>
    </row>
    <row r="37" spans="1:11" ht="7.5" customHeight="1">
      <c r="A37" s="12"/>
      <c r="B37" s="44"/>
      <c r="C37" s="44"/>
      <c r="D37" s="44"/>
      <c r="E37" s="44"/>
      <c r="F37" s="44"/>
      <c r="G37" s="44"/>
      <c r="H37" s="44"/>
      <c r="I37" s="44"/>
      <c r="J37" s="44"/>
      <c r="K37" s="15"/>
    </row>
    <row r="38" spans="1:11" ht="15.75">
      <c r="A38" s="12"/>
      <c r="B38" s="49" t="s">
        <v>212</v>
      </c>
      <c r="C38" s="50" t="s">
        <v>115</v>
      </c>
      <c r="D38" s="50"/>
      <c r="E38" s="50"/>
      <c r="F38" s="50"/>
      <c r="G38" s="50"/>
      <c r="H38" s="50"/>
      <c r="I38" s="50"/>
      <c r="J38" s="51"/>
      <c r="K38" s="15"/>
    </row>
    <row r="39" spans="1:11" ht="15.75">
      <c r="A39" s="12"/>
      <c r="B39" s="58" t="s">
        <v>213</v>
      </c>
      <c r="C39" s="44" t="s">
        <v>116</v>
      </c>
      <c r="D39" s="44"/>
      <c r="E39" s="44"/>
      <c r="F39" s="44"/>
      <c r="G39" s="44"/>
      <c r="H39" s="44"/>
      <c r="I39" s="44"/>
      <c r="J39" s="53"/>
      <c r="K39" s="15"/>
    </row>
    <row r="40" spans="1:11" ht="15.75">
      <c r="A40" s="12"/>
      <c r="B40" s="52"/>
      <c r="C40" s="44" t="s">
        <v>117</v>
      </c>
      <c r="D40" s="44"/>
      <c r="E40" s="44"/>
      <c r="F40" s="44"/>
      <c r="G40" s="44"/>
      <c r="H40" s="44"/>
      <c r="I40" s="44"/>
      <c r="J40" s="53"/>
      <c r="K40" s="15"/>
    </row>
    <row r="41" spans="1:11" ht="15.75">
      <c r="A41" s="12"/>
      <c r="B41" s="54"/>
      <c r="C41" s="55" t="s">
        <v>118</v>
      </c>
      <c r="D41" s="55"/>
      <c r="E41" s="55"/>
      <c r="F41" s="55"/>
      <c r="G41" s="55"/>
      <c r="H41" s="55"/>
      <c r="I41" s="55"/>
      <c r="J41" s="56"/>
      <c r="K41" s="15"/>
    </row>
    <row r="42" spans="1:11" ht="7.5" customHeight="1">
      <c r="A42" s="12"/>
      <c r="B42" s="44"/>
      <c r="C42" s="44"/>
      <c r="D42" s="44"/>
      <c r="E42" s="44"/>
      <c r="F42" s="44"/>
      <c r="G42" s="44"/>
      <c r="H42" s="44"/>
      <c r="I42" s="44"/>
      <c r="J42" s="44"/>
      <c r="K42" s="15"/>
    </row>
    <row r="43" spans="1:11" ht="15.75">
      <c r="A43" s="12"/>
      <c r="B43" s="49" t="s">
        <v>98</v>
      </c>
      <c r="C43" s="50" t="s">
        <v>187</v>
      </c>
      <c r="D43" s="50"/>
      <c r="E43" s="50"/>
      <c r="F43" s="50"/>
      <c r="G43" s="50"/>
      <c r="H43" s="50"/>
      <c r="I43" s="50"/>
      <c r="J43" s="51"/>
      <c r="K43" s="15"/>
    </row>
    <row r="44" spans="1:11" ht="15.75">
      <c r="A44" s="12"/>
      <c r="B44" s="52"/>
      <c r="C44" s="44" t="s">
        <v>128</v>
      </c>
      <c r="D44" s="44"/>
      <c r="E44" s="44"/>
      <c r="F44" s="44"/>
      <c r="G44" s="44"/>
      <c r="H44" s="44"/>
      <c r="I44" s="44"/>
      <c r="J44" s="53"/>
      <c r="K44" s="15"/>
    </row>
    <row r="45" spans="1:11" ht="15.75">
      <c r="A45" s="12"/>
      <c r="B45" s="52"/>
      <c r="C45" s="44" t="s">
        <v>129</v>
      </c>
      <c r="D45" s="44"/>
      <c r="E45" s="44"/>
      <c r="F45" s="44"/>
      <c r="G45" s="44"/>
      <c r="H45" s="44"/>
      <c r="I45" s="44"/>
      <c r="J45" s="53"/>
      <c r="K45" s="15"/>
    </row>
    <row r="46" spans="1:11" ht="15.75">
      <c r="A46" s="12"/>
      <c r="B46" s="52"/>
      <c r="C46" s="44" t="s">
        <v>188</v>
      </c>
      <c r="D46" s="44"/>
      <c r="E46" s="44"/>
      <c r="F46" s="44"/>
      <c r="G46" s="44"/>
      <c r="H46" s="44"/>
      <c r="I46" s="44"/>
      <c r="J46" s="53"/>
      <c r="K46" s="15"/>
    </row>
    <row r="47" spans="1:11" ht="15.75">
      <c r="A47" s="12"/>
      <c r="B47" s="54"/>
      <c r="C47" s="55" t="s">
        <v>130</v>
      </c>
      <c r="D47" s="55"/>
      <c r="E47" s="55"/>
      <c r="F47" s="55"/>
      <c r="G47" s="55"/>
      <c r="H47" s="55"/>
      <c r="I47" s="55"/>
      <c r="J47" s="56"/>
      <c r="K47" s="15"/>
    </row>
    <row r="48" spans="1:11" ht="7.5" customHeight="1">
      <c r="A48" s="12"/>
      <c r="B48" s="44"/>
      <c r="C48" s="44"/>
      <c r="D48" s="44"/>
      <c r="E48" s="44"/>
      <c r="F48" s="44"/>
      <c r="G48" s="44"/>
      <c r="H48" s="44"/>
      <c r="I48" s="44"/>
      <c r="J48" s="44"/>
      <c r="K48" s="15"/>
    </row>
    <row r="49" spans="1:11" ht="15.75">
      <c r="A49" s="12"/>
      <c r="B49" s="49" t="s">
        <v>219</v>
      </c>
      <c r="C49" s="50" t="s">
        <v>167</v>
      </c>
      <c r="D49" s="50"/>
      <c r="E49" s="50"/>
      <c r="F49" s="50"/>
      <c r="G49" s="50"/>
      <c r="H49" s="50"/>
      <c r="I49" s="50"/>
      <c r="J49" s="51"/>
      <c r="K49" s="15"/>
    </row>
    <row r="50" spans="1:11" ht="15.75">
      <c r="A50" s="12"/>
      <c r="B50" s="58" t="s">
        <v>218</v>
      </c>
      <c r="C50" s="44" t="s">
        <v>168</v>
      </c>
      <c r="D50" s="44"/>
      <c r="E50" s="44"/>
      <c r="F50" s="44"/>
      <c r="G50" s="44"/>
      <c r="H50" s="44"/>
      <c r="I50" s="44"/>
      <c r="J50" s="53"/>
      <c r="K50" s="15"/>
    </row>
    <row r="51" spans="1:11" ht="15.75">
      <c r="A51" s="12"/>
      <c r="B51" s="54"/>
      <c r="C51" s="55" t="s">
        <v>169</v>
      </c>
      <c r="D51" s="55"/>
      <c r="E51" s="55"/>
      <c r="F51" s="55"/>
      <c r="G51" s="55"/>
      <c r="H51" s="55"/>
      <c r="I51" s="55"/>
      <c r="J51" s="56"/>
      <c r="K51" s="15"/>
    </row>
    <row r="52" spans="1:11" ht="7.5" customHeight="1">
      <c r="A52" s="12"/>
      <c r="B52" s="44"/>
      <c r="C52" s="44"/>
      <c r="D52" s="44"/>
      <c r="E52" s="44"/>
      <c r="F52" s="44"/>
      <c r="G52" s="44"/>
      <c r="H52" s="44"/>
      <c r="I52" s="44"/>
      <c r="J52" s="44"/>
      <c r="K52" s="15"/>
    </row>
    <row r="53" spans="1:11" ht="15.75">
      <c r="A53" s="12"/>
      <c r="B53" s="49" t="s">
        <v>96</v>
      </c>
      <c r="C53" s="50" t="s">
        <v>158</v>
      </c>
      <c r="D53" s="50"/>
      <c r="E53" s="50"/>
      <c r="F53" s="50"/>
      <c r="G53" s="50"/>
      <c r="H53" s="50"/>
      <c r="I53" s="50"/>
      <c r="J53" s="51"/>
      <c r="K53" s="15"/>
    </row>
    <row r="54" spans="1:11" ht="15.75">
      <c r="A54" s="12"/>
      <c r="B54" s="52"/>
      <c r="C54" s="44" t="s">
        <v>159</v>
      </c>
      <c r="D54" s="44"/>
      <c r="E54" s="44"/>
      <c r="F54" s="44"/>
      <c r="G54" s="44"/>
      <c r="H54" s="44"/>
      <c r="I54" s="44"/>
      <c r="J54" s="53"/>
      <c r="K54" s="15"/>
    </row>
    <row r="55" spans="1:11" ht="15.75">
      <c r="A55" s="12"/>
      <c r="B55" s="52"/>
      <c r="C55" s="44" t="s">
        <v>160</v>
      </c>
      <c r="D55" s="44"/>
      <c r="E55" s="44"/>
      <c r="F55" s="44"/>
      <c r="G55" s="44"/>
      <c r="H55" s="44"/>
      <c r="I55" s="44"/>
      <c r="J55" s="53"/>
      <c r="K55" s="15"/>
    </row>
    <row r="56" spans="1:11" ht="15.75">
      <c r="A56" s="12"/>
      <c r="B56" s="54"/>
      <c r="C56" s="55" t="s">
        <v>161</v>
      </c>
      <c r="D56" s="55"/>
      <c r="E56" s="55"/>
      <c r="F56" s="55"/>
      <c r="G56" s="55"/>
      <c r="H56" s="55"/>
      <c r="I56" s="55"/>
      <c r="J56" s="56"/>
      <c r="K56" s="15"/>
    </row>
    <row r="57" spans="1:11" ht="7.5" customHeight="1">
      <c r="A57" s="12"/>
      <c r="B57" s="44"/>
      <c r="C57" s="44"/>
      <c r="D57" s="44"/>
      <c r="E57" s="44"/>
      <c r="F57" s="44"/>
      <c r="G57" s="44"/>
      <c r="H57" s="44"/>
      <c r="I57" s="44"/>
      <c r="J57" s="44"/>
      <c r="K57" s="15"/>
    </row>
    <row r="58" spans="1:11" ht="15.75">
      <c r="A58" s="12"/>
      <c r="B58" s="49" t="s">
        <v>75</v>
      </c>
      <c r="C58" s="50" t="s">
        <v>134</v>
      </c>
      <c r="D58" s="50"/>
      <c r="E58" s="50"/>
      <c r="F58" s="50"/>
      <c r="G58" s="50"/>
      <c r="H58" s="50"/>
      <c r="I58" s="50"/>
      <c r="J58" s="51"/>
      <c r="K58" s="15"/>
    </row>
    <row r="59" spans="1:11" ht="15.75">
      <c r="A59" s="12"/>
      <c r="B59" s="52"/>
      <c r="C59" s="44" t="s">
        <v>111</v>
      </c>
      <c r="D59" s="44"/>
      <c r="E59" s="44"/>
      <c r="F59" s="44"/>
      <c r="G59" s="44"/>
      <c r="H59" s="44"/>
      <c r="I59" s="44"/>
      <c r="J59" s="53"/>
      <c r="K59" s="15"/>
    </row>
    <row r="60" spans="1:11" ht="15.75">
      <c r="A60" s="12"/>
      <c r="B60" s="52"/>
      <c r="C60" s="44" t="s">
        <v>112</v>
      </c>
      <c r="D60" s="44"/>
      <c r="E60" s="44"/>
      <c r="F60" s="44"/>
      <c r="G60" s="44"/>
      <c r="H60" s="44"/>
      <c r="I60" s="44"/>
      <c r="J60" s="53"/>
      <c r="K60" s="15"/>
    </row>
    <row r="61" spans="1:11" ht="15.75">
      <c r="A61" s="12"/>
      <c r="B61" s="54"/>
      <c r="C61" s="55" t="s">
        <v>135</v>
      </c>
      <c r="D61" s="55"/>
      <c r="E61" s="55"/>
      <c r="F61" s="55"/>
      <c r="G61" s="55"/>
      <c r="H61" s="55"/>
      <c r="I61" s="55"/>
      <c r="J61" s="56"/>
      <c r="K61" s="15"/>
    </row>
    <row r="62" spans="1:11" ht="7.5" customHeight="1">
      <c r="A62" s="12"/>
      <c r="B62" s="44"/>
      <c r="C62" s="44"/>
      <c r="D62" s="44"/>
      <c r="E62" s="44"/>
      <c r="F62" s="44"/>
      <c r="G62" s="44"/>
      <c r="H62" s="44"/>
      <c r="I62" s="44"/>
      <c r="J62" s="44"/>
      <c r="K62" s="15"/>
    </row>
    <row r="63" spans="1:11" ht="15.75">
      <c r="A63" s="12"/>
      <c r="B63" s="49" t="s">
        <v>224</v>
      </c>
      <c r="C63" s="50" t="s">
        <v>189</v>
      </c>
      <c r="D63" s="50"/>
      <c r="E63" s="50"/>
      <c r="F63" s="50"/>
      <c r="G63" s="50"/>
      <c r="H63" s="50"/>
      <c r="I63" s="50"/>
      <c r="J63" s="51"/>
      <c r="K63" s="15"/>
    </row>
    <row r="64" spans="1:11" ht="15.75">
      <c r="A64" s="12"/>
      <c r="B64" s="58" t="s">
        <v>223</v>
      </c>
      <c r="C64" s="44" t="s">
        <v>190</v>
      </c>
      <c r="D64" s="44"/>
      <c r="E64" s="44"/>
      <c r="F64" s="44"/>
      <c r="G64" s="44"/>
      <c r="H64" s="44"/>
      <c r="I64" s="44"/>
      <c r="J64" s="53"/>
      <c r="K64" s="15"/>
    </row>
    <row r="65" spans="1:11" ht="15" customHeight="1">
      <c r="A65" s="12"/>
      <c r="B65" s="52"/>
      <c r="C65" s="44" t="s">
        <v>131</v>
      </c>
      <c r="D65" s="44"/>
      <c r="E65" s="44"/>
      <c r="F65" s="44"/>
      <c r="G65" s="44"/>
      <c r="H65" s="44"/>
      <c r="I65" s="44"/>
      <c r="J65" s="53"/>
      <c r="K65" s="15"/>
    </row>
    <row r="66" spans="1:11" ht="15.75">
      <c r="A66" s="12"/>
      <c r="B66" s="54"/>
      <c r="C66" s="55" t="s">
        <v>191</v>
      </c>
      <c r="D66" s="55"/>
      <c r="E66" s="55"/>
      <c r="F66" s="55"/>
      <c r="G66" s="55"/>
      <c r="H66" s="55"/>
      <c r="I66" s="55"/>
      <c r="J66" s="56"/>
      <c r="K66" s="15"/>
    </row>
    <row r="67" spans="1:11" ht="7.5" customHeight="1">
      <c r="A67" s="12"/>
      <c r="B67" s="59"/>
      <c r="C67" s="59"/>
      <c r="D67" s="59"/>
      <c r="E67" s="59"/>
      <c r="F67" s="59"/>
      <c r="G67" s="59"/>
      <c r="H67" s="59"/>
      <c r="I67" s="59"/>
      <c r="J67" s="59"/>
      <c r="K67" s="15"/>
    </row>
    <row r="68" spans="1:11" ht="15.75">
      <c r="A68" s="12"/>
      <c r="B68" s="49" t="s">
        <v>76</v>
      </c>
      <c r="C68" s="50" t="s">
        <v>142</v>
      </c>
      <c r="D68" s="50"/>
      <c r="E68" s="50"/>
      <c r="F68" s="50"/>
      <c r="G68" s="50"/>
      <c r="H68" s="50"/>
      <c r="I68" s="50"/>
      <c r="J68" s="51"/>
      <c r="K68" s="15"/>
    </row>
    <row r="69" spans="1:11" ht="15.75">
      <c r="A69" s="12"/>
      <c r="B69" s="54"/>
      <c r="C69" s="55" t="s">
        <v>166</v>
      </c>
      <c r="D69" s="55"/>
      <c r="E69" s="55"/>
      <c r="F69" s="55"/>
      <c r="G69" s="55"/>
      <c r="H69" s="55"/>
      <c r="I69" s="55"/>
      <c r="J69" s="56"/>
      <c r="K69" s="15"/>
    </row>
    <row r="70" spans="1:11" ht="7.5" customHeight="1">
      <c r="A70" s="12"/>
      <c r="B70" s="59"/>
      <c r="C70" s="59"/>
      <c r="D70" s="59"/>
      <c r="E70" s="59"/>
      <c r="F70" s="59"/>
      <c r="G70" s="59"/>
      <c r="H70" s="59"/>
      <c r="I70" s="59"/>
      <c r="J70" s="59"/>
      <c r="K70" s="15"/>
    </row>
    <row r="71" spans="1:11" ht="15.75">
      <c r="A71" s="12"/>
      <c r="B71" s="49" t="s">
        <v>91</v>
      </c>
      <c r="C71" s="50" t="s">
        <v>192</v>
      </c>
      <c r="D71" s="50"/>
      <c r="E71" s="50"/>
      <c r="F71" s="50"/>
      <c r="G71" s="50"/>
      <c r="H71" s="50"/>
      <c r="I71" s="50"/>
      <c r="J71" s="51"/>
      <c r="K71" s="15"/>
    </row>
    <row r="72" spans="1:11" ht="15.75">
      <c r="A72" s="12"/>
      <c r="B72" s="52"/>
      <c r="C72" s="44" t="s">
        <v>137</v>
      </c>
      <c r="D72" s="44"/>
      <c r="E72" s="44"/>
      <c r="F72" s="44"/>
      <c r="G72" s="44"/>
      <c r="H72" s="44"/>
      <c r="I72" s="44"/>
      <c r="J72" s="53"/>
      <c r="K72" s="15"/>
    </row>
    <row r="73" spans="1:11" ht="15.75">
      <c r="A73" s="12"/>
      <c r="B73" s="54"/>
      <c r="C73" s="55" t="s">
        <v>138</v>
      </c>
      <c r="D73" s="55"/>
      <c r="E73" s="55"/>
      <c r="F73" s="55"/>
      <c r="G73" s="55"/>
      <c r="H73" s="55"/>
      <c r="I73" s="55"/>
      <c r="J73" s="56"/>
      <c r="K73" s="15"/>
    </row>
    <row r="74" spans="1:11" ht="7.5" customHeight="1">
      <c r="A74" s="12"/>
      <c r="B74" s="59"/>
      <c r="C74" s="59"/>
      <c r="D74" s="59"/>
      <c r="E74" s="59"/>
      <c r="F74" s="59"/>
      <c r="G74" s="59"/>
      <c r="H74" s="59"/>
      <c r="I74" s="59"/>
      <c r="J74" s="59"/>
      <c r="K74" s="15"/>
    </row>
    <row r="75" spans="1:11" ht="15" customHeight="1">
      <c r="A75" s="12"/>
      <c r="B75" s="49" t="s">
        <v>79</v>
      </c>
      <c r="C75" s="50" t="s">
        <v>207</v>
      </c>
      <c r="D75" s="50"/>
      <c r="E75" s="50"/>
      <c r="F75" s="50"/>
      <c r="G75" s="50"/>
      <c r="H75" s="50"/>
      <c r="I75" s="50"/>
      <c r="J75" s="51"/>
      <c r="K75" s="15"/>
    </row>
    <row r="76" spans="1:11" ht="15" customHeight="1">
      <c r="A76" s="12"/>
      <c r="B76" s="52"/>
      <c r="C76" s="44" t="s">
        <v>208</v>
      </c>
      <c r="D76" s="44"/>
      <c r="E76" s="44"/>
      <c r="F76" s="44"/>
      <c r="G76" s="44"/>
      <c r="H76" s="44"/>
      <c r="I76" s="44"/>
      <c r="J76" s="53"/>
      <c r="K76" s="15"/>
    </row>
    <row r="77" spans="1:11" ht="15" customHeight="1">
      <c r="A77" s="12"/>
      <c r="B77" s="54"/>
      <c r="C77" s="55" t="s">
        <v>209</v>
      </c>
      <c r="D77" s="55"/>
      <c r="E77" s="55"/>
      <c r="F77" s="55"/>
      <c r="G77" s="55"/>
      <c r="H77" s="55"/>
      <c r="I77" s="55"/>
      <c r="J77" s="56"/>
      <c r="K77" s="15"/>
    </row>
    <row r="78" spans="1:11" ht="7.5" customHeight="1">
      <c r="A78" s="12"/>
      <c r="B78" s="44"/>
      <c r="C78" s="44"/>
      <c r="D78" s="44"/>
      <c r="E78" s="44"/>
      <c r="F78" s="44"/>
      <c r="G78" s="44"/>
      <c r="H78" s="44"/>
      <c r="I78" s="44"/>
      <c r="J78" s="44"/>
      <c r="K78" s="15"/>
    </row>
    <row r="79" spans="1:11" ht="15" customHeight="1">
      <c r="A79" s="12"/>
      <c r="B79" s="49" t="s">
        <v>210</v>
      </c>
      <c r="C79" s="50" t="s">
        <v>113</v>
      </c>
      <c r="D79" s="50"/>
      <c r="E79" s="50"/>
      <c r="F79" s="50"/>
      <c r="G79" s="50"/>
      <c r="H79" s="50"/>
      <c r="I79" s="50"/>
      <c r="J79" s="51"/>
      <c r="K79" s="15"/>
    </row>
    <row r="80" spans="1:11" ht="15.75">
      <c r="A80" s="12"/>
      <c r="B80" s="60" t="s">
        <v>211</v>
      </c>
      <c r="C80" s="55" t="s">
        <v>136</v>
      </c>
      <c r="D80" s="55"/>
      <c r="E80" s="55"/>
      <c r="F80" s="55"/>
      <c r="G80" s="55"/>
      <c r="H80" s="55"/>
      <c r="I80" s="55"/>
      <c r="J80" s="56"/>
      <c r="K80" s="15"/>
    </row>
    <row r="81" spans="1:11" ht="7.5" customHeight="1">
      <c r="A81" s="12"/>
      <c r="B81" s="59"/>
      <c r="C81" s="59"/>
      <c r="D81" s="59"/>
      <c r="E81" s="59"/>
      <c r="F81" s="59"/>
      <c r="G81" s="59"/>
      <c r="H81" s="59"/>
      <c r="I81" s="59"/>
      <c r="J81" s="59"/>
      <c r="K81" s="15"/>
    </row>
    <row r="82" spans="1:11" ht="15" customHeight="1">
      <c r="A82" s="12"/>
      <c r="B82" s="49" t="s">
        <v>78</v>
      </c>
      <c r="C82" s="50" t="s">
        <v>193</v>
      </c>
      <c r="D82" s="50"/>
      <c r="E82" s="50"/>
      <c r="F82" s="50"/>
      <c r="G82" s="50"/>
      <c r="H82" s="50"/>
      <c r="I82" s="50"/>
      <c r="J82" s="51"/>
      <c r="K82" s="15"/>
    </row>
    <row r="83" spans="1:11" ht="15" customHeight="1">
      <c r="A83" s="12"/>
      <c r="B83" s="52"/>
      <c r="C83" s="44" t="s">
        <v>194</v>
      </c>
      <c r="D83" s="44"/>
      <c r="E83" s="44"/>
      <c r="F83" s="44"/>
      <c r="G83" s="44"/>
      <c r="H83" s="44"/>
      <c r="I83" s="44"/>
      <c r="J83" s="53"/>
      <c r="K83" s="15"/>
    </row>
    <row r="84" spans="1:11" ht="15" customHeight="1">
      <c r="A84" s="12"/>
      <c r="B84" s="52"/>
      <c r="C84" s="44" t="s">
        <v>195</v>
      </c>
      <c r="D84" s="44"/>
      <c r="E84" s="44"/>
      <c r="F84" s="44"/>
      <c r="G84" s="44"/>
      <c r="H84" s="44"/>
      <c r="I84" s="44"/>
      <c r="J84" s="53"/>
      <c r="K84" s="15"/>
    </row>
    <row r="85" spans="1:11" ht="15" customHeight="1">
      <c r="A85" s="12"/>
      <c r="B85" s="52"/>
      <c r="C85" s="44" t="s">
        <v>132</v>
      </c>
      <c r="D85" s="44"/>
      <c r="E85" s="44"/>
      <c r="F85" s="44"/>
      <c r="G85" s="44"/>
      <c r="H85" s="44"/>
      <c r="I85" s="44"/>
      <c r="J85" s="53"/>
      <c r="K85" s="15"/>
    </row>
    <row r="86" spans="1:11" ht="15" customHeight="1">
      <c r="A86" s="12"/>
      <c r="B86" s="52"/>
      <c r="C86" s="44" t="s">
        <v>133</v>
      </c>
      <c r="D86" s="44"/>
      <c r="E86" s="44"/>
      <c r="F86" s="44"/>
      <c r="G86" s="44"/>
      <c r="H86" s="44"/>
      <c r="I86" s="44"/>
      <c r="J86" s="53"/>
      <c r="K86" s="15"/>
    </row>
    <row r="87" spans="1:11" ht="15" customHeight="1">
      <c r="A87" s="12"/>
      <c r="B87" s="52"/>
      <c r="C87" s="44" t="s">
        <v>196</v>
      </c>
      <c r="D87" s="44"/>
      <c r="E87" s="44"/>
      <c r="F87" s="44"/>
      <c r="G87" s="44"/>
      <c r="H87" s="44"/>
      <c r="I87" s="44"/>
      <c r="J87" s="53"/>
      <c r="K87" s="15"/>
    </row>
    <row r="88" spans="1:11" ht="15" customHeight="1">
      <c r="A88" s="12"/>
      <c r="B88" s="52"/>
      <c r="C88" s="44" t="s">
        <v>197</v>
      </c>
      <c r="D88" s="44"/>
      <c r="E88" s="44"/>
      <c r="F88" s="44"/>
      <c r="G88" s="44"/>
      <c r="H88" s="44"/>
      <c r="I88" s="44"/>
      <c r="J88" s="53"/>
      <c r="K88" s="15"/>
    </row>
    <row r="89" spans="1:11" ht="15" customHeight="1">
      <c r="A89" s="12"/>
      <c r="B89" s="52"/>
      <c r="C89" s="44" t="s">
        <v>198</v>
      </c>
      <c r="D89" s="44"/>
      <c r="E89" s="44"/>
      <c r="F89" s="44"/>
      <c r="G89" s="44"/>
      <c r="H89" s="44"/>
      <c r="I89" s="44"/>
      <c r="J89" s="53"/>
      <c r="K89" s="15"/>
    </row>
    <row r="90" spans="1:11" ht="15" customHeight="1">
      <c r="A90" s="12"/>
      <c r="B90" s="54"/>
      <c r="C90" s="55" t="s">
        <v>199</v>
      </c>
      <c r="D90" s="55"/>
      <c r="E90" s="55"/>
      <c r="F90" s="55"/>
      <c r="G90" s="55"/>
      <c r="H90" s="55"/>
      <c r="I90" s="55"/>
      <c r="J90" s="56"/>
      <c r="K90" s="15"/>
    </row>
    <row r="91" spans="1:11" ht="7.5" customHeight="1">
      <c r="A91" s="12"/>
      <c r="B91" s="59"/>
      <c r="C91" s="59"/>
      <c r="D91" s="59"/>
      <c r="E91" s="59"/>
      <c r="F91" s="59"/>
      <c r="G91" s="59"/>
      <c r="H91" s="59"/>
      <c r="I91" s="59"/>
      <c r="J91" s="59"/>
      <c r="K91" s="15"/>
    </row>
    <row r="92" spans="1:11" ht="15" customHeight="1">
      <c r="A92" s="12"/>
      <c r="B92" s="49" t="s">
        <v>214</v>
      </c>
      <c r="C92" s="50" t="s">
        <v>143</v>
      </c>
      <c r="D92" s="50"/>
      <c r="E92" s="50"/>
      <c r="F92" s="50"/>
      <c r="G92" s="50"/>
      <c r="H92" s="50"/>
      <c r="I92" s="50"/>
      <c r="J92" s="51"/>
      <c r="K92" s="15"/>
    </row>
    <row r="93" spans="1:11" ht="15" customHeight="1">
      <c r="A93" s="12"/>
      <c r="B93" s="58" t="s">
        <v>120</v>
      </c>
      <c r="C93" s="44" t="s">
        <v>144</v>
      </c>
      <c r="D93" s="44"/>
      <c r="E93" s="44"/>
      <c r="F93" s="44"/>
      <c r="G93" s="44"/>
      <c r="H93" s="44"/>
      <c r="I93" s="44"/>
      <c r="J93" s="53"/>
      <c r="K93" s="15"/>
    </row>
    <row r="94" spans="1:11" ht="15" customHeight="1">
      <c r="A94" s="12"/>
      <c r="B94" s="52"/>
      <c r="C94" s="44" t="s">
        <v>145</v>
      </c>
      <c r="D94" s="44"/>
      <c r="E94" s="44"/>
      <c r="F94" s="44"/>
      <c r="G94" s="44"/>
      <c r="H94" s="44"/>
      <c r="I94" s="44"/>
      <c r="J94" s="53"/>
      <c r="K94" s="15"/>
    </row>
    <row r="95" spans="1:11" ht="15" customHeight="1">
      <c r="A95" s="12"/>
      <c r="B95" s="52"/>
      <c r="C95" s="44" t="s">
        <v>146</v>
      </c>
      <c r="D95" s="44"/>
      <c r="E95" s="44"/>
      <c r="F95" s="44"/>
      <c r="G95" s="44"/>
      <c r="H95" s="44"/>
      <c r="I95" s="44"/>
      <c r="J95" s="53"/>
      <c r="K95" s="15"/>
    </row>
    <row r="96" spans="1:11" ht="15" customHeight="1">
      <c r="A96" s="12"/>
      <c r="B96" s="54"/>
      <c r="C96" s="55" t="s">
        <v>147</v>
      </c>
      <c r="D96" s="55"/>
      <c r="E96" s="55"/>
      <c r="F96" s="55"/>
      <c r="G96" s="55"/>
      <c r="H96" s="55"/>
      <c r="I96" s="55"/>
      <c r="J96" s="56"/>
      <c r="K96" s="15"/>
    </row>
    <row r="97" spans="1:11" ht="7.5" customHeight="1">
      <c r="A97" s="12"/>
      <c r="B97" s="44"/>
      <c r="C97" s="44"/>
      <c r="D97" s="44"/>
      <c r="E97" s="44"/>
      <c r="F97" s="44"/>
      <c r="G97" s="44"/>
      <c r="H97" s="44"/>
      <c r="I97" s="44"/>
      <c r="J97" s="44"/>
      <c r="K97" s="15"/>
    </row>
    <row r="98" spans="1:11" ht="15" customHeight="1">
      <c r="A98" s="12"/>
      <c r="B98" s="61" t="s">
        <v>99</v>
      </c>
      <c r="C98" s="62" t="s">
        <v>99</v>
      </c>
      <c r="D98" s="62"/>
      <c r="E98" s="62"/>
      <c r="F98" s="62"/>
      <c r="G98" s="62"/>
      <c r="H98" s="62"/>
      <c r="I98" s="62"/>
      <c r="J98" s="63"/>
      <c r="K98" s="15"/>
    </row>
    <row r="99" spans="1:11" ht="7.5" customHeight="1">
      <c r="A99" s="12"/>
      <c r="B99" s="44"/>
      <c r="C99" s="44"/>
      <c r="D99" s="44"/>
      <c r="E99" s="44"/>
      <c r="F99" s="44"/>
      <c r="G99" s="44"/>
      <c r="H99" s="44"/>
      <c r="I99" s="44"/>
      <c r="J99" s="44"/>
      <c r="K99" s="15"/>
    </row>
    <row r="100" spans="1:11" ht="15.75">
      <c r="A100" s="12"/>
      <c r="B100" s="49" t="s">
        <v>93</v>
      </c>
      <c r="C100" s="50" t="s">
        <v>119</v>
      </c>
      <c r="D100" s="50"/>
      <c r="E100" s="50"/>
      <c r="F100" s="50"/>
      <c r="G100" s="50"/>
      <c r="H100" s="50"/>
      <c r="I100" s="50"/>
      <c r="J100" s="51"/>
      <c r="K100" s="15"/>
    </row>
    <row r="101" spans="1:11" ht="15.75">
      <c r="A101" s="12"/>
      <c r="B101" s="54"/>
      <c r="C101" s="55" t="s">
        <v>141</v>
      </c>
      <c r="D101" s="55"/>
      <c r="E101" s="55"/>
      <c r="F101" s="55"/>
      <c r="G101" s="55"/>
      <c r="H101" s="55"/>
      <c r="I101" s="55"/>
      <c r="J101" s="56"/>
      <c r="K101" s="15"/>
    </row>
    <row r="102" spans="1:11" ht="7.5" customHeight="1">
      <c r="A102" s="12"/>
      <c r="B102" s="44"/>
      <c r="C102" s="44"/>
      <c r="D102" s="44"/>
      <c r="E102" s="44"/>
      <c r="F102" s="44"/>
      <c r="G102" s="44"/>
      <c r="H102" s="44"/>
      <c r="I102" s="44"/>
      <c r="J102" s="44"/>
      <c r="K102" s="15"/>
    </row>
    <row r="103" spans="1:11" ht="15.75">
      <c r="A103" s="12"/>
      <c r="B103" s="49" t="s">
        <v>77</v>
      </c>
      <c r="C103" s="50" t="s">
        <v>170</v>
      </c>
      <c r="D103" s="50"/>
      <c r="E103" s="50"/>
      <c r="F103" s="50"/>
      <c r="G103" s="50"/>
      <c r="H103" s="50"/>
      <c r="I103" s="50"/>
      <c r="J103" s="51"/>
      <c r="K103" s="15"/>
    </row>
    <row r="104" spans="1:11" ht="15.75">
      <c r="A104" s="12"/>
      <c r="B104" s="52"/>
      <c r="C104" s="44" t="s">
        <v>121</v>
      </c>
      <c r="D104" s="44"/>
      <c r="E104" s="44"/>
      <c r="F104" s="44"/>
      <c r="G104" s="44"/>
      <c r="H104" s="44"/>
      <c r="I104" s="44"/>
      <c r="J104" s="53"/>
      <c r="K104" s="15"/>
    </row>
    <row r="105" spans="1:11" ht="15" customHeight="1">
      <c r="A105" s="12"/>
      <c r="B105" s="52"/>
      <c r="C105" s="44" t="s">
        <v>171</v>
      </c>
      <c r="D105" s="44"/>
      <c r="E105" s="44"/>
      <c r="F105" s="44"/>
      <c r="G105" s="44"/>
      <c r="H105" s="44"/>
      <c r="I105" s="44"/>
      <c r="J105" s="53"/>
      <c r="K105" s="15"/>
    </row>
    <row r="106" spans="1:11" ht="15.75">
      <c r="A106" s="12"/>
      <c r="B106" s="52"/>
      <c r="C106" s="44" t="s">
        <v>172</v>
      </c>
      <c r="D106" s="44"/>
      <c r="E106" s="44"/>
      <c r="F106" s="44"/>
      <c r="G106" s="44"/>
      <c r="H106" s="44"/>
      <c r="I106" s="44"/>
      <c r="J106" s="53"/>
      <c r="K106" s="15"/>
    </row>
    <row r="107" spans="1:11" ht="15.75">
      <c r="A107" s="12"/>
      <c r="B107" s="52"/>
      <c r="C107" s="44" t="s">
        <v>173</v>
      </c>
      <c r="D107" s="44"/>
      <c r="E107" s="44"/>
      <c r="F107" s="44"/>
      <c r="G107" s="44"/>
      <c r="H107" s="44"/>
      <c r="I107" s="44"/>
      <c r="J107" s="53"/>
      <c r="K107" s="15"/>
    </row>
    <row r="108" spans="1:11" ht="15.75">
      <c r="A108" s="12"/>
      <c r="B108" s="52"/>
      <c r="C108" s="44" t="s">
        <v>122</v>
      </c>
      <c r="D108" s="44"/>
      <c r="E108" s="44"/>
      <c r="F108" s="44"/>
      <c r="G108" s="44"/>
      <c r="H108" s="44"/>
      <c r="I108" s="44"/>
      <c r="J108" s="53"/>
      <c r="K108" s="15"/>
    </row>
    <row r="109" spans="1:11" ht="15.75">
      <c r="A109" s="12"/>
      <c r="B109" s="52"/>
      <c r="C109" s="44" t="s">
        <v>123</v>
      </c>
      <c r="D109" s="44"/>
      <c r="E109" s="44"/>
      <c r="F109" s="44"/>
      <c r="G109" s="44"/>
      <c r="H109" s="44"/>
      <c r="I109" s="44"/>
      <c r="J109" s="53"/>
      <c r="K109" s="15"/>
    </row>
    <row r="110" spans="1:11" ht="15.75">
      <c r="A110" s="12"/>
      <c r="B110" s="54"/>
      <c r="C110" s="55" t="s">
        <v>174</v>
      </c>
      <c r="D110" s="55"/>
      <c r="E110" s="55"/>
      <c r="F110" s="55"/>
      <c r="G110" s="55"/>
      <c r="H110" s="55"/>
      <c r="I110" s="55"/>
      <c r="J110" s="56"/>
      <c r="K110" s="15"/>
    </row>
    <row r="111" spans="1:11" ht="7.5" customHeight="1">
      <c r="A111" s="12"/>
      <c r="B111" s="44"/>
      <c r="C111" s="44"/>
      <c r="D111" s="44"/>
      <c r="E111" s="44"/>
      <c r="F111" s="44"/>
      <c r="G111" s="44"/>
      <c r="H111" s="44"/>
      <c r="I111" s="44"/>
      <c r="J111" s="44"/>
      <c r="K111" s="15"/>
    </row>
    <row r="112" spans="1:11" ht="15.75">
      <c r="A112" s="12"/>
      <c r="B112" s="49" t="s">
        <v>217</v>
      </c>
      <c r="C112" s="50" t="s">
        <v>162</v>
      </c>
      <c r="D112" s="50"/>
      <c r="E112" s="50"/>
      <c r="F112" s="50"/>
      <c r="G112" s="50"/>
      <c r="H112" s="50"/>
      <c r="I112" s="50"/>
      <c r="J112" s="51"/>
      <c r="K112" s="15"/>
    </row>
    <row r="113" spans="1:11" ht="15.75">
      <c r="A113" s="12"/>
      <c r="B113" s="52"/>
      <c r="C113" s="44" t="s">
        <v>163</v>
      </c>
      <c r="D113" s="44"/>
      <c r="E113" s="44"/>
      <c r="F113" s="44"/>
      <c r="G113" s="44"/>
      <c r="H113" s="44"/>
      <c r="I113" s="44"/>
      <c r="J113" s="53"/>
      <c r="K113" s="15"/>
    </row>
    <row r="114" spans="1:11" ht="15.75">
      <c r="A114" s="12"/>
      <c r="B114" s="52"/>
      <c r="C114" s="44" t="s">
        <v>164</v>
      </c>
      <c r="D114" s="44"/>
      <c r="E114" s="44"/>
      <c r="F114" s="44"/>
      <c r="G114" s="44"/>
      <c r="H114" s="44"/>
      <c r="I114" s="44"/>
      <c r="J114" s="53"/>
      <c r="K114" s="15"/>
    </row>
    <row r="115" spans="1:11" ht="15.75">
      <c r="A115" s="12"/>
      <c r="B115" s="54"/>
      <c r="C115" s="55" t="s">
        <v>165</v>
      </c>
      <c r="D115" s="55"/>
      <c r="E115" s="55"/>
      <c r="F115" s="55"/>
      <c r="G115" s="55"/>
      <c r="H115" s="55"/>
      <c r="I115" s="55"/>
      <c r="J115" s="56"/>
      <c r="K115" s="15"/>
    </row>
    <row r="116" spans="1:11" ht="7.5" customHeight="1">
      <c r="A116" s="12"/>
      <c r="B116" s="44"/>
      <c r="C116" s="44"/>
      <c r="D116" s="44"/>
      <c r="E116" s="44"/>
      <c r="F116" s="44"/>
      <c r="G116" s="44"/>
      <c r="H116" s="44"/>
      <c r="I116" s="44"/>
      <c r="J116" s="44"/>
      <c r="K116" s="15"/>
    </row>
    <row r="117" spans="1:11" ht="15.75">
      <c r="A117" s="12"/>
      <c r="B117" s="49" t="s">
        <v>127</v>
      </c>
      <c r="C117" s="50" t="s">
        <v>183</v>
      </c>
      <c r="D117" s="50"/>
      <c r="E117" s="50"/>
      <c r="F117" s="50"/>
      <c r="G117" s="50"/>
      <c r="H117" s="50"/>
      <c r="I117" s="50"/>
      <c r="J117" s="51"/>
      <c r="K117" s="15"/>
    </row>
    <row r="118" spans="1:11" ht="15.75">
      <c r="A118" s="12"/>
      <c r="B118" s="58" t="s">
        <v>222</v>
      </c>
      <c r="C118" s="44" t="s">
        <v>184</v>
      </c>
      <c r="D118" s="44"/>
      <c r="E118" s="44"/>
      <c r="F118" s="44"/>
      <c r="G118" s="44"/>
      <c r="H118" s="44"/>
      <c r="I118" s="44"/>
      <c r="J118" s="53"/>
      <c r="K118" s="15"/>
    </row>
    <row r="119" spans="1:11" ht="15.75">
      <c r="A119" s="12"/>
      <c r="B119" s="52"/>
      <c r="C119" s="44" t="s">
        <v>185</v>
      </c>
      <c r="D119" s="44"/>
      <c r="E119" s="44"/>
      <c r="F119" s="44"/>
      <c r="G119" s="44"/>
      <c r="H119" s="44"/>
      <c r="I119" s="44"/>
      <c r="J119" s="53"/>
      <c r="K119" s="15"/>
    </row>
    <row r="120" spans="1:11" ht="15" customHeight="1">
      <c r="A120" s="12"/>
      <c r="B120" s="54"/>
      <c r="C120" s="55" t="s">
        <v>186</v>
      </c>
      <c r="D120" s="55"/>
      <c r="E120" s="55"/>
      <c r="F120" s="55"/>
      <c r="G120" s="55"/>
      <c r="H120" s="55"/>
      <c r="I120" s="55"/>
      <c r="J120" s="56"/>
      <c r="K120" s="15"/>
    </row>
    <row r="121" spans="1:11" ht="7.5" customHeight="1">
      <c r="A121" s="12"/>
      <c r="B121" s="59"/>
      <c r="C121" s="59"/>
      <c r="D121" s="59"/>
      <c r="E121" s="59"/>
      <c r="F121" s="59"/>
      <c r="G121" s="59"/>
      <c r="H121" s="59"/>
      <c r="I121" s="59"/>
      <c r="J121" s="59"/>
      <c r="K121" s="15"/>
    </row>
    <row r="122" spans="1:11" ht="15.75">
      <c r="A122" s="12"/>
      <c r="B122" s="49" t="s">
        <v>226</v>
      </c>
      <c r="C122" s="50" t="s">
        <v>200</v>
      </c>
      <c r="D122" s="50"/>
      <c r="E122" s="50"/>
      <c r="F122" s="50"/>
      <c r="G122" s="50"/>
      <c r="H122" s="50"/>
      <c r="I122" s="50"/>
      <c r="J122" s="51"/>
      <c r="K122" s="15"/>
    </row>
    <row r="123" spans="1:11" ht="15.75">
      <c r="A123" s="12"/>
      <c r="B123" s="58" t="s">
        <v>225</v>
      </c>
      <c r="C123" s="44" t="s">
        <v>201</v>
      </c>
      <c r="D123" s="44"/>
      <c r="E123" s="44"/>
      <c r="F123" s="44"/>
      <c r="G123" s="44"/>
      <c r="H123" s="44"/>
      <c r="I123" s="44"/>
      <c r="J123" s="53"/>
      <c r="K123" s="15"/>
    </row>
    <row r="124" spans="1:11" ht="15.75">
      <c r="A124" s="12"/>
      <c r="B124" s="52"/>
      <c r="C124" s="44" t="s">
        <v>202</v>
      </c>
      <c r="D124" s="44"/>
      <c r="E124" s="44"/>
      <c r="F124" s="44"/>
      <c r="G124" s="44"/>
      <c r="H124" s="44"/>
      <c r="I124" s="44"/>
      <c r="J124" s="53"/>
      <c r="K124" s="15"/>
    </row>
    <row r="125" spans="1:11" ht="15.75">
      <c r="A125" s="12"/>
      <c r="B125" s="52"/>
      <c r="C125" s="44" t="s">
        <v>203</v>
      </c>
      <c r="D125" s="44"/>
      <c r="E125" s="44"/>
      <c r="F125" s="44"/>
      <c r="G125" s="44"/>
      <c r="H125" s="44"/>
      <c r="I125" s="44"/>
      <c r="J125" s="53"/>
      <c r="K125" s="15"/>
    </row>
    <row r="126" spans="1:11" ht="15.75">
      <c r="A126" s="12"/>
      <c r="B126" s="52"/>
      <c r="C126" s="44" t="s">
        <v>204</v>
      </c>
      <c r="D126" s="44"/>
      <c r="E126" s="44"/>
      <c r="F126" s="44"/>
      <c r="G126" s="44"/>
      <c r="H126" s="44"/>
      <c r="I126" s="44"/>
      <c r="J126" s="53"/>
      <c r="K126" s="15"/>
    </row>
    <row r="127" spans="1:11" ht="15.75">
      <c r="A127" s="12"/>
      <c r="B127" s="52"/>
      <c r="C127" s="44" t="s">
        <v>205</v>
      </c>
      <c r="D127" s="44"/>
      <c r="E127" s="44"/>
      <c r="F127" s="44"/>
      <c r="G127" s="44"/>
      <c r="H127" s="44"/>
      <c r="I127" s="44"/>
      <c r="J127" s="53"/>
      <c r="K127" s="15"/>
    </row>
    <row r="128" spans="1:11" ht="15.75">
      <c r="A128" s="12"/>
      <c r="B128" s="54"/>
      <c r="C128" s="55" t="s">
        <v>206</v>
      </c>
      <c r="D128" s="55"/>
      <c r="E128" s="55"/>
      <c r="F128" s="55"/>
      <c r="G128" s="55"/>
      <c r="H128" s="55"/>
      <c r="I128" s="55"/>
      <c r="J128" s="56"/>
      <c r="K128" s="15"/>
    </row>
    <row r="129" spans="1:11" ht="7.5" customHeight="1">
      <c r="A129" s="12"/>
      <c r="B129" s="44"/>
      <c r="C129" s="59"/>
      <c r="D129" s="44"/>
      <c r="E129" s="44"/>
      <c r="F129" s="44"/>
      <c r="G129" s="44"/>
      <c r="H129" s="44"/>
      <c r="I129" s="44"/>
      <c r="J129" s="44"/>
      <c r="K129" s="15"/>
    </row>
    <row r="130" spans="1:11" ht="15.75">
      <c r="A130" s="12"/>
      <c r="B130" s="49" t="s">
        <v>97</v>
      </c>
      <c r="C130" s="50" t="s">
        <v>124</v>
      </c>
      <c r="D130" s="50"/>
      <c r="E130" s="50"/>
      <c r="F130" s="50"/>
      <c r="G130" s="50"/>
      <c r="H130" s="50"/>
      <c r="I130" s="50"/>
      <c r="J130" s="51"/>
      <c r="K130" s="15"/>
    </row>
    <row r="131" spans="1:11" ht="15.75">
      <c r="A131" s="12"/>
      <c r="B131" s="52"/>
      <c r="C131" s="44" t="s">
        <v>125</v>
      </c>
      <c r="D131" s="44"/>
      <c r="E131" s="44"/>
      <c r="F131" s="44"/>
      <c r="G131" s="44"/>
      <c r="H131" s="44"/>
      <c r="I131" s="44"/>
      <c r="J131" s="53"/>
      <c r="K131" s="15"/>
    </row>
    <row r="132" spans="1:11" ht="15.75">
      <c r="A132" s="12"/>
      <c r="B132" s="52"/>
      <c r="C132" s="44" t="s">
        <v>126</v>
      </c>
      <c r="D132" s="44"/>
      <c r="E132" s="44"/>
      <c r="F132" s="44"/>
      <c r="G132" s="44"/>
      <c r="H132" s="44"/>
      <c r="I132" s="44"/>
      <c r="J132" s="53"/>
      <c r="K132" s="15"/>
    </row>
    <row r="133" spans="1:11" ht="15.75">
      <c r="A133" s="12"/>
      <c r="B133" s="54"/>
      <c r="C133" s="55" t="s">
        <v>175</v>
      </c>
      <c r="D133" s="55"/>
      <c r="E133" s="55"/>
      <c r="F133" s="55"/>
      <c r="G133" s="55"/>
      <c r="H133" s="55"/>
      <c r="I133" s="55"/>
      <c r="J133" s="56"/>
      <c r="K133" s="15"/>
    </row>
    <row r="134" spans="1:11" ht="7.5" customHeight="1">
      <c r="A134" s="12"/>
      <c r="B134" s="4"/>
      <c r="C134" s="28"/>
      <c r="D134" s="4"/>
      <c r="E134" s="4"/>
      <c r="F134" s="4"/>
      <c r="G134" s="4"/>
      <c r="H134" s="4"/>
      <c r="I134" s="4"/>
      <c r="J134" s="4"/>
      <c r="K134" s="15"/>
    </row>
    <row r="135" spans="1:11" ht="11.25" customHeight="1">
      <c r="A135" s="12"/>
      <c r="B135" s="4"/>
      <c r="C135" s="28"/>
      <c r="D135" s="4"/>
      <c r="E135" s="4"/>
      <c r="F135" s="4"/>
      <c r="G135" s="4"/>
      <c r="H135" s="4"/>
      <c r="I135" s="4"/>
      <c r="J135" s="4"/>
      <c r="K135" s="15"/>
    </row>
    <row r="136" spans="1:11" ht="15.75">
      <c r="A136" s="12"/>
      <c r="B136" s="34" t="s">
        <v>256</v>
      </c>
      <c r="C136" s="4"/>
      <c r="D136" s="4"/>
      <c r="E136" s="4"/>
      <c r="F136" s="4"/>
      <c r="G136" s="4"/>
      <c r="H136" s="4"/>
      <c r="I136" s="4"/>
      <c r="J136" s="4"/>
      <c r="K136" s="15"/>
    </row>
    <row r="137" spans="1:11">
      <c r="A137" s="18"/>
      <c r="B137" s="5"/>
      <c r="C137" s="5"/>
      <c r="D137" s="5"/>
      <c r="E137" s="5"/>
      <c r="F137" s="5"/>
      <c r="G137" s="5"/>
      <c r="H137" s="5"/>
      <c r="I137" s="5"/>
      <c r="J137" s="5"/>
      <c r="K137" s="19"/>
    </row>
  </sheetData>
  <mergeCells count="1">
    <mergeCell ref="C11:J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V68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2" customWidth="1"/>
    <col min="7" max="7" width="5.5703125" customWidth="1"/>
    <col min="8" max="11" width="11.85546875" customWidth="1"/>
    <col min="12" max="12" width="5.5703125" customWidth="1"/>
    <col min="13" max="13" width="11.7109375" customWidth="1"/>
    <col min="14" max="14" width="11.85546875" customWidth="1"/>
    <col min="15" max="16" width="11.710937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  <col min="21" max="21" width="14.5703125" bestFit="1" customWidth="1"/>
    <col min="22" max="22" width="14.28515625" bestFit="1" customWidth="1"/>
  </cols>
  <sheetData>
    <row r="1" spans="1:22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  <c r="U1" s="7"/>
      <c r="V1" s="7"/>
    </row>
    <row r="2" spans="1:22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2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2" s="2" customFormat="1" ht="15.75">
      <c r="A6" s="22"/>
      <c r="B6" s="3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3"/>
    </row>
    <row r="7" spans="1:22" s="2" customFormat="1" ht="15" customHeight="1">
      <c r="A7" s="22"/>
      <c r="B7" s="8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3"/>
    </row>
    <row r="8" spans="1:22" s="2" customFormat="1">
      <c r="A8" s="22"/>
      <c r="B8" s="8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3"/>
    </row>
    <row r="9" spans="1:22" s="2" customFormat="1">
      <c r="A9" s="22"/>
      <c r="B9" s="8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3"/>
    </row>
    <row r="10" spans="1:22" s="2" customFormat="1" ht="15.75">
      <c r="A10" s="22"/>
      <c r="B10" s="8"/>
      <c r="C10" s="99" t="s">
        <v>102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23"/>
    </row>
    <row r="11" spans="1:22" s="2" customFormat="1" ht="15.75">
      <c r="A11" s="22"/>
      <c r="B11" s="8"/>
      <c r="C11" s="99" t="s">
        <v>313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72"/>
      <c r="R11" s="70"/>
      <c r="S11" s="70"/>
      <c r="T11" s="70"/>
    </row>
    <row r="12" spans="1:22" s="2" customFormat="1">
      <c r="A12" s="22"/>
      <c r="B12" s="8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73"/>
      <c r="R12" s="66"/>
      <c r="S12" s="66"/>
      <c r="T12" s="66"/>
    </row>
    <row r="13" spans="1:22" s="2" customFormat="1" ht="15.75">
      <c r="A13" s="22"/>
      <c r="B13" s="8"/>
      <c r="C13" s="99" t="s">
        <v>270</v>
      </c>
      <c r="D13" s="99"/>
      <c r="E13" s="99"/>
      <c r="F13" s="99"/>
      <c r="G13" s="70"/>
      <c r="H13" s="99" t="s">
        <v>68</v>
      </c>
      <c r="I13" s="99"/>
      <c r="J13" s="99"/>
      <c r="K13" s="99"/>
      <c r="L13" s="70"/>
      <c r="M13" s="99" t="s">
        <v>69</v>
      </c>
      <c r="N13" s="99"/>
      <c r="O13" s="99"/>
      <c r="P13" s="99"/>
      <c r="Q13" s="72"/>
      <c r="R13" s="70"/>
      <c r="S13" s="70"/>
      <c r="T13" s="70"/>
    </row>
    <row r="14" spans="1:22" s="2" customFormat="1" ht="15.75" customHeight="1">
      <c r="A14" s="22"/>
      <c r="B14" s="8"/>
      <c r="C14" s="102"/>
      <c r="D14" s="102"/>
      <c r="E14" s="100" t="s">
        <v>254</v>
      </c>
      <c r="F14" s="101" t="s">
        <v>318</v>
      </c>
      <c r="G14" s="67"/>
      <c r="H14" s="102" t="s">
        <v>269</v>
      </c>
      <c r="I14" s="102"/>
      <c r="J14" s="100" t="s">
        <v>254</v>
      </c>
      <c r="K14" s="101" t="s">
        <v>318</v>
      </c>
      <c r="L14" s="32"/>
      <c r="M14" s="102" t="s">
        <v>269</v>
      </c>
      <c r="N14" s="102"/>
      <c r="O14" s="100" t="s">
        <v>254</v>
      </c>
      <c r="P14" s="101" t="s">
        <v>318</v>
      </c>
      <c r="Q14" s="74"/>
      <c r="R14" s="67"/>
      <c r="S14" s="71"/>
      <c r="T14" s="71"/>
    </row>
    <row r="15" spans="1:22" s="2" customFormat="1" ht="15.75">
      <c r="A15" s="22"/>
      <c r="B15" s="8"/>
      <c r="C15" s="31">
        <v>2016</v>
      </c>
      <c r="D15" s="31">
        <v>2017</v>
      </c>
      <c r="E15" s="100"/>
      <c r="F15" s="101"/>
      <c r="G15" s="67"/>
      <c r="H15" s="31">
        <v>2016</v>
      </c>
      <c r="I15" s="31">
        <v>2017</v>
      </c>
      <c r="J15" s="100"/>
      <c r="K15" s="101"/>
      <c r="L15" s="32"/>
      <c r="M15" s="31">
        <v>2016</v>
      </c>
      <c r="N15" s="31">
        <v>2017</v>
      </c>
      <c r="O15" s="100"/>
      <c r="P15" s="101"/>
      <c r="Q15" s="74"/>
      <c r="R15" s="67"/>
      <c r="S15" s="71"/>
      <c r="T15" s="71"/>
    </row>
    <row r="16" spans="1:22" s="2" customFormat="1" ht="15.75">
      <c r="A16" s="22"/>
      <c r="B16" s="8"/>
      <c r="C16" s="31"/>
      <c r="D16" s="31"/>
      <c r="E16" s="69"/>
      <c r="F16" s="32"/>
      <c r="G16" s="67"/>
      <c r="H16" s="31"/>
      <c r="I16" s="31"/>
      <c r="J16" s="69"/>
      <c r="K16" s="32"/>
      <c r="L16" s="32"/>
      <c r="M16" s="31"/>
      <c r="N16" s="31"/>
      <c r="O16" s="69"/>
      <c r="P16" s="32"/>
      <c r="Q16" s="74"/>
      <c r="R16" s="67"/>
      <c r="S16" s="71"/>
      <c r="T16" s="71"/>
    </row>
    <row r="17" spans="1:20" s="2" customFormat="1" ht="15.75">
      <c r="A17" s="22"/>
      <c r="B17" s="34" t="s">
        <v>271</v>
      </c>
      <c r="C17" s="35">
        <v>70163</v>
      </c>
      <c r="D17" s="35">
        <v>105100</v>
      </c>
      <c r="E17" s="36">
        <f t="shared" ref="E17:E19" si="0">IF(ISBLANK(D17),"",(IFERROR(((D17/C17-1)*100),"")))</f>
        <v>49.794050995538953</v>
      </c>
      <c r="F17" s="35">
        <v>2738458</v>
      </c>
      <c r="G17" s="67"/>
      <c r="H17" s="35">
        <v>28300</v>
      </c>
      <c r="I17" s="35">
        <v>46619</v>
      </c>
      <c r="J17" s="36">
        <f t="shared" ref="J17:J19" si="1">IF(ISBLANK(I17),"",(IFERROR(((I17/H17-1)*100),"")))</f>
        <v>64.731448763250881</v>
      </c>
      <c r="K17" s="35">
        <v>1203350</v>
      </c>
      <c r="L17" s="32"/>
      <c r="M17" s="35">
        <v>41863</v>
      </c>
      <c r="N17" s="35">
        <v>58481</v>
      </c>
      <c r="O17" s="36">
        <f t="shared" ref="O17:O19" si="2">IF(ISBLANK(N17),"",(IFERROR(((N17/M17-1)*100),"")))</f>
        <v>39.696151733033936</v>
      </c>
      <c r="P17" s="35">
        <v>1535108</v>
      </c>
      <c r="Q17" s="74"/>
      <c r="R17" s="67"/>
      <c r="S17" s="71"/>
      <c r="T17" s="71"/>
    </row>
    <row r="18" spans="1:20" s="2" customFormat="1" ht="15.75">
      <c r="A18" s="22"/>
      <c r="B18" s="34" t="s">
        <v>272</v>
      </c>
      <c r="C18" s="35">
        <v>84432</v>
      </c>
      <c r="D18" s="35">
        <v>105343</v>
      </c>
      <c r="E18" s="36">
        <f t="shared" si="0"/>
        <v>24.766676141747212</v>
      </c>
      <c r="F18" s="35">
        <v>2843801</v>
      </c>
      <c r="G18" s="67"/>
      <c r="H18" s="35">
        <v>31616</v>
      </c>
      <c r="I18" s="35">
        <v>47461</v>
      </c>
      <c r="J18" s="36">
        <f t="shared" si="1"/>
        <v>50.11702935222673</v>
      </c>
      <c r="K18" s="35">
        <v>1250811</v>
      </c>
      <c r="L18" s="32"/>
      <c r="M18" s="35">
        <v>52816</v>
      </c>
      <c r="N18" s="35">
        <v>57882</v>
      </c>
      <c r="O18" s="36">
        <f t="shared" si="2"/>
        <v>9.5917903665555961</v>
      </c>
      <c r="P18" s="35">
        <v>1592990</v>
      </c>
      <c r="Q18" s="74"/>
      <c r="R18" s="67"/>
      <c r="S18" s="71"/>
      <c r="T18" s="71"/>
    </row>
    <row r="19" spans="1:20" s="2" customFormat="1" ht="15.75">
      <c r="A19" s="22"/>
      <c r="B19" s="34" t="s">
        <v>273</v>
      </c>
      <c r="C19" s="35">
        <v>76318</v>
      </c>
      <c r="D19" s="35">
        <v>103183</v>
      </c>
      <c r="E19" s="36">
        <f t="shared" si="0"/>
        <v>35.201394166513801</v>
      </c>
      <c r="F19" s="35">
        <v>2946984</v>
      </c>
      <c r="G19" s="67"/>
      <c r="H19" s="35">
        <v>30782</v>
      </c>
      <c r="I19" s="35">
        <v>46216</v>
      </c>
      <c r="J19" s="36">
        <f t="shared" si="1"/>
        <v>50.139692027808458</v>
      </c>
      <c r="K19" s="35">
        <v>1297027</v>
      </c>
      <c r="L19" s="83"/>
      <c r="M19" s="35">
        <v>45536</v>
      </c>
      <c r="N19" s="35">
        <v>56967</v>
      </c>
      <c r="O19" s="36">
        <f t="shared" si="2"/>
        <v>25.103215038650738</v>
      </c>
      <c r="P19" s="35">
        <v>1649957</v>
      </c>
      <c r="Q19" s="74"/>
      <c r="R19" s="67"/>
      <c r="S19" s="71"/>
      <c r="T19" s="71"/>
    </row>
    <row r="20" spans="1:20" s="2" customFormat="1" ht="15.75">
      <c r="A20" s="22"/>
      <c r="B20" s="34" t="s">
        <v>274</v>
      </c>
      <c r="C20" s="35">
        <v>84998</v>
      </c>
      <c r="D20" s="35">
        <v>76941</v>
      </c>
      <c r="E20" s="36">
        <f>IF(ISBLANK(D20),"",(IFERROR(((D20/C20-1)*100),"")))</f>
        <v>-9.4790465658015517</v>
      </c>
      <c r="F20" s="35">
        <v>3023925</v>
      </c>
      <c r="G20" s="67"/>
      <c r="H20" s="35">
        <v>37093</v>
      </c>
      <c r="I20" s="35">
        <v>36118</v>
      </c>
      <c r="J20" s="36">
        <f>IF(ISBLANK(I20),"",(IFERROR(((I20/H20-1)*100),"")))</f>
        <v>-2.6285282937481447</v>
      </c>
      <c r="K20" s="35">
        <v>1333145</v>
      </c>
      <c r="L20" s="83"/>
      <c r="M20" s="35">
        <v>47905</v>
      </c>
      <c r="N20" s="35">
        <v>40823</v>
      </c>
      <c r="O20" s="36">
        <f>IF(ISBLANK(N20),"",(IFERROR(((N20/M20-1)*100),"")))</f>
        <v>-14.783425529694183</v>
      </c>
      <c r="P20" s="35">
        <v>1690780</v>
      </c>
      <c r="Q20" s="74"/>
      <c r="R20" s="67"/>
      <c r="S20" s="71"/>
      <c r="T20" s="71"/>
    </row>
    <row r="21" spans="1:20" s="2" customFormat="1" ht="15.75">
      <c r="A21" s="22"/>
      <c r="B21" s="34" t="s">
        <v>275</v>
      </c>
      <c r="C21" s="35">
        <v>81315</v>
      </c>
      <c r="D21" s="35">
        <v>97970</v>
      </c>
      <c r="E21" s="36">
        <f t="shared" ref="E21:E29" si="3">IF(ISBLANK(D21),"",(IFERROR(((D21/C21-1)*100),"")))</f>
        <v>20.482075877759321</v>
      </c>
      <c r="F21" s="35">
        <v>3121895</v>
      </c>
      <c r="G21" s="67"/>
      <c r="H21" s="35">
        <v>37195</v>
      </c>
      <c r="I21" s="35">
        <v>46544</v>
      </c>
      <c r="J21" s="36">
        <f t="shared" ref="J21:J29" si="4">IF(ISBLANK(I21),"",(IFERROR(((I21/H21-1)*100),"")))</f>
        <v>25.135098803602631</v>
      </c>
      <c r="K21" s="35">
        <v>1379689</v>
      </c>
      <c r="L21" s="32"/>
      <c r="M21" s="35">
        <v>44120</v>
      </c>
      <c r="N21" s="35">
        <v>51426</v>
      </c>
      <c r="O21" s="36">
        <f t="shared" ref="O21:O29" si="5">IF(ISBLANK(N21),"",(IFERROR(((N21/M21-1)*100),"")))</f>
        <v>16.559383499546687</v>
      </c>
      <c r="P21" s="35">
        <v>1742206</v>
      </c>
      <c r="Q21" s="74"/>
      <c r="R21" s="67"/>
      <c r="S21" s="71"/>
      <c r="T21" s="71"/>
    </row>
    <row r="22" spans="1:20" s="2" customFormat="1" ht="15.75">
      <c r="A22" s="22"/>
      <c r="B22" s="34" t="s">
        <v>276</v>
      </c>
      <c r="C22" s="35">
        <v>95246</v>
      </c>
      <c r="D22" s="35">
        <v>99090</v>
      </c>
      <c r="E22" s="36">
        <f t="shared" si="3"/>
        <v>4.0358650232030779</v>
      </c>
      <c r="F22" s="35">
        <v>3220985</v>
      </c>
      <c r="G22" s="67"/>
      <c r="H22" s="35">
        <v>42745</v>
      </c>
      <c r="I22" s="35">
        <v>46968</v>
      </c>
      <c r="J22" s="36">
        <f t="shared" si="4"/>
        <v>9.8795180722891516</v>
      </c>
      <c r="K22" s="35">
        <v>1426657</v>
      </c>
      <c r="L22" s="32"/>
      <c r="M22" s="35">
        <v>52501</v>
      </c>
      <c r="N22" s="35">
        <v>52122</v>
      </c>
      <c r="O22" s="36">
        <f t="shared" si="5"/>
        <v>-0.72189101159978453</v>
      </c>
      <c r="P22" s="35">
        <v>1794328</v>
      </c>
      <c r="Q22" s="74"/>
      <c r="R22" s="67"/>
      <c r="S22" s="71"/>
      <c r="T22" s="71"/>
    </row>
    <row r="23" spans="1:20" s="2" customFormat="1" ht="15.75">
      <c r="A23" s="22"/>
      <c r="B23" s="34" t="s">
        <v>277</v>
      </c>
      <c r="C23" s="35">
        <v>82344</v>
      </c>
      <c r="D23" s="109">
        <v>86366</v>
      </c>
      <c r="E23" s="110">
        <f t="shared" si="3"/>
        <v>4.8843874477800364</v>
      </c>
      <c r="F23" s="109">
        <v>3307351</v>
      </c>
      <c r="G23" s="67"/>
      <c r="H23" s="35">
        <v>37030</v>
      </c>
      <c r="I23" s="109">
        <v>40458</v>
      </c>
      <c r="J23" s="110">
        <f t="shared" si="4"/>
        <v>9.2573588981906596</v>
      </c>
      <c r="K23" s="109">
        <v>1467115</v>
      </c>
      <c r="L23" s="32"/>
      <c r="M23" s="35">
        <v>45314</v>
      </c>
      <c r="N23" s="109">
        <v>45908</v>
      </c>
      <c r="O23" s="110">
        <f t="shared" si="5"/>
        <v>1.31085315796442</v>
      </c>
      <c r="P23" s="109">
        <v>1840236</v>
      </c>
      <c r="Q23" s="74"/>
      <c r="R23" s="67"/>
      <c r="S23" s="71"/>
      <c r="T23" s="71"/>
    </row>
    <row r="24" spans="1:20" s="2" customFormat="1" ht="15.75">
      <c r="A24" s="22"/>
      <c r="B24" s="34" t="s">
        <v>278</v>
      </c>
      <c r="C24" s="35">
        <v>129405</v>
      </c>
      <c r="D24" s="35"/>
      <c r="E24" s="36" t="str">
        <f t="shared" si="3"/>
        <v/>
      </c>
      <c r="F24" s="35"/>
      <c r="G24" s="67"/>
      <c r="H24" s="35">
        <v>57591</v>
      </c>
      <c r="I24" s="35"/>
      <c r="J24" s="36" t="str">
        <f t="shared" si="4"/>
        <v/>
      </c>
      <c r="K24" s="35"/>
      <c r="L24" s="32"/>
      <c r="M24" s="35">
        <v>71814</v>
      </c>
      <c r="N24" s="35"/>
      <c r="O24" s="36" t="str">
        <f t="shared" si="5"/>
        <v/>
      </c>
      <c r="P24" s="35"/>
      <c r="Q24" s="74"/>
      <c r="R24" s="67"/>
      <c r="S24" s="71"/>
      <c r="T24" s="71"/>
    </row>
    <row r="25" spans="1:20" s="2" customFormat="1" ht="15.75">
      <c r="A25" s="22"/>
      <c r="B25" s="34" t="s">
        <v>279</v>
      </c>
      <c r="C25" s="35">
        <v>89398</v>
      </c>
      <c r="D25" s="35"/>
      <c r="E25" s="36" t="str">
        <f t="shared" si="3"/>
        <v/>
      </c>
      <c r="F25" s="35"/>
      <c r="G25" s="67"/>
      <c r="H25" s="35">
        <v>41540</v>
      </c>
      <c r="I25" s="35"/>
      <c r="J25" s="36" t="str">
        <f t="shared" si="4"/>
        <v/>
      </c>
      <c r="K25" s="35"/>
      <c r="L25" s="32"/>
      <c r="M25" s="35">
        <v>47858</v>
      </c>
      <c r="N25" s="35"/>
      <c r="O25" s="36" t="str">
        <f t="shared" si="5"/>
        <v/>
      </c>
      <c r="P25" s="35"/>
      <c r="Q25" s="74"/>
      <c r="R25" s="67"/>
      <c r="S25" s="71"/>
      <c r="T25" s="71"/>
    </row>
    <row r="26" spans="1:20" s="2" customFormat="1" ht="15.75">
      <c r="A26" s="22"/>
      <c r="B26" s="34" t="s">
        <v>280</v>
      </c>
      <c r="C26" s="35">
        <v>75350</v>
      </c>
      <c r="D26" s="35"/>
      <c r="E26" s="36" t="str">
        <f t="shared" si="3"/>
        <v/>
      </c>
      <c r="F26" s="35"/>
      <c r="G26" s="67"/>
      <c r="H26" s="35">
        <v>35155</v>
      </c>
      <c r="I26" s="35"/>
      <c r="J26" s="36" t="str">
        <f t="shared" si="4"/>
        <v/>
      </c>
      <c r="K26" s="35"/>
      <c r="L26" s="32"/>
      <c r="M26" s="35">
        <v>40195</v>
      </c>
      <c r="N26" s="35"/>
      <c r="O26" s="36" t="str">
        <f t="shared" si="5"/>
        <v/>
      </c>
      <c r="P26" s="35"/>
      <c r="Q26" s="74"/>
      <c r="R26" s="67"/>
      <c r="S26" s="71"/>
      <c r="T26" s="71"/>
    </row>
    <row r="27" spans="1:20" s="2" customFormat="1" ht="15.75">
      <c r="A27" s="22"/>
      <c r="B27" s="34" t="s">
        <v>281</v>
      </c>
      <c r="C27" s="35">
        <v>74765</v>
      </c>
      <c r="D27" s="35"/>
      <c r="E27" s="36" t="str">
        <f t="shared" si="3"/>
        <v/>
      </c>
      <c r="F27" s="35"/>
      <c r="G27" s="67"/>
      <c r="H27" s="35">
        <v>35149</v>
      </c>
      <c r="I27" s="35"/>
      <c r="J27" s="36" t="str">
        <f t="shared" si="4"/>
        <v/>
      </c>
      <c r="K27" s="35"/>
      <c r="L27" s="32"/>
      <c r="M27" s="35">
        <v>39616</v>
      </c>
      <c r="N27" s="35"/>
      <c r="O27" s="36" t="str">
        <f t="shared" si="5"/>
        <v/>
      </c>
      <c r="P27" s="35"/>
      <c r="Q27" s="74"/>
      <c r="R27" s="67"/>
      <c r="S27" s="71"/>
      <c r="T27" s="71"/>
    </row>
    <row r="28" spans="1:20" s="2" customFormat="1" ht="15.75">
      <c r="A28" s="22"/>
      <c r="B28" s="34" t="s">
        <v>282</v>
      </c>
      <c r="C28" s="35">
        <v>54042</v>
      </c>
      <c r="D28" s="35"/>
      <c r="E28" s="36" t="str">
        <f t="shared" si="3"/>
        <v/>
      </c>
      <c r="F28" s="35"/>
      <c r="G28" s="67"/>
      <c r="H28" s="35">
        <v>25435</v>
      </c>
      <c r="I28" s="35"/>
      <c r="J28" s="36" t="str">
        <f t="shared" si="4"/>
        <v/>
      </c>
      <c r="K28" s="35"/>
      <c r="L28" s="32"/>
      <c r="M28" s="35">
        <v>28607</v>
      </c>
      <c r="N28" s="35"/>
      <c r="O28" s="36" t="str">
        <f t="shared" si="5"/>
        <v/>
      </c>
      <c r="P28" s="35"/>
      <c r="Q28" s="74"/>
      <c r="R28" s="67"/>
      <c r="S28" s="71"/>
      <c r="T28" s="71"/>
    </row>
    <row r="29" spans="1:20" s="89" customFormat="1" ht="15.75">
      <c r="A29" s="87"/>
      <c r="B29" s="40" t="s">
        <v>283</v>
      </c>
      <c r="C29" s="76">
        <f>SUM(C17:C28)</f>
        <v>997776</v>
      </c>
      <c r="D29" s="76">
        <f>SUM(D17:D28)</f>
        <v>673993</v>
      </c>
      <c r="E29" s="75">
        <f t="shared" si="3"/>
        <v>-32.450469844935135</v>
      </c>
      <c r="F29" s="76"/>
      <c r="G29" s="80"/>
      <c r="H29" s="76">
        <f>SUM(H17:H28)</f>
        <v>439631</v>
      </c>
      <c r="I29" s="76">
        <f>SUM(I17:I28)</f>
        <v>310384</v>
      </c>
      <c r="J29" s="75">
        <f t="shared" si="4"/>
        <v>-29.398973229822278</v>
      </c>
      <c r="K29" s="76"/>
      <c r="L29" s="80"/>
      <c r="M29" s="76">
        <f>SUM(M17:M28)</f>
        <v>558145</v>
      </c>
      <c r="N29" s="76">
        <f>SUM(N17:N28)</f>
        <v>363609</v>
      </c>
      <c r="O29" s="75">
        <f t="shared" si="5"/>
        <v>-34.854025387668074</v>
      </c>
      <c r="P29" s="76"/>
      <c r="Q29" s="88"/>
    </row>
    <row r="30" spans="1:20" s="2" customFormat="1">
      <c r="A30" s="22"/>
      <c r="B30" s="8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3"/>
    </row>
    <row r="31" spans="1:20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20" s="2" customFormat="1" ht="15.75">
      <c r="A32" s="22"/>
      <c r="B32" s="40" t="s">
        <v>285</v>
      </c>
      <c r="C32" s="76">
        <f>SUM(C17:C23)</f>
        <v>574816</v>
      </c>
      <c r="D32" s="76">
        <f>SUM(D17:D23)</f>
        <v>673993</v>
      </c>
      <c r="E32" s="75">
        <f>(D32/C32-1)*100</f>
        <v>17.253695095474029</v>
      </c>
      <c r="G32" s="21"/>
      <c r="H32" s="76">
        <f>SUM(H17:H23)</f>
        <v>244761</v>
      </c>
      <c r="I32" s="76">
        <f>SUM(I17:I23)</f>
        <v>310384</v>
      </c>
      <c r="J32" s="75">
        <f>(I32/H32-1)*100</f>
        <v>26.811052414396073</v>
      </c>
      <c r="K32" s="21"/>
      <c r="L32" s="21"/>
      <c r="M32" s="76">
        <f>SUM(M17:M23)</f>
        <v>330055</v>
      </c>
      <c r="N32" s="76">
        <f>SUM(N17:N23)</f>
        <v>363609</v>
      </c>
      <c r="O32" s="75">
        <f>(N32/M32-1)*100</f>
        <v>10.166184423808144</v>
      </c>
      <c r="P32" s="21"/>
      <c r="Q32" s="23"/>
    </row>
    <row r="33" spans="1:17" s="2" customFormat="1" ht="15.75">
      <c r="A33" s="22"/>
      <c r="B33" s="40" t="s">
        <v>284</v>
      </c>
      <c r="C33" s="77"/>
      <c r="D33" s="75">
        <f>(D32/C32-1)*100</f>
        <v>17.253695095474029</v>
      </c>
      <c r="E33" s="21"/>
      <c r="F33" s="77"/>
      <c r="G33" s="21"/>
      <c r="H33" s="77"/>
      <c r="I33" s="75">
        <f>(I32/H32-1)*100</f>
        <v>26.811052414396073</v>
      </c>
      <c r="J33" s="21"/>
      <c r="K33" s="21"/>
      <c r="L33" s="21"/>
      <c r="M33" s="77"/>
      <c r="N33" s="75">
        <f>(N32/M32-1)*100</f>
        <v>10.166184423808144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4" t="s">
        <v>256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301</v>
      </c>
      <c r="D38" s="21" t="s">
        <v>302</v>
      </c>
      <c r="E38" s="21"/>
      <c r="F38" s="21"/>
      <c r="G38" s="21"/>
      <c r="H38" s="21" t="s">
        <v>301</v>
      </c>
      <c r="I38" s="21" t="s">
        <v>302</v>
      </c>
      <c r="J38" s="21"/>
      <c r="K38" s="21"/>
      <c r="L38" s="21"/>
      <c r="M38" s="21" t="s">
        <v>301</v>
      </c>
      <c r="N38" s="21" t="s">
        <v>302</v>
      </c>
      <c r="O38" s="21"/>
      <c r="P38" s="21"/>
      <c r="Q38" s="23"/>
    </row>
    <row r="39" spans="1:17" s="2" customFormat="1">
      <c r="A39" s="22"/>
      <c r="B39" s="8"/>
      <c r="C39" s="21" t="str">
        <f>C13</f>
        <v xml:space="preserve">Total oferentes </v>
      </c>
      <c r="D39" s="21">
        <f>C15</f>
        <v>2016</v>
      </c>
      <c r="E39" s="21">
        <f>D15</f>
        <v>2017</v>
      </c>
      <c r="F39" s="21"/>
      <c r="G39" s="21"/>
      <c r="H39" s="21"/>
      <c r="I39" s="21">
        <f>H15</f>
        <v>2016</v>
      </c>
      <c r="J39" s="21">
        <f>I15</f>
        <v>2017</v>
      </c>
      <c r="K39" s="21"/>
      <c r="L39" s="21"/>
      <c r="M39" s="21"/>
      <c r="N39" s="21">
        <f>M15</f>
        <v>2016</v>
      </c>
      <c r="O39" s="21">
        <f>N15</f>
        <v>2017</v>
      </c>
      <c r="P39" s="21"/>
      <c r="Q39" s="23"/>
    </row>
    <row r="40" spans="1:17" s="2" customFormat="1">
      <c r="A40" s="22"/>
      <c r="B40" s="8"/>
      <c r="C40" s="21" t="s">
        <v>303</v>
      </c>
      <c r="D40" s="82">
        <f>C23</f>
        <v>82344</v>
      </c>
      <c r="E40" s="82">
        <f>D23</f>
        <v>86366</v>
      </c>
      <c r="F40" s="21"/>
      <c r="G40" s="21"/>
      <c r="H40" s="21" t="s">
        <v>303</v>
      </c>
      <c r="I40" s="82">
        <f>H23</f>
        <v>37030</v>
      </c>
      <c r="J40" s="82">
        <f>I23</f>
        <v>40458</v>
      </c>
      <c r="K40" s="21"/>
      <c r="L40" s="21"/>
      <c r="M40" s="21" t="s">
        <v>303</v>
      </c>
      <c r="N40" s="82">
        <f>M23</f>
        <v>45314</v>
      </c>
      <c r="O40" s="82">
        <f>N23</f>
        <v>45908</v>
      </c>
      <c r="P40" s="21"/>
      <c r="Q40" s="23"/>
    </row>
    <row r="41" spans="1:17" s="2" customFormat="1">
      <c r="A41" s="22"/>
      <c r="B41" s="8"/>
      <c r="C41" s="21" t="s">
        <v>304</v>
      </c>
      <c r="D41" s="21" t="str">
        <f>B23</f>
        <v xml:space="preserve">  Julio</v>
      </c>
      <c r="E41" s="21"/>
      <c r="F41" s="21"/>
      <c r="G41" s="21"/>
      <c r="H41" s="21" t="s">
        <v>304</v>
      </c>
      <c r="I41" s="21" t="str">
        <f>B23</f>
        <v xml:space="preserve">  Julio</v>
      </c>
      <c r="J41" s="21"/>
      <c r="K41" s="21"/>
      <c r="L41" s="21"/>
      <c r="M41" s="21" t="str">
        <f>B21</f>
        <v xml:space="preserve">  Mayo</v>
      </c>
      <c r="N41" s="21" t="str">
        <f>B23</f>
        <v xml:space="preserve">  Julio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17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17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5"/>
    </row>
    <row r="53" spans="1:17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19"/>
    </row>
    <row r="55" spans="1:17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7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7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7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7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7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7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7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7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7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</sheetData>
  <mergeCells count="14">
    <mergeCell ref="C10:P10"/>
    <mergeCell ref="E14:E15"/>
    <mergeCell ref="J14:J15"/>
    <mergeCell ref="O14:O15"/>
    <mergeCell ref="C13:F13"/>
    <mergeCell ref="H13:K13"/>
    <mergeCell ref="M13:P13"/>
    <mergeCell ref="F14:F15"/>
    <mergeCell ref="H14:I14"/>
    <mergeCell ref="K14:K15"/>
    <mergeCell ref="M14:N14"/>
    <mergeCell ref="P14:P15"/>
    <mergeCell ref="C14:D14"/>
    <mergeCell ref="C11:P11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0000"/>
  </sheetPr>
  <dimension ref="A1:T91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4" customWidth="1"/>
    <col min="7" max="7" width="2.42578125" customWidth="1"/>
    <col min="8" max="8" width="11.85546875" customWidth="1"/>
    <col min="9" max="10" width="11.7109375" customWidth="1"/>
    <col min="11" max="11" width="14.5703125" customWidth="1"/>
    <col min="12" max="12" width="4.140625" customWidth="1"/>
    <col min="13" max="15" width="11.7109375" customWidth="1"/>
    <col min="16" max="16" width="14.14062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</cols>
  <sheetData>
    <row r="1" spans="1:20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</row>
    <row r="2" spans="1:20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</row>
    <row r="3" spans="1:20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0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0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0" s="2" customFormat="1" ht="15.75">
      <c r="A6" s="22"/>
      <c r="B6" s="3"/>
      <c r="C6" s="21"/>
      <c r="D6" s="21"/>
      <c r="E6" s="21"/>
      <c r="F6" s="21"/>
      <c r="G6" s="21"/>
      <c r="H6" s="20"/>
      <c r="I6" s="21"/>
      <c r="J6" s="21"/>
      <c r="K6" s="21"/>
      <c r="L6" s="21"/>
      <c r="M6" s="21"/>
      <c r="N6" s="21"/>
      <c r="O6" s="21"/>
      <c r="P6" s="21"/>
      <c r="Q6" s="23"/>
    </row>
    <row r="7" spans="1:20">
      <c r="A7" s="12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3"/>
      <c r="R7" s="2"/>
      <c r="S7" s="2"/>
      <c r="T7" s="2"/>
    </row>
    <row r="8" spans="1:20">
      <c r="A8" s="12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3"/>
      <c r="R8" s="2"/>
      <c r="S8" s="2"/>
      <c r="T8" s="2"/>
    </row>
    <row r="9" spans="1:20">
      <c r="A9" s="12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3"/>
      <c r="R9" s="2"/>
      <c r="S9" s="2"/>
      <c r="T9" s="2"/>
    </row>
    <row r="10" spans="1:20" ht="15.75">
      <c r="A10" s="12"/>
      <c r="B10" s="20"/>
      <c r="C10" s="99" t="s">
        <v>103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23"/>
      <c r="R10" s="2"/>
      <c r="S10" s="2"/>
      <c r="T10" s="2"/>
    </row>
    <row r="11" spans="1:20" s="67" customFormat="1" ht="15.75">
      <c r="A11" s="65"/>
      <c r="B11" s="66"/>
      <c r="C11" s="99" t="s">
        <v>313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72"/>
      <c r="R11" s="70"/>
      <c r="S11" s="70"/>
      <c r="T11" s="66"/>
    </row>
    <row r="12" spans="1:20" s="67" customFormat="1" ht="18.75">
      <c r="A12" s="65"/>
      <c r="B12" s="92" t="s">
        <v>309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73"/>
      <c r="R12" s="66"/>
      <c r="S12" s="66"/>
      <c r="T12" s="66"/>
    </row>
    <row r="13" spans="1:20" s="67" customFormat="1" ht="15.75">
      <c r="A13" s="65"/>
      <c r="B13" s="66"/>
      <c r="C13" s="99" t="s">
        <v>84</v>
      </c>
      <c r="D13" s="99"/>
      <c r="E13" s="99"/>
      <c r="F13" s="99"/>
      <c r="G13" s="70"/>
      <c r="H13" s="99" t="s">
        <v>72</v>
      </c>
      <c r="I13" s="99"/>
      <c r="J13" s="99"/>
      <c r="K13" s="99"/>
      <c r="L13" s="70"/>
      <c r="M13" s="99" t="s">
        <v>73</v>
      </c>
      <c r="N13" s="99"/>
      <c r="O13" s="99"/>
      <c r="P13" s="99"/>
      <c r="Q13" s="72"/>
      <c r="R13" s="70"/>
      <c r="S13" s="70"/>
      <c r="T13" s="66"/>
    </row>
    <row r="14" spans="1:20" s="67" customFormat="1" ht="15.75" customHeight="1">
      <c r="A14" s="65"/>
      <c r="B14" s="68"/>
      <c r="C14" s="102" t="s">
        <v>269</v>
      </c>
      <c r="D14" s="102"/>
      <c r="E14" s="100" t="s">
        <v>254</v>
      </c>
      <c r="F14" s="101" t="s">
        <v>318</v>
      </c>
      <c r="H14" s="102" t="s">
        <v>269</v>
      </c>
      <c r="I14" s="102"/>
      <c r="J14" s="100" t="s">
        <v>254</v>
      </c>
      <c r="K14" s="101" t="s">
        <v>318</v>
      </c>
      <c r="L14" s="32"/>
      <c r="M14" s="102" t="s">
        <v>269</v>
      </c>
      <c r="N14" s="102"/>
      <c r="O14" s="100" t="s">
        <v>254</v>
      </c>
      <c r="P14" s="101" t="s">
        <v>318</v>
      </c>
      <c r="Q14" s="73"/>
      <c r="R14" s="71"/>
      <c r="S14" s="71"/>
      <c r="T14" s="66"/>
    </row>
    <row r="15" spans="1:20" s="67" customFormat="1" ht="15.75">
      <c r="A15" s="65"/>
      <c r="B15" s="68"/>
      <c r="C15" s="31">
        <v>2016</v>
      </c>
      <c r="D15" s="31">
        <v>2017</v>
      </c>
      <c r="E15" s="100"/>
      <c r="F15" s="101"/>
      <c r="H15" s="31">
        <v>2016</v>
      </c>
      <c r="I15" s="31">
        <v>2017</v>
      </c>
      <c r="J15" s="100"/>
      <c r="K15" s="101"/>
      <c r="L15" s="32"/>
      <c r="M15" s="31">
        <v>2016</v>
      </c>
      <c r="N15" s="31">
        <v>2017</v>
      </c>
      <c r="O15" s="100"/>
      <c r="P15" s="101"/>
      <c r="Q15" s="73"/>
      <c r="R15" s="71"/>
      <c r="S15" s="71"/>
      <c r="T15" s="66"/>
    </row>
    <row r="16" spans="1:20">
      <c r="A16" s="12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78"/>
      <c r="R16" s="2"/>
      <c r="S16" s="2"/>
      <c r="T16" s="2"/>
    </row>
    <row r="17" spans="1:19" s="2" customFormat="1" ht="15.75">
      <c r="A17" s="22"/>
      <c r="B17" s="34" t="s">
        <v>271</v>
      </c>
      <c r="C17" s="35">
        <v>37843</v>
      </c>
      <c r="D17" s="35">
        <v>56386</v>
      </c>
      <c r="E17" s="36">
        <f t="shared" ref="E17:E19" si="0">IF(ISBLANK(D17),"",(IFERROR(((D17/C17-1)*100),"")))</f>
        <v>48.999815025235847</v>
      </c>
      <c r="F17" s="35">
        <v>1314099</v>
      </c>
      <c r="G17" s="67"/>
      <c r="H17" s="35">
        <v>24706</v>
      </c>
      <c r="I17" s="35">
        <v>36307</v>
      </c>
      <c r="J17" s="36">
        <f t="shared" ref="J17:J19" si="1">IF(ISBLANK(I17),"",(IFERROR(((I17/H17-1)*100),"")))</f>
        <v>46.956204970452518</v>
      </c>
      <c r="K17" s="35">
        <v>1063506</v>
      </c>
      <c r="L17" s="32"/>
      <c r="M17" s="35">
        <v>7401</v>
      </c>
      <c r="N17" s="35">
        <v>11508</v>
      </c>
      <c r="O17" s="36">
        <f t="shared" ref="O17:O19" si="2">IF(ISBLANK(N17),"",(IFERROR(((N17/M17-1)*100),"")))</f>
        <v>55.492501013376568</v>
      </c>
      <c r="P17" s="35">
        <v>346297</v>
      </c>
      <c r="Q17" s="74"/>
      <c r="R17" s="71"/>
      <c r="S17" s="71"/>
    </row>
    <row r="18" spans="1:19" s="2" customFormat="1" ht="15.75">
      <c r="A18" s="22"/>
      <c r="B18" s="34" t="s">
        <v>272</v>
      </c>
      <c r="C18" s="35">
        <v>45498</v>
      </c>
      <c r="D18" s="35">
        <v>55816</v>
      </c>
      <c r="E18" s="36">
        <f t="shared" si="0"/>
        <v>22.6779199085674</v>
      </c>
      <c r="F18" s="35">
        <v>1369915</v>
      </c>
      <c r="G18" s="67"/>
      <c r="H18" s="35">
        <v>29232</v>
      </c>
      <c r="I18" s="35">
        <v>36065</v>
      </c>
      <c r="J18" s="36">
        <f t="shared" si="1"/>
        <v>23.375068418171875</v>
      </c>
      <c r="K18" s="35">
        <v>1099571</v>
      </c>
      <c r="L18" s="32"/>
      <c r="M18" s="35">
        <v>9211</v>
      </c>
      <c r="N18" s="35">
        <v>12374</v>
      </c>
      <c r="O18" s="36">
        <f t="shared" si="2"/>
        <v>34.339376832048643</v>
      </c>
      <c r="P18" s="35">
        <v>358671</v>
      </c>
      <c r="Q18" s="74"/>
      <c r="R18" s="71"/>
      <c r="S18" s="71"/>
    </row>
    <row r="19" spans="1:19" s="2" customFormat="1" ht="15.75">
      <c r="A19" s="22"/>
      <c r="B19" s="34" t="s">
        <v>273</v>
      </c>
      <c r="C19" s="35">
        <v>41709</v>
      </c>
      <c r="D19" s="35">
        <v>53690</v>
      </c>
      <c r="E19" s="36">
        <f t="shared" si="0"/>
        <v>28.725215181375717</v>
      </c>
      <c r="F19" s="35">
        <v>1423605</v>
      </c>
      <c r="G19" s="67"/>
      <c r="H19" s="35">
        <v>26106</v>
      </c>
      <c r="I19" s="35">
        <v>35408</v>
      </c>
      <c r="J19" s="36">
        <f t="shared" si="1"/>
        <v>35.631655558109252</v>
      </c>
      <c r="K19" s="35">
        <v>1134979</v>
      </c>
      <c r="L19" s="83"/>
      <c r="M19" s="35">
        <v>8053</v>
      </c>
      <c r="N19" s="35">
        <v>12690</v>
      </c>
      <c r="O19" s="36">
        <f t="shared" si="2"/>
        <v>57.581025704706313</v>
      </c>
      <c r="P19" s="35">
        <v>371361</v>
      </c>
      <c r="Q19" s="74"/>
      <c r="R19" s="71"/>
      <c r="S19" s="71"/>
    </row>
    <row r="20" spans="1:19" s="2" customFormat="1" ht="15.75">
      <c r="A20" s="22"/>
      <c r="B20" s="34" t="s">
        <v>274</v>
      </c>
      <c r="C20" s="35">
        <v>44687</v>
      </c>
      <c r="D20" s="35">
        <v>40790</v>
      </c>
      <c r="E20" s="36">
        <f>IF(ISBLANK(D20),"",(IFERROR(((D20/C20-1)*100),"")))</f>
        <v>-8.7206570143442121</v>
      </c>
      <c r="F20" s="35">
        <v>1464395</v>
      </c>
      <c r="G20" s="67"/>
      <c r="H20" s="35">
        <v>30094</v>
      </c>
      <c r="I20" s="35">
        <v>25580</v>
      </c>
      <c r="J20" s="36">
        <f>IF(ISBLANK(I20),"",(IFERROR(((I20/H20-1)*100),"")))</f>
        <v>-14.99966770784874</v>
      </c>
      <c r="K20" s="35">
        <v>1160559</v>
      </c>
      <c r="L20" s="83"/>
      <c r="M20" s="35">
        <v>9600</v>
      </c>
      <c r="N20" s="35">
        <v>9218</v>
      </c>
      <c r="O20" s="36">
        <f>IF(ISBLANK(N20),"",(IFERROR(((N20/M20-1)*100),"")))</f>
        <v>-3.979166666666667</v>
      </c>
      <c r="P20" s="35">
        <v>380579</v>
      </c>
      <c r="Q20" s="74"/>
      <c r="R20" s="71"/>
      <c r="S20" s="71"/>
    </row>
    <row r="21" spans="1:19" s="2" customFormat="1" ht="15.75">
      <c r="A21" s="22"/>
      <c r="B21" s="34" t="s">
        <v>275</v>
      </c>
      <c r="C21" s="35">
        <v>40491</v>
      </c>
      <c r="D21" s="35">
        <v>52498</v>
      </c>
      <c r="E21" s="36">
        <f t="shared" ref="E21:E29" si="3">IF(ISBLANK(D21),"",(IFERROR(((D21/C21-1)*100),"")))</f>
        <v>29.653503247635271</v>
      </c>
      <c r="F21" s="35">
        <v>1516893</v>
      </c>
      <c r="G21" s="67"/>
      <c r="H21" s="35">
        <v>29779</v>
      </c>
      <c r="I21" s="35">
        <v>32655</v>
      </c>
      <c r="J21" s="36">
        <f t="shared" ref="J21:J29" si="4">IF(ISBLANK(I21),"",(IFERROR(((I21/H21-1)*100),"")))</f>
        <v>9.6578125524698688</v>
      </c>
      <c r="K21" s="35">
        <v>1193214</v>
      </c>
      <c r="L21" s="32"/>
      <c r="M21" s="35">
        <v>10584</v>
      </c>
      <c r="N21" s="35">
        <v>11453</v>
      </c>
      <c r="O21" s="36">
        <f t="shared" ref="O21:O29" si="5">IF(ISBLANK(N21),"",(IFERROR(((N21/M21-1)*100),"")))</f>
        <v>8.2105064247921291</v>
      </c>
      <c r="P21" s="35">
        <v>392032</v>
      </c>
      <c r="Q21" s="74"/>
      <c r="R21" s="71"/>
      <c r="S21" s="71"/>
    </row>
    <row r="22" spans="1:19" s="2" customFormat="1" ht="15.75">
      <c r="A22" s="22"/>
      <c r="B22" s="34" t="s">
        <v>276</v>
      </c>
      <c r="C22" s="35">
        <v>50239</v>
      </c>
      <c r="D22" s="35">
        <v>56877</v>
      </c>
      <c r="E22" s="36">
        <f t="shared" si="3"/>
        <v>13.212842612313146</v>
      </c>
      <c r="F22" s="35">
        <v>1573770</v>
      </c>
      <c r="G22" s="67"/>
      <c r="H22" s="35">
        <v>33501</v>
      </c>
      <c r="I22" s="35">
        <v>29938</v>
      </c>
      <c r="J22" s="36">
        <f t="shared" si="4"/>
        <v>-10.635503417808422</v>
      </c>
      <c r="K22" s="35">
        <v>1223152</v>
      </c>
      <c r="L22" s="32"/>
      <c r="M22" s="35">
        <v>11005</v>
      </c>
      <c r="N22" s="35">
        <v>10941</v>
      </c>
      <c r="O22" s="36">
        <f t="shared" si="5"/>
        <v>-0.58155383916401737</v>
      </c>
      <c r="P22" s="35">
        <v>402973</v>
      </c>
      <c r="Q22" s="74"/>
      <c r="R22" s="71"/>
      <c r="S22" s="71"/>
    </row>
    <row r="23" spans="1:19" s="2" customFormat="1" ht="15.75">
      <c r="A23" s="22"/>
      <c r="B23" s="34" t="s">
        <v>277</v>
      </c>
      <c r="C23" s="35">
        <v>43199</v>
      </c>
      <c r="D23" s="109">
        <v>46151</v>
      </c>
      <c r="E23" s="110">
        <f t="shared" si="3"/>
        <v>6.8334915160073173</v>
      </c>
      <c r="F23" s="109">
        <v>1619921</v>
      </c>
      <c r="G23" s="67"/>
      <c r="H23" s="35">
        <v>28932</v>
      </c>
      <c r="I23" s="109">
        <v>29143</v>
      </c>
      <c r="J23" s="110">
        <f t="shared" si="4"/>
        <v>0.72929628093461041</v>
      </c>
      <c r="K23" s="109">
        <v>1252295</v>
      </c>
      <c r="L23" s="32"/>
      <c r="M23" s="35">
        <v>9818</v>
      </c>
      <c r="N23" s="109">
        <v>10158</v>
      </c>
      <c r="O23" s="110">
        <f t="shared" si="5"/>
        <v>3.4630270930943174</v>
      </c>
      <c r="P23" s="109">
        <v>413131</v>
      </c>
      <c r="Q23" s="74"/>
      <c r="R23" s="71"/>
      <c r="S23" s="71"/>
    </row>
    <row r="24" spans="1:19" s="2" customFormat="1" ht="15.75">
      <c r="A24" s="22"/>
      <c r="B24" s="34" t="s">
        <v>278</v>
      </c>
      <c r="C24" s="35">
        <v>69631</v>
      </c>
      <c r="D24" s="35"/>
      <c r="E24" s="36" t="str">
        <f t="shared" si="3"/>
        <v/>
      </c>
      <c r="F24" s="35"/>
      <c r="G24" s="67"/>
      <c r="H24" s="35">
        <v>45406</v>
      </c>
      <c r="I24" s="35"/>
      <c r="J24" s="36" t="str">
        <f t="shared" si="4"/>
        <v/>
      </c>
      <c r="K24" s="35"/>
      <c r="L24" s="32"/>
      <c r="M24" s="35">
        <v>13537</v>
      </c>
      <c r="N24" s="35"/>
      <c r="O24" s="36" t="str">
        <f t="shared" si="5"/>
        <v/>
      </c>
      <c r="P24" s="35"/>
      <c r="Q24" s="74"/>
      <c r="R24" s="71"/>
      <c r="S24" s="71"/>
    </row>
    <row r="25" spans="1:19" s="2" customFormat="1" ht="15.75">
      <c r="A25" s="22"/>
      <c r="B25" s="34" t="s">
        <v>279</v>
      </c>
      <c r="C25" s="35">
        <v>46162</v>
      </c>
      <c r="D25" s="35"/>
      <c r="E25" s="36" t="str">
        <f t="shared" si="3"/>
        <v/>
      </c>
      <c r="F25" s="35"/>
      <c r="G25" s="67"/>
      <c r="H25" s="35">
        <v>31734</v>
      </c>
      <c r="I25" s="35"/>
      <c r="J25" s="36" t="str">
        <f t="shared" si="4"/>
        <v/>
      </c>
      <c r="K25" s="35"/>
      <c r="L25" s="32"/>
      <c r="M25" s="35">
        <v>10615</v>
      </c>
      <c r="N25" s="35"/>
      <c r="O25" s="36" t="str">
        <f t="shared" si="5"/>
        <v/>
      </c>
      <c r="P25" s="35"/>
      <c r="Q25" s="74"/>
      <c r="R25" s="71"/>
      <c r="S25" s="71"/>
    </row>
    <row r="26" spans="1:19" s="2" customFormat="1" ht="15.75">
      <c r="A26" s="22"/>
      <c r="B26" s="34" t="s">
        <v>280</v>
      </c>
      <c r="C26" s="35">
        <v>38316</v>
      </c>
      <c r="D26" s="35"/>
      <c r="E26" s="36" t="str">
        <f t="shared" si="3"/>
        <v/>
      </c>
      <c r="F26" s="35"/>
      <c r="G26" s="67"/>
      <c r="H26" s="35">
        <v>26314</v>
      </c>
      <c r="I26" s="35"/>
      <c r="J26" s="36" t="str">
        <f t="shared" si="4"/>
        <v/>
      </c>
      <c r="K26" s="35"/>
      <c r="L26" s="32"/>
      <c r="M26" s="35">
        <v>9486</v>
      </c>
      <c r="N26" s="35"/>
      <c r="O26" s="36" t="str">
        <f t="shared" si="5"/>
        <v/>
      </c>
      <c r="P26" s="35"/>
      <c r="Q26" s="74"/>
      <c r="R26" s="71"/>
      <c r="S26" s="71"/>
    </row>
    <row r="27" spans="1:19" s="2" customFormat="1" ht="15.75">
      <c r="A27" s="22"/>
      <c r="B27" s="34" t="s">
        <v>281</v>
      </c>
      <c r="C27" s="35">
        <v>38660</v>
      </c>
      <c r="D27" s="35"/>
      <c r="E27" s="36" t="str">
        <f t="shared" si="3"/>
        <v/>
      </c>
      <c r="F27" s="35"/>
      <c r="G27" s="67"/>
      <c r="H27" s="35">
        <v>25126</v>
      </c>
      <c r="I27" s="35"/>
      <c r="J27" s="36" t="str">
        <f t="shared" si="4"/>
        <v/>
      </c>
      <c r="K27" s="35"/>
      <c r="L27" s="32"/>
      <c r="M27" s="35">
        <v>9330</v>
      </c>
      <c r="N27" s="35"/>
      <c r="O27" s="36" t="str">
        <f t="shared" si="5"/>
        <v/>
      </c>
      <c r="P27" s="35"/>
      <c r="Q27" s="74"/>
      <c r="R27" s="71"/>
      <c r="S27" s="71"/>
    </row>
    <row r="28" spans="1:19" s="2" customFormat="1" ht="15.75">
      <c r="A28" s="22"/>
      <c r="B28" s="34" t="s">
        <v>282</v>
      </c>
      <c r="C28" s="35">
        <v>27745</v>
      </c>
      <c r="D28" s="35"/>
      <c r="E28" s="36" t="str">
        <f t="shared" si="3"/>
        <v/>
      </c>
      <c r="F28" s="35"/>
      <c r="G28" s="67"/>
      <c r="H28" s="35">
        <v>18191</v>
      </c>
      <c r="I28" s="35"/>
      <c r="J28" s="36" t="str">
        <f t="shared" si="4"/>
        <v/>
      </c>
      <c r="K28" s="35"/>
      <c r="L28" s="32"/>
      <c r="M28" s="35">
        <v>7013</v>
      </c>
      <c r="N28" s="35"/>
      <c r="O28" s="36" t="str">
        <f t="shared" si="5"/>
        <v/>
      </c>
      <c r="P28" s="35"/>
      <c r="Q28" s="74"/>
      <c r="R28" s="71"/>
      <c r="S28" s="71"/>
    </row>
    <row r="29" spans="1:19" s="89" customFormat="1" ht="15.75">
      <c r="A29" s="87"/>
      <c r="B29" s="40" t="s">
        <v>283</v>
      </c>
      <c r="C29" s="76">
        <f>SUM(C17:C28)</f>
        <v>524180</v>
      </c>
      <c r="D29" s="76">
        <f>SUM(D17:D28)</f>
        <v>362208</v>
      </c>
      <c r="E29" s="75">
        <f t="shared" si="3"/>
        <v>-30.900072494181387</v>
      </c>
      <c r="F29" s="76">
        <f t="shared" ref="F29" si="6">IF(ISBLANK(D29),"",(IFERROR(((D29+F28)),"")))</f>
        <v>362208</v>
      </c>
      <c r="G29" s="80"/>
      <c r="H29" s="76">
        <f>SUM(H17:H28)</f>
        <v>349121</v>
      </c>
      <c r="I29" s="76">
        <f>SUM(I17:I28)</f>
        <v>225096</v>
      </c>
      <c r="J29" s="75">
        <f t="shared" si="4"/>
        <v>-35.524932616485408</v>
      </c>
      <c r="K29" s="76">
        <f t="shared" ref="K29" si="7">IF(ISBLANK(I29),"",(IFERROR(((I29+K28)),"")))</f>
        <v>225096</v>
      </c>
      <c r="L29" s="80"/>
      <c r="M29" s="76">
        <f>SUM(M17:M28)</f>
        <v>115653</v>
      </c>
      <c r="N29" s="76">
        <f>SUM(N17:N28)</f>
        <v>78342</v>
      </c>
      <c r="O29" s="75">
        <f t="shared" si="5"/>
        <v>-32.261160540582601</v>
      </c>
      <c r="P29" s="76">
        <f t="shared" ref="P29" si="8">IF(ISBLANK(N29),"",(IFERROR(((N29+P28)),"")))</f>
        <v>78342</v>
      </c>
      <c r="Q29" s="88"/>
    </row>
    <row r="30" spans="1:19" s="2" customFormat="1">
      <c r="A30" s="22"/>
      <c r="B30" s="8"/>
      <c r="C30" s="21"/>
      <c r="D30" s="21"/>
      <c r="E30" s="21"/>
      <c r="F30" s="21" t="s">
        <v>305</v>
      </c>
      <c r="G30" s="21"/>
      <c r="H30" s="21"/>
      <c r="I30" s="21"/>
      <c r="J30" s="21"/>
      <c r="K30" s="21" t="s">
        <v>305</v>
      </c>
      <c r="L30" s="21"/>
      <c r="M30" s="21"/>
      <c r="N30" s="21"/>
      <c r="O30" s="21"/>
      <c r="P30" s="21" t="s">
        <v>305</v>
      </c>
      <c r="Q30" s="23"/>
    </row>
    <row r="31" spans="1:19" s="2" customFormat="1" ht="18.75">
      <c r="A31" s="65"/>
      <c r="B31" s="92" t="s">
        <v>310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23"/>
    </row>
    <row r="32" spans="1:19" s="2" customFormat="1" ht="15.75">
      <c r="A32" s="65"/>
      <c r="B32" s="66"/>
      <c r="C32" s="99" t="s">
        <v>84</v>
      </c>
      <c r="D32" s="99"/>
      <c r="E32" s="99"/>
      <c r="F32" s="99"/>
      <c r="G32" s="70"/>
      <c r="H32" s="99" t="s">
        <v>72</v>
      </c>
      <c r="I32" s="99"/>
      <c r="J32" s="99"/>
      <c r="K32" s="99"/>
      <c r="L32" s="70"/>
      <c r="M32" s="99" t="s">
        <v>73</v>
      </c>
      <c r="N32" s="99"/>
      <c r="O32" s="99"/>
      <c r="P32" s="99"/>
      <c r="Q32" s="23"/>
    </row>
    <row r="33" spans="1:17" s="2" customFormat="1" ht="15.75">
      <c r="A33" s="65"/>
      <c r="B33" s="68"/>
      <c r="C33" s="102" t="s">
        <v>269</v>
      </c>
      <c r="D33" s="102"/>
      <c r="E33" s="100" t="s">
        <v>254</v>
      </c>
      <c r="F33" s="101" t="s">
        <v>318</v>
      </c>
      <c r="G33" s="67"/>
      <c r="H33" s="102" t="s">
        <v>269</v>
      </c>
      <c r="I33" s="102"/>
      <c r="J33" s="100" t="s">
        <v>254</v>
      </c>
      <c r="K33" s="101" t="s">
        <v>318</v>
      </c>
      <c r="L33" s="90"/>
      <c r="M33" s="102" t="s">
        <v>269</v>
      </c>
      <c r="N33" s="102"/>
      <c r="O33" s="100" t="s">
        <v>254</v>
      </c>
      <c r="P33" s="101" t="s">
        <v>318</v>
      </c>
      <c r="Q33" s="23"/>
    </row>
    <row r="34" spans="1:17" s="2" customFormat="1" ht="15.75">
      <c r="A34" s="65"/>
      <c r="B34" s="68"/>
      <c r="C34" s="31">
        <v>2016</v>
      </c>
      <c r="D34" s="31">
        <v>2017</v>
      </c>
      <c r="E34" s="100"/>
      <c r="F34" s="101"/>
      <c r="G34" s="67"/>
      <c r="H34" s="31">
        <v>2016</v>
      </c>
      <c r="I34" s="31">
        <v>2017</v>
      </c>
      <c r="J34" s="100"/>
      <c r="K34" s="101"/>
      <c r="L34" s="90"/>
      <c r="M34" s="31">
        <v>2016</v>
      </c>
      <c r="N34" s="31">
        <v>2017</v>
      </c>
      <c r="O34" s="100"/>
      <c r="P34" s="101"/>
      <c r="Q34" s="23"/>
    </row>
    <row r="35" spans="1:17" s="2" customFormat="1">
      <c r="A35" s="12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3"/>
    </row>
    <row r="36" spans="1:17" s="2" customFormat="1" ht="15.75">
      <c r="A36" s="22"/>
      <c r="B36" s="34" t="s">
        <v>271</v>
      </c>
      <c r="C36" s="35">
        <v>23080</v>
      </c>
      <c r="D36" s="35">
        <v>32261</v>
      </c>
      <c r="E36" s="36">
        <f t="shared" ref="E36:E38" si="9">IF(ISBLANK(D36),"",(IFERROR(((D36/C36-1)*100),"")))</f>
        <v>39.779029462738301</v>
      </c>
      <c r="F36" s="35">
        <v>765218</v>
      </c>
      <c r="G36" s="67"/>
      <c r="H36" s="35">
        <v>14866</v>
      </c>
      <c r="I36" s="35">
        <v>20383</v>
      </c>
      <c r="J36" s="36">
        <f t="shared" ref="J36:J38" si="10">IF(ISBLANK(I36),"",(IFERROR(((I36/H36-1)*100),"")))</f>
        <v>37.111529665007396</v>
      </c>
      <c r="K36" s="35">
        <v>599703</v>
      </c>
      <c r="L36" s="90"/>
      <c r="M36" s="35">
        <v>3793</v>
      </c>
      <c r="N36" s="35">
        <v>5310</v>
      </c>
      <c r="O36" s="36">
        <f t="shared" ref="O36:O38" si="11">IF(ISBLANK(N36),"",(IFERROR(((N36/M36-1)*100),"")))</f>
        <v>39.994727128921696</v>
      </c>
      <c r="P36" s="35">
        <v>162197</v>
      </c>
      <c r="Q36" s="23"/>
    </row>
    <row r="37" spans="1:17" s="2" customFormat="1" ht="15.75">
      <c r="A37" s="22"/>
      <c r="B37" s="34" t="s">
        <v>272</v>
      </c>
      <c r="C37" s="35">
        <v>28947</v>
      </c>
      <c r="D37" s="35">
        <v>31459</v>
      </c>
      <c r="E37" s="36">
        <f t="shared" si="9"/>
        <v>8.6779286281825296</v>
      </c>
      <c r="F37" s="35">
        <v>796677</v>
      </c>
      <c r="G37" s="67"/>
      <c r="H37" s="35">
        <v>18544</v>
      </c>
      <c r="I37" s="35">
        <v>20052</v>
      </c>
      <c r="J37" s="36">
        <f t="shared" si="10"/>
        <v>8.1320103537532376</v>
      </c>
      <c r="K37" s="35">
        <v>619755</v>
      </c>
      <c r="L37" s="90"/>
      <c r="M37" s="35">
        <v>5054</v>
      </c>
      <c r="N37" s="35">
        <v>5760</v>
      </c>
      <c r="O37" s="36">
        <f t="shared" si="11"/>
        <v>13.96913335971508</v>
      </c>
      <c r="P37" s="35">
        <v>167957</v>
      </c>
      <c r="Q37" s="23"/>
    </row>
    <row r="38" spans="1:17" s="2" customFormat="1" ht="15.75">
      <c r="A38" s="22"/>
      <c r="B38" s="34" t="s">
        <v>273</v>
      </c>
      <c r="C38" s="35">
        <v>25279</v>
      </c>
      <c r="D38" s="35">
        <v>30227</v>
      </c>
      <c r="E38" s="36">
        <f t="shared" si="9"/>
        <v>19.57355908065983</v>
      </c>
      <c r="F38" s="35">
        <v>826904</v>
      </c>
      <c r="G38" s="67"/>
      <c r="H38" s="35">
        <v>15744</v>
      </c>
      <c r="I38" s="35">
        <v>19818</v>
      </c>
      <c r="J38" s="36">
        <f t="shared" si="10"/>
        <v>25.876524390243905</v>
      </c>
      <c r="K38" s="35">
        <v>639573</v>
      </c>
      <c r="L38" s="90"/>
      <c r="M38" s="35">
        <v>4265</v>
      </c>
      <c r="N38" s="35">
        <v>6103</v>
      </c>
      <c r="O38" s="36">
        <f t="shared" si="11"/>
        <v>43.094958968347008</v>
      </c>
      <c r="P38" s="35">
        <v>174060</v>
      </c>
      <c r="Q38" s="23"/>
    </row>
    <row r="39" spans="1:17" s="2" customFormat="1" ht="15.75">
      <c r="A39" s="22"/>
      <c r="B39" s="34" t="s">
        <v>274</v>
      </c>
      <c r="C39" s="35">
        <v>26234</v>
      </c>
      <c r="D39" s="35">
        <v>22157</v>
      </c>
      <c r="E39" s="36">
        <f>IF(ISBLANK(D39),"",(IFERROR(((D39/C39-1)*100),"")))</f>
        <v>-15.540901120683081</v>
      </c>
      <c r="F39" s="35">
        <v>849061</v>
      </c>
      <c r="G39" s="67"/>
      <c r="H39" s="35">
        <v>16987</v>
      </c>
      <c r="I39" s="35">
        <v>13728</v>
      </c>
      <c r="J39" s="36">
        <f>IF(ISBLANK(I39),"",(IFERROR(((I39/H39-1)*100),"")))</f>
        <v>-19.185259315947491</v>
      </c>
      <c r="K39" s="35">
        <v>653301</v>
      </c>
      <c r="L39" s="90"/>
      <c r="M39" s="35">
        <v>4345</v>
      </c>
      <c r="N39" s="35">
        <v>4141</v>
      </c>
      <c r="O39" s="36">
        <f>IF(ISBLANK(N39),"",(IFERROR(((N39/M39-1)*100),"")))</f>
        <v>-4.6950517836593768</v>
      </c>
      <c r="P39" s="35">
        <v>178201</v>
      </c>
      <c r="Q39" s="23"/>
    </row>
    <row r="40" spans="1:17" s="2" customFormat="1" ht="15.75">
      <c r="A40" s="22"/>
      <c r="B40" s="34" t="s">
        <v>275</v>
      </c>
      <c r="C40" s="35">
        <v>22525</v>
      </c>
      <c r="D40" s="35">
        <v>28508</v>
      </c>
      <c r="E40" s="36">
        <f t="shared" ref="E40:E48" si="12">IF(ISBLANK(D40),"",(IFERROR(((D40/C40-1)*100),"")))</f>
        <v>26.56159822419535</v>
      </c>
      <c r="F40" s="35">
        <v>877569</v>
      </c>
      <c r="G40" s="67"/>
      <c r="H40" s="35">
        <v>16516</v>
      </c>
      <c r="I40" s="35">
        <v>17109</v>
      </c>
      <c r="J40" s="36">
        <f t="shared" ref="J40:J48" si="13">IF(ISBLANK(I40),"",(IFERROR(((I40/H40-1)*100),"")))</f>
        <v>3.5904577379510805</v>
      </c>
      <c r="K40" s="35">
        <v>670410</v>
      </c>
      <c r="L40" s="90"/>
      <c r="M40" s="35">
        <v>4843</v>
      </c>
      <c r="N40" s="35">
        <v>5017</v>
      </c>
      <c r="O40" s="36">
        <f t="shared" ref="O40:O48" si="14">IF(ISBLANK(N40),"",(IFERROR(((N40/M40-1)*100),"")))</f>
        <v>3.5928143712574911</v>
      </c>
      <c r="P40" s="35">
        <v>183218</v>
      </c>
      <c r="Q40" s="23"/>
    </row>
    <row r="41" spans="1:17" s="2" customFormat="1" ht="15.75">
      <c r="A41" s="22"/>
      <c r="B41" s="34" t="s">
        <v>276</v>
      </c>
      <c r="C41" s="35">
        <v>28498</v>
      </c>
      <c r="D41" s="35">
        <v>30600</v>
      </c>
      <c r="E41" s="36">
        <f t="shared" si="12"/>
        <v>7.3759562074531493</v>
      </c>
      <c r="F41" s="35">
        <v>908169</v>
      </c>
      <c r="G41" s="67"/>
      <c r="H41" s="35">
        <v>18565</v>
      </c>
      <c r="I41" s="35">
        <v>15773</v>
      </c>
      <c r="J41" s="36">
        <f t="shared" si="13"/>
        <v>-15.039051979531381</v>
      </c>
      <c r="K41" s="35">
        <v>686183</v>
      </c>
      <c r="L41" s="90"/>
      <c r="M41" s="35">
        <v>5152</v>
      </c>
      <c r="N41" s="35">
        <v>4949</v>
      </c>
      <c r="O41" s="36">
        <f t="shared" si="14"/>
        <v>-3.9402173913043459</v>
      </c>
      <c r="P41" s="35">
        <v>188167</v>
      </c>
      <c r="Q41" s="23"/>
    </row>
    <row r="42" spans="1:17" s="2" customFormat="1" ht="15.75">
      <c r="A42" s="22"/>
      <c r="B42" s="34" t="s">
        <v>277</v>
      </c>
      <c r="C42" s="35">
        <v>24500</v>
      </c>
      <c r="D42" s="109">
        <v>24926</v>
      </c>
      <c r="E42" s="110">
        <f t="shared" si="12"/>
        <v>1.7387755102040714</v>
      </c>
      <c r="F42" s="109">
        <v>933095</v>
      </c>
      <c r="G42" s="67"/>
      <c r="H42" s="35">
        <v>16115</v>
      </c>
      <c r="I42" s="109">
        <v>15757</v>
      </c>
      <c r="J42" s="110">
        <f t="shared" si="13"/>
        <v>-2.2215327334781265</v>
      </c>
      <c r="K42" s="109">
        <v>701940</v>
      </c>
      <c r="L42" s="90"/>
      <c r="M42" s="35">
        <v>4497</v>
      </c>
      <c r="N42" s="109">
        <v>4728</v>
      </c>
      <c r="O42" s="110">
        <f t="shared" si="14"/>
        <v>5.1367578385590473</v>
      </c>
      <c r="P42" s="109">
        <v>192895</v>
      </c>
      <c r="Q42" s="23"/>
    </row>
    <row r="43" spans="1:17" s="2" customFormat="1" ht="15.75">
      <c r="A43" s="22"/>
      <c r="B43" s="34" t="s">
        <v>278</v>
      </c>
      <c r="C43" s="35">
        <v>39485</v>
      </c>
      <c r="D43" s="35"/>
      <c r="E43" s="36" t="str">
        <f t="shared" si="12"/>
        <v/>
      </c>
      <c r="F43" s="35"/>
      <c r="G43" s="67"/>
      <c r="H43" s="35">
        <v>25696</v>
      </c>
      <c r="I43" s="35"/>
      <c r="J43" s="36" t="str">
        <f t="shared" si="13"/>
        <v/>
      </c>
      <c r="K43" s="35"/>
      <c r="L43" s="90"/>
      <c r="M43" s="35">
        <v>6145</v>
      </c>
      <c r="N43" s="35"/>
      <c r="O43" s="36" t="str">
        <f t="shared" si="14"/>
        <v/>
      </c>
      <c r="P43" s="35"/>
      <c r="Q43" s="23"/>
    </row>
    <row r="44" spans="1:17" s="2" customFormat="1" ht="15.75">
      <c r="A44" s="22"/>
      <c r="B44" s="34" t="s">
        <v>279</v>
      </c>
      <c r="C44" s="35">
        <v>25381</v>
      </c>
      <c r="D44" s="35"/>
      <c r="E44" s="36" t="str">
        <f t="shared" si="12"/>
        <v/>
      </c>
      <c r="F44" s="35"/>
      <c r="G44" s="67"/>
      <c r="H44" s="35">
        <v>17170</v>
      </c>
      <c r="I44" s="35"/>
      <c r="J44" s="36" t="str">
        <f t="shared" si="13"/>
        <v/>
      </c>
      <c r="K44" s="35"/>
      <c r="L44" s="90"/>
      <c r="M44" s="35">
        <v>4832</v>
      </c>
      <c r="N44" s="35"/>
      <c r="O44" s="36" t="str">
        <f t="shared" si="14"/>
        <v/>
      </c>
      <c r="P44" s="35"/>
      <c r="Q44" s="23"/>
    </row>
    <row r="45" spans="1:17" s="2" customFormat="1" ht="15.75">
      <c r="A45" s="22"/>
      <c r="B45" s="34" t="s">
        <v>280</v>
      </c>
      <c r="C45" s="35">
        <v>20980</v>
      </c>
      <c r="D45" s="35"/>
      <c r="E45" s="36" t="str">
        <f t="shared" si="12"/>
        <v/>
      </c>
      <c r="F45" s="35"/>
      <c r="G45" s="67"/>
      <c r="H45" s="35">
        <v>14095</v>
      </c>
      <c r="I45" s="35"/>
      <c r="J45" s="36" t="str">
        <f t="shared" si="13"/>
        <v/>
      </c>
      <c r="K45" s="35"/>
      <c r="L45" s="90"/>
      <c r="M45" s="35">
        <v>4365</v>
      </c>
      <c r="N45" s="35"/>
      <c r="O45" s="36" t="str">
        <f t="shared" si="14"/>
        <v/>
      </c>
      <c r="P45" s="35"/>
      <c r="Q45" s="23"/>
    </row>
    <row r="46" spans="1:17" s="2" customFormat="1" ht="15.75">
      <c r="A46" s="22"/>
      <c r="B46" s="34" t="s">
        <v>281</v>
      </c>
      <c r="C46" s="35">
        <v>21172</v>
      </c>
      <c r="D46" s="35"/>
      <c r="E46" s="36" t="str">
        <f t="shared" si="12"/>
        <v/>
      </c>
      <c r="F46" s="35"/>
      <c r="G46" s="67"/>
      <c r="H46" s="35">
        <v>13173</v>
      </c>
      <c r="I46" s="35"/>
      <c r="J46" s="36" t="str">
        <f t="shared" si="13"/>
        <v/>
      </c>
      <c r="K46" s="35"/>
      <c r="L46" s="90"/>
      <c r="M46" s="35">
        <v>4296</v>
      </c>
      <c r="N46" s="35"/>
      <c r="O46" s="36" t="str">
        <f t="shared" si="14"/>
        <v/>
      </c>
      <c r="P46" s="35"/>
      <c r="Q46" s="23"/>
    </row>
    <row r="47" spans="1:17" s="2" customFormat="1" ht="15.75">
      <c r="A47" s="22"/>
      <c r="B47" s="34" t="s">
        <v>282</v>
      </c>
      <c r="C47" s="35">
        <v>14899</v>
      </c>
      <c r="D47" s="35"/>
      <c r="E47" s="36" t="str">
        <f t="shared" si="12"/>
        <v/>
      </c>
      <c r="F47" s="35"/>
      <c r="G47" s="67"/>
      <c r="H47" s="35">
        <v>9813</v>
      </c>
      <c r="I47" s="35"/>
      <c r="J47" s="36" t="str">
        <f t="shared" si="13"/>
        <v/>
      </c>
      <c r="K47" s="35"/>
      <c r="L47" s="90"/>
      <c r="M47" s="35">
        <v>3254</v>
      </c>
      <c r="N47" s="35"/>
      <c r="O47" s="36" t="str">
        <f t="shared" si="14"/>
        <v/>
      </c>
      <c r="P47" s="35"/>
      <c r="Q47" s="23"/>
    </row>
    <row r="48" spans="1:17" s="2" customFormat="1" ht="15.75">
      <c r="A48" s="87"/>
      <c r="B48" s="40" t="s">
        <v>283</v>
      </c>
      <c r="C48" s="76">
        <f>SUM(C36:C47)</f>
        <v>300980</v>
      </c>
      <c r="D48" s="76">
        <f>SUM(D36:D47)</f>
        <v>200138</v>
      </c>
      <c r="E48" s="75">
        <f t="shared" si="12"/>
        <v>-33.504551797461623</v>
      </c>
      <c r="F48" s="76">
        <f t="shared" ref="F48" si="15">IF(ISBLANK(D48),"",(IFERROR(((D48+F47)),"")))</f>
        <v>200138</v>
      </c>
      <c r="G48" s="80"/>
      <c r="H48" s="76">
        <f>SUM(H36:H47)</f>
        <v>197284</v>
      </c>
      <c r="I48" s="76">
        <f>SUM(I36:I47)</f>
        <v>122620</v>
      </c>
      <c r="J48" s="75">
        <f t="shared" si="13"/>
        <v>-37.845947973479852</v>
      </c>
      <c r="K48" s="76">
        <f t="shared" ref="K48" si="16">IF(ISBLANK(I48),"",(IFERROR(((I48+K47)),"")))</f>
        <v>122620</v>
      </c>
      <c r="L48" s="80"/>
      <c r="M48" s="76">
        <f>SUM(M36:M47)</f>
        <v>54841</v>
      </c>
      <c r="N48" s="76">
        <f>SUM(N36:N47)</f>
        <v>36008</v>
      </c>
      <c r="O48" s="75">
        <f t="shared" si="14"/>
        <v>-34.341095166025411</v>
      </c>
      <c r="P48" s="76">
        <f t="shared" ref="P48" si="17">IF(ISBLANK(N48),"",(IFERROR(((N48+P47)),"")))</f>
        <v>36008</v>
      </c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 ht="18.75">
      <c r="A50" s="22"/>
      <c r="B50" s="92" t="s">
        <v>311</v>
      </c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23"/>
    </row>
    <row r="51" spans="1:17" s="2" customFormat="1" ht="15.75">
      <c r="A51" s="22"/>
      <c r="B51" s="66"/>
      <c r="C51" s="99" t="s">
        <v>84</v>
      </c>
      <c r="D51" s="99"/>
      <c r="E51" s="99"/>
      <c r="F51" s="99"/>
      <c r="G51" s="70"/>
      <c r="H51" s="99" t="s">
        <v>72</v>
      </c>
      <c r="I51" s="99"/>
      <c r="J51" s="99"/>
      <c r="K51" s="99"/>
      <c r="L51" s="70"/>
      <c r="M51" s="99" t="s">
        <v>73</v>
      </c>
      <c r="N51" s="99"/>
      <c r="O51" s="99"/>
      <c r="P51" s="99"/>
      <c r="Q51" s="23"/>
    </row>
    <row r="52" spans="1:17" s="2" customFormat="1" ht="15.75" customHeight="1">
      <c r="A52" s="22"/>
      <c r="B52" s="68"/>
      <c r="C52" s="102" t="s">
        <v>269</v>
      </c>
      <c r="D52" s="102"/>
      <c r="E52" s="100" t="s">
        <v>254</v>
      </c>
      <c r="F52" s="101" t="s">
        <v>318</v>
      </c>
      <c r="G52" s="67"/>
      <c r="H52" s="102" t="s">
        <v>269</v>
      </c>
      <c r="I52" s="102"/>
      <c r="J52" s="100" t="s">
        <v>254</v>
      </c>
      <c r="K52" s="101" t="s">
        <v>318</v>
      </c>
      <c r="L52" s="96"/>
      <c r="M52" s="102" t="s">
        <v>269</v>
      </c>
      <c r="N52" s="102"/>
      <c r="O52" s="100" t="s">
        <v>254</v>
      </c>
      <c r="P52" s="101" t="s">
        <v>318</v>
      </c>
      <c r="Q52" s="23"/>
    </row>
    <row r="53" spans="1:17" s="2" customFormat="1" ht="15.75">
      <c r="A53" s="22"/>
      <c r="B53" s="68"/>
      <c r="C53" s="31">
        <v>2016</v>
      </c>
      <c r="D53" s="31">
        <v>2017</v>
      </c>
      <c r="E53" s="100"/>
      <c r="F53" s="101"/>
      <c r="G53" s="67"/>
      <c r="H53" s="31">
        <v>2016</v>
      </c>
      <c r="I53" s="31">
        <v>2017</v>
      </c>
      <c r="J53" s="100"/>
      <c r="K53" s="101"/>
      <c r="L53" s="96"/>
      <c r="M53" s="31">
        <v>2016</v>
      </c>
      <c r="N53" s="31">
        <v>2017</v>
      </c>
      <c r="O53" s="100"/>
      <c r="P53" s="101"/>
      <c r="Q53" s="23"/>
    </row>
    <row r="54" spans="1:17" s="2" customFormat="1">
      <c r="A54" s="22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3"/>
    </row>
    <row r="55" spans="1:17" s="2" customFormat="1" ht="15.75">
      <c r="A55" s="22"/>
      <c r="B55" s="34" t="s">
        <v>271</v>
      </c>
      <c r="C55" s="35">
        <f>C17-C36</f>
        <v>14763</v>
      </c>
      <c r="D55" s="35">
        <f t="shared" ref="D55:D66" si="18">IF(D17-D36=0,"",D17-D36)</f>
        <v>24125</v>
      </c>
      <c r="E55" s="36">
        <f t="shared" ref="E55:E66" si="19">IF(ISBLANK(D55),"",(IFERROR(((D55/C55-1)*100),"")))</f>
        <v>63.415294994242366</v>
      </c>
      <c r="F55" s="35">
        <f>IF(F17-F36=0,"",F17-F36)</f>
        <v>548881</v>
      </c>
      <c r="G55" s="67"/>
      <c r="H55" s="35">
        <f>H17-H36</f>
        <v>9840</v>
      </c>
      <c r="I55" s="35">
        <f t="shared" ref="I55:I66" si="20">IF(I17-I36=0,"",I17-I36)</f>
        <v>15924</v>
      </c>
      <c r="J55" s="36">
        <f t="shared" ref="J55:J67" si="21">IF(ISBLANK(I55),"",(IFERROR(((I55/H55-1)*100),"")))</f>
        <v>61.82926829268294</v>
      </c>
      <c r="K55" s="35">
        <f t="shared" ref="K55:K66" si="22">IF(K17-K36=0,"",K17-K36)</f>
        <v>463803</v>
      </c>
      <c r="L55" s="90"/>
      <c r="M55" s="35">
        <f>M17-M36</f>
        <v>3608</v>
      </c>
      <c r="N55" s="35">
        <f t="shared" ref="N55:N66" si="23">IF(N17-N36=0,"",N17-N36)</f>
        <v>6198</v>
      </c>
      <c r="O55" s="36">
        <f t="shared" ref="O55:O67" si="24">IF(ISBLANK(N55),"",(IFERROR(((N55/M55-1)*100),"")))</f>
        <v>71.784922394678489</v>
      </c>
      <c r="P55" s="35">
        <f t="shared" ref="P55:P66" si="25">IF(P17-P36=0,"",P17-P36)</f>
        <v>184100</v>
      </c>
      <c r="Q55" s="23"/>
    </row>
    <row r="56" spans="1:17" s="2" customFormat="1" ht="15.75">
      <c r="A56" s="22"/>
      <c r="B56" s="34" t="s">
        <v>272</v>
      </c>
      <c r="C56" s="35">
        <f t="shared" ref="C56" si="26">C18-C37</f>
        <v>16551</v>
      </c>
      <c r="D56" s="35">
        <f t="shared" si="18"/>
        <v>24357</v>
      </c>
      <c r="E56" s="36">
        <f t="shared" si="19"/>
        <v>47.163313394961023</v>
      </c>
      <c r="F56" s="35">
        <f t="shared" ref="F56:F66" si="27">IF(F18-F37=0,"",F18-F37)</f>
        <v>573238</v>
      </c>
      <c r="G56" s="67"/>
      <c r="H56" s="35">
        <f t="shared" ref="H56" si="28">H18-H37</f>
        <v>10688</v>
      </c>
      <c r="I56" s="35">
        <f t="shared" si="20"/>
        <v>16013</v>
      </c>
      <c r="J56" s="36">
        <f t="shared" si="21"/>
        <v>49.822230538922163</v>
      </c>
      <c r="K56" s="35">
        <f t="shared" si="22"/>
        <v>479816</v>
      </c>
      <c r="L56" s="90"/>
      <c r="M56" s="35">
        <f t="shared" ref="M56" si="29">M18-M37</f>
        <v>4157</v>
      </c>
      <c r="N56" s="35">
        <f t="shared" si="23"/>
        <v>6614</v>
      </c>
      <c r="O56" s="36">
        <f t="shared" si="24"/>
        <v>59.10512388741882</v>
      </c>
      <c r="P56" s="35">
        <f t="shared" si="25"/>
        <v>190714</v>
      </c>
      <c r="Q56" s="23"/>
    </row>
    <row r="57" spans="1:17" s="2" customFormat="1" ht="15.75">
      <c r="A57" s="22"/>
      <c r="B57" s="34" t="s">
        <v>273</v>
      </c>
      <c r="C57" s="35">
        <f t="shared" ref="C57" si="30">C19-C38</f>
        <v>16430</v>
      </c>
      <c r="D57" s="35">
        <f t="shared" si="18"/>
        <v>23463</v>
      </c>
      <c r="E57" s="36">
        <f t="shared" si="19"/>
        <v>42.805842970176514</v>
      </c>
      <c r="F57" s="35">
        <f t="shared" si="27"/>
        <v>596701</v>
      </c>
      <c r="G57" s="67"/>
      <c r="H57" s="35">
        <f t="shared" ref="H57" si="31">H19-H38</f>
        <v>10362</v>
      </c>
      <c r="I57" s="35">
        <f t="shared" si="20"/>
        <v>15590</v>
      </c>
      <c r="J57" s="36">
        <f t="shared" si="21"/>
        <v>50.45358038988612</v>
      </c>
      <c r="K57" s="35">
        <f t="shared" si="22"/>
        <v>495406</v>
      </c>
      <c r="L57" s="90"/>
      <c r="M57" s="35">
        <f t="shared" ref="M57" si="32">M19-M38</f>
        <v>3788</v>
      </c>
      <c r="N57" s="35">
        <f t="shared" si="23"/>
        <v>6587</v>
      </c>
      <c r="O57" s="36">
        <f t="shared" si="24"/>
        <v>73.89123548046463</v>
      </c>
      <c r="P57" s="35">
        <f t="shared" si="25"/>
        <v>197301</v>
      </c>
      <c r="Q57" s="23"/>
    </row>
    <row r="58" spans="1:17" s="2" customFormat="1" ht="15.75">
      <c r="A58" s="22"/>
      <c r="B58" s="34" t="s">
        <v>274</v>
      </c>
      <c r="C58" s="35">
        <f t="shared" ref="C58" si="33">C20-C39</f>
        <v>18453</v>
      </c>
      <c r="D58" s="35">
        <f t="shared" si="18"/>
        <v>18633</v>
      </c>
      <c r="E58" s="36">
        <f t="shared" si="19"/>
        <v>0.97545114615509299</v>
      </c>
      <c r="F58" s="35">
        <f t="shared" si="27"/>
        <v>615334</v>
      </c>
      <c r="G58" s="67"/>
      <c r="H58" s="35">
        <f t="shared" ref="H58" si="34">H20-H39</f>
        <v>13107</v>
      </c>
      <c r="I58" s="35">
        <f t="shared" si="20"/>
        <v>11852</v>
      </c>
      <c r="J58" s="36">
        <f t="shared" si="21"/>
        <v>-9.5750362401770044</v>
      </c>
      <c r="K58" s="35">
        <f t="shared" si="22"/>
        <v>507258</v>
      </c>
      <c r="L58" s="90"/>
      <c r="M58" s="35">
        <f t="shared" ref="M58" si="35">M20-M39</f>
        <v>5255</v>
      </c>
      <c r="N58" s="35">
        <f t="shared" si="23"/>
        <v>5077</v>
      </c>
      <c r="O58" s="36">
        <f t="shared" si="24"/>
        <v>-3.3872502378686997</v>
      </c>
      <c r="P58" s="35">
        <f t="shared" si="25"/>
        <v>202378</v>
      </c>
      <c r="Q58" s="23"/>
    </row>
    <row r="59" spans="1:17" s="2" customFormat="1" ht="15.75">
      <c r="A59" s="22"/>
      <c r="B59" s="34" t="s">
        <v>275</v>
      </c>
      <c r="C59" s="35">
        <f t="shared" ref="C59" si="36">C21-C40</f>
        <v>17966</v>
      </c>
      <c r="D59" s="35">
        <f t="shared" si="18"/>
        <v>23990</v>
      </c>
      <c r="E59" s="36">
        <f t="shared" si="19"/>
        <v>33.530001113213849</v>
      </c>
      <c r="F59" s="35">
        <f t="shared" si="27"/>
        <v>639324</v>
      </c>
      <c r="G59" s="67"/>
      <c r="H59" s="35">
        <f t="shared" ref="H59" si="37">H21-H40</f>
        <v>13263</v>
      </c>
      <c r="I59" s="35">
        <f t="shared" si="20"/>
        <v>15546</v>
      </c>
      <c r="J59" s="36">
        <f t="shared" si="21"/>
        <v>17.213300158335223</v>
      </c>
      <c r="K59" s="35">
        <f t="shared" si="22"/>
        <v>522804</v>
      </c>
      <c r="L59" s="90"/>
      <c r="M59" s="35">
        <f t="shared" ref="M59" si="38">M21-M40</f>
        <v>5741</v>
      </c>
      <c r="N59" s="35">
        <f t="shared" si="23"/>
        <v>6436</v>
      </c>
      <c r="O59" s="36">
        <f t="shared" si="24"/>
        <v>12.105904894617669</v>
      </c>
      <c r="P59" s="35">
        <f t="shared" si="25"/>
        <v>208814</v>
      </c>
      <c r="Q59" s="23"/>
    </row>
    <row r="60" spans="1:17" s="2" customFormat="1" ht="15.75">
      <c r="A60" s="22"/>
      <c r="B60" s="34" t="s">
        <v>276</v>
      </c>
      <c r="C60" s="35">
        <f t="shared" ref="C60" si="39">C22-C41</f>
        <v>21741</v>
      </c>
      <c r="D60" s="35">
        <f t="shared" si="18"/>
        <v>26277</v>
      </c>
      <c r="E60" s="36">
        <f t="shared" si="19"/>
        <v>20.863805712708718</v>
      </c>
      <c r="F60" s="35">
        <f t="shared" si="27"/>
        <v>665601</v>
      </c>
      <c r="G60" s="67"/>
      <c r="H60" s="35">
        <f t="shared" ref="H60" si="40">H22-H41</f>
        <v>14936</v>
      </c>
      <c r="I60" s="35">
        <f t="shared" si="20"/>
        <v>14165</v>
      </c>
      <c r="J60" s="36">
        <f t="shared" si="21"/>
        <v>-5.1620246384574191</v>
      </c>
      <c r="K60" s="35">
        <f t="shared" si="22"/>
        <v>536969</v>
      </c>
      <c r="L60" s="90"/>
      <c r="M60" s="35">
        <f t="shared" ref="M60" si="41">M22-M41</f>
        <v>5853</v>
      </c>
      <c r="N60" s="35">
        <f t="shared" si="23"/>
        <v>5992</v>
      </c>
      <c r="O60" s="36">
        <f t="shared" si="24"/>
        <v>2.3748505040150247</v>
      </c>
      <c r="P60" s="35">
        <f t="shared" si="25"/>
        <v>214806</v>
      </c>
      <c r="Q60" s="23"/>
    </row>
    <row r="61" spans="1:17" s="2" customFormat="1" ht="15.75">
      <c r="A61" s="22"/>
      <c r="B61" s="34" t="s">
        <v>277</v>
      </c>
      <c r="C61" s="35">
        <f t="shared" ref="C61" si="42">C23-C42</f>
        <v>18699</v>
      </c>
      <c r="D61" s="109">
        <f t="shared" si="18"/>
        <v>21225</v>
      </c>
      <c r="E61" s="110">
        <f t="shared" si="19"/>
        <v>13.508743783090015</v>
      </c>
      <c r="F61" s="109">
        <f t="shared" si="27"/>
        <v>686826</v>
      </c>
      <c r="G61" s="67"/>
      <c r="H61" s="35">
        <f t="shared" ref="H61" si="43">H23-H42</f>
        <v>12817</v>
      </c>
      <c r="I61" s="109">
        <f t="shared" si="20"/>
        <v>13386</v>
      </c>
      <c r="J61" s="110">
        <f t="shared" si="21"/>
        <v>4.4394164000936209</v>
      </c>
      <c r="K61" s="109">
        <f t="shared" si="22"/>
        <v>550355</v>
      </c>
      <c r="L61" s="90"/>
      <c r="M61" s="35">
        <f t="shared" ref="M61" si="44">M23-M42</f>
        <v>5321</v>
      </c>
      <c r="N61" s="109">
        <f t="shared" si="23"/>
        <v>5430</v>
      </c>
      <c r="O61" s="110">
        <f t="shared" si="24"/>
        <v>2.0484871264799809</v>
      </c>
      <c r="P61" s="109">
        <f t="shared" si="25"/>
        <v>220236</v>
      </c>
      <c r="Q61" s="23"/>
    </row>
    <row r="62" spans="1:17" s="2" customFormat="1" ht="15.75">
      <c r="A62" s="22"/>
      <c r="B62" s="34" t="s">
        <v>278</v>
      </c>
      <c r="C62" s="35">
        <f t="shared" ref="C62" si="45">C24-C43</f>
        <v>30146</v>
      </c>
      <c r="D62" s="35" t="str">
        <f t="shared" si="18"/>
        <v/>
      </c>
      <c r="E62" s="36" t="str">
        <f t="shared" si="19"/>
        <v/>
      </c>
      <c r="F62" s="35" t="str">
        <f t="shared" si="27"/>
        <v/>
      </c>
      <c r="G62" s="67"/>
      <c r="H62" s="35">
        <f t="shared" ref="H62" si="46">H24-H43</f>
        <v>19710</v>
      </c>
      <c r="I62" s="35" t="str">
        <f t="shared" si="20"/>
        <v/>
      </c>
      <c r="J62" s="36" t="str">
        <f t="shared" si="21"/>
        <v/>
      </c>
      <c r="K62" s="35" t="str">
        <f t="shared" si="22"/>
        <v/>
      </c>
      <c r="L62" s="90"/>
      <c r="M62" s="35">
        <f t="shared" ref="M62" si="47">M24-M43</f>
        <v>7392</v>
      </c>
      <c r="N62" s="35" t="str">
        <f t="shared" si="23"/>
        <v/>
      </c>
      <c r="O62" s="36" t="str">
        <f t="shared" si="24"/>
        <v/>
      </c>
      <c r="P62" s="35" t="str">
        <f t="shared" si="25"/>
        <v/>
      </c>
      <c r="Q62" s="23"/>
    </row>
    <row r="63" spans="1:17" s="2" customFormat="1" ht="15.75">
      <c r="A63" s="22"/>
      <c r="B63" s="34" t="s">
        <v>279</v>
      </c>
      <c r="C63" s="35">
        <f t="shared" ref="C63" si="48">C25-C44</f>
        <v>20781</v>
      </c>
      <c r="D63" s="35" t="str">
        <f t="shared" si="18"/>
        <v/>
      </c>
      <c r="E63" s="36" t="str">
        <f t="shared" si="19"/>
        <v/>
      </c>
      <c r="F63" s="35" t="str">
        <f t="shared" si="27"/>
        <v/>
      </c>
      <c r="G63" s="67"/>
      <c r="H63" s="35">
        <f t="shared" ref="H63" si="49">H25-H44</f>
        <v>14564</v>
      </c>
      <c r="I63" s="35" t="str">
        <f t="shared" si="20"/>
        <v/>
      </c>
      <c r="J63" s="36" t="str">
        <f t="shared" si="21"/>
        <v/>
      </c>
      <c r="K63" s="35" t="str">
        <f t="shared" si="22"/>
        <v/>
      </c>
      <c r="L63" s="90"/>
      <c r="M63" s="35">
        <f t="shared" ref="M63" si="50">M25-M44</f>
        <v>5783</v>
      </c>
      <c r="N63" s="35" t="str">
        <f t="shared" si="23"/>
        <v/>
      </c>
      <c r="O63" s="36" t="str">
        <f t="shared" si="24"/>
        <v/>
      </c>
      <c r="P63" s="35" t="str">
        <f t="shared" si="25"/>
        <v/>
      </c>
      <c r="Q63" s="23"/>
    </row>
    <row r="64" spans="1:17" s="2" customFormat="1" ht="15.75">
      <c r="A64" s="22"/>
      <c r="B64" s="34" t="s">
        <v>280</v>
      </c>
      <c r="C64" s="35">
        <f t="shared" ref="C64" si="51">C26-C45</f>
        <v>17336</v>
      </c>
      <c r="D64" s="35" t="str">
        <f t="shared" si="18"/>
        <v/>
      </c>
      <c r="E64" s="36" t="str">
        <f t="shared" si="19"/>
        <v/>
      </c>
      <c r="F64" s="35" t="str">
        <f t="shared" si="27"/>
        <v/>
      </c>
      <c r="G64" s="67"/>
      <c r="H64" s="35">
        <f t="shared" ref="H64" si="52">H26-H45</f>
        <v>12219</v>
      </c>
      <c r="I64" s="35" t="str">
        <f t="shared" si="20"/>
        <v/>
      </c>
      <c r="J64" s="36" t="str">
        <f t="shared" si="21"/>
        <v/>
      </c>
      <c r="K64" s="35" t="str">
        <f t="shared" si="22"/>
        <v/>
      </c>
      <c r="L64" s="90"/>
      <c r="M64" s="35">
        <f t="shared" ref="M64" si="53">M26-M45</f>
        <v>5121</v>
      </c>
      <c r="N64" s="35" t="str">
        <f t="shared" si="23"/>
        <v/>
      </c>
      <c r="O64" s="36" t="str">
        <f t="shared" si="24"/>
        <v/>
      </c>
      <c r="P64" s="35" t="str">
        <f t="shared" si="25"/>
        <v/>
      </c>
      <c r="Q64" s="23"/>
    </row>
    <row r="65" spans="1:17" s="2" customFormat="1" ht="15.75">
      <c r="A65" s="22"/>
      <c r="B65" s="34" t="s">
        <v>281</v>
      </c>
      <c r="C65" s="35">
        <f t="shared" ref="C65" si="54">C27-C46</f>
        <v>17488</v>
      </c>
      <c r="D65" s="35" t="str">
        <f t="shared" si="18"/>
        <v/>
      </c>
      <c r="E65" s="36" t="str">
        <f t="shared" si="19"/>
        <v/>
      </c>
      <c r="F65" s="35" t="str">
        <f t="shared" si="27"/>
        <v/>
      </c>
      <c r="G65" s="67"/>
      <c r="H65" s="35">
        <f t="shared" ref="H65" si="55">H27-H46</f>
        <v>11953</v>
      </c>
      <c r="I65" s="35" t="str">
        <f t="shared" si="20"/>
        <v/>
      </c>
      <c r="J65" s="36" t="str">
        <f t="shared" si="21"/>
        <v/>
      </c>
      <c r="K65" s="35" t="str">
        <f t="shared" si="22"/>
        <v/>
      </c>
      <c r="L65" s="90"/>
      <c r="M65" s="35">
        <f t="shared" ref="M65" si="56">M27-M46</f>
        <v>5034</v>
      </c>
      <c r="N65" s="35" t="str">
        <f t="shared" si="23"/>
        <v/>
      </c>
      <c r="O65" s="36" t="str">
        <f t="shared" si="24"/>
        <v/>
      </c>
      <c r="P65" s="35" t="str">
        <f t="shared" si="25"/>
        <v/>
      </c>
      <c r="Q65" s="23"/>
    </row>
    <row r="66" spans="1:17" s="2" customFormat="1" ht="15.75">
      <c r="A66" s="22"/>
      <c r="B66" s="34" t="s">
        <v>282</v>
      </c>
      <c r="C66" s="35">
        <f t="shared" ref="C66" si="57">C28-C47</f>
        <v>12846</v>
      </c>
      <c r="D66" s="35" t="str">
        <f t="shared" si="18"/>
        <v/>
      </c>
      <c r="E66" s="36" t="str">
        <f t="shared" si="19"/>
        <v/>
      </c>
      <c r="F66" s="35" t="str">
        <f t="shared" si="27"/>
        <v/>
      </c>
      <c r="G66" s="67"/>
      <c r="H66" s="35">
        <f t="shared" ref="H66" si="58">H28-H47</f>
        <v>8378</v>
      </c>
      <c r="I66" s="35" t="str">
        <f t="shared" si="20"/>
        <v/>
      </c>
      <c r="J66" s="36" t="str">
        <f t="shared" si="21"/>
        <v/>
      </c>
      <c r="K66" s="35" t="str">
        <f t="shared" si="22"/>
        <v/>
      </c>
      <c r="L66" s="90"/>
      <c r="M66" s="35">
        <f t="shared" ref="M66" si="59">M28-M47</f>
        <v>3759</v>
      </c>
      <c r="N66" s="35" t="str">
        <f t="shared" si="23"/>
        <v/>
      </c>
      <c r="O66" s="36" t="str">
        <f t="shared" si="24"/>
        <v/>
      </c>
      <c r="P66" s="35" t="str">
        <f t="shared" si="25"/>
        <v/>
      </c>
      <c r="Q66" s="23"/>
    </row>
    <row r="67" spans="1:17" s="2" customFormat="1" ht="15.75">
      <c r="A67" s="22"/>
      <c r="B67" s="40" t="s">
        <v>283</v>
      </c>
      <c r="C67" s="76">
        <f>SUM(C55:C66)</f>
        <v>223200</v>
      </c>
      <c r="D67" s="76">
        <f>SUM(D55:D66)</f>
        <v>162070</v>
      </c>
      <c r="E67" s="76">
        <f t="shared" ref="E67" si="60">IF(ISBLANK(D67),"",(IFERROR(((D67/C67-1)*100),"")))</f>
        <v>-27.387992831541219</v>
      </c>
      <c r="F67" s="76">
        <f>SUM(F55:F66)</f>
        <v>4325905</v>
      </c>
      <c r="G67" s="80"/>
      <c r="H67" s="76">
        <f>SUM(H55:H66)</f>
        <v>151837</v>
      </c>
      <c r="I67" s="76">
        <f>SUM(I55:I66)</f>
        <v>102476</v>
      </c>
      <c r="J67" s="76">
        <f t="shared" si="21"/>
        <v>-32.509203948971596</v>
      </c>
      <c r="K67" s="76">
        <f>SUM(K55:K66)</f>
        <v>3556411</v>
      </c>
      <c r="L67" s="80"/>
      <c r="M67" s="76">
        <f>SUM(M55:M66)</f>
        <v>60812</v>
      </c>
      <c r="N67" s="76">
        <f>SUM(N55:N66)</f>
        <v>42334</v>
      </c>
      <c r="O67" s="76">
        <f t="shared" si="24"/>
        <v>-30.385450240084189</v>
      </c>
      <c r="P67" s="76">
        <f>SUM(P55:P66)</f>
        <v>1418349</v>
      </c>
      <c r="Q67" s="23"/>
    </row>
    <row r="68" spans="1:17" s="2" customFormat="1">
      <c r="A68" s="22"/>
      <c r="B68" s="8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3"/>
    </row>
    <row r="69" spans="1:17" s="2" customFormat="1" ht="15.75">
      <c r="A69" s="22"/>
      <c r="B69" s="34" t="s">
        <v>256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3"/>
    </row>
    <row r="70" spans="1:17" s="2" customFormat="1">
      <c r="A70" s="22"/>
      <c r="B70" s="8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3"/>
    </row>
    <row r="71" spans="1:17" s="2" customFormat="1">
      <c r="A71" s="18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19"/>
    </row>
    <row r="72" spans="1:17" s="2" customForma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s="2" customFormat="1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/>
    </row>
    <row r="74" spans="1:17" s="2" customFormat="1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/>
    </row>
    <row r="75" spans="1:17" s="2" customFormat="1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/>
    </row>
    <row r="76" spans="1:17" s="2" customFormat="1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/>
    </row>
    <row r="77" spans="1:17" s="2" customFormat="1">
      <c r="A77" s="12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/>
    </row>
    <row r="78" spans="1:17" s="2" customFormat="1">
      <c r="A78" s="12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/>
    </row>
    <row r="79" spans="1:17" s="2" customFormat="1">
      <c r="A79" s="12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/>
    </row>
    <row r="80" spans="1:17" s="2" customFormat="1">
      <c r="A80" s="12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/>
    </row>
    <row r="81" spans="1:20" s="2" customFormat="1">
      <c r="A81" s="12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/>
    </row>
    <row r="82" spans="1:20" s="2" customFormat="1">
      <c r="A82" s="12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/>
    </row>
    <row r="83" spans="1:20" s="2" customFormat="1">
      <c r="A83" s="12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/>
    </row>
    <row r="84" spans="1:20" s="2" customFormat="1">
      <c r="A84" s="12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/>
    </row>
    <row r="85" spans="1:20" s="2" customFormat="1">
      <c r="A85" s="12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/>
    </row>
    <row r="86" spans="1:20" s="2" customFormat="1">
      <c r="A86" s="12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/>
    </row>
    <row r="87" spans="1:20" s="2" customForma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20">
      <c r="R88" s="2"/>
      <c r="S88" s="2"/>
      <c r="T88" s="2"/>
    </row>
    <row r="89" spans="1:20">
      <c r="R89" s="2"/>
      <c r="S89" s="2"/>
      <c r="T89" s="2"/>
    </row>
    <row r="90" spans="1:20">
      <c r="R90" s="2"/>
      <c r="S90" s="2"/>
      <c r="T90" s="2"/>
    </row>
    <row r="91" spans="1:20">
      <c r="R91" s="2"/>
      <c r="S91" s="2"/>
      <c r="T91" s="2"/>
    </row>
  </sheetData>
  <mergeCells count="38">
    <mergeCell ref="C51:F51"/>
    <mergeCell ref="H51:K51"/>
    <mergeCell ref="M51:P51"/>
    <mergeCell ref="C52:D52"/>
    <mergeCell ref="E52:E53"/>
    <mergeCell ref="F52:F53"/>
    <mergeCell ref="H52:I52"/>
    <mergeCell ref="J52:J53"/>
    <mergeCell ref="K52:K53"/>
    <mergeCell ref="M52:N52"/>
    <mergeCell ref="O52:O53"/>
    <mergeCell ref="P52:P53"/>
    <mergeCell ref="C32:F32"/>
    <mergeCell ref="H32:K32"/>
    <mergeCell ref="M32:P32"/>
    <mergeCell ref="C33:D33"/>
    <mergeCell ref="E33:E34"/>
    <mergeCell ref="F33:F34"/>
    <mergeCell ref="H33:I33"/>
    <mergeCell ref="J33:J34"/>
    <mergeCell ref="K33:K34"/>
    <mergeCell ref="M33:N33"/>
    <mergeCell ref="O33:O34"/>
    <mergeCell ref="P33:P34"/>
    <mergeCell ref="C10:P10"/>
    <mergeCell ref="E14:E15"/>
    <mergeCell ref="J14:J15"/>
    <mergeCell ref="O14:O15"/>
    <mergeCell ref="H13:K13"/>
    <mergeCell ref="H14:I14"/>
    <mergeCell ref="M13:P13"/>
    <mergeCell ref="M14:N14"/>
    <mergeCell ref="P14:P15"/>
    <mergeCell ref="F14:F15"/>
    <mergeCell ref="C13:F13"/>
    <mergeCell ref="K14:K15"/>
    <mergeCell ref="C14:D14"/>
    <mergeCell ref="C11:P11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0000"/>
  </sheetPr>
  <dimension ref="A1:P1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5.28515625" customWidth="1"/>
    <col min="3" max="3" width="10" bestFit="1" customWidth="1"/>
    <col min="4" max="4" width="11.140625" bestFit="1" customWidth="1"/>
    <col min="5" max="5" width="10.5703125" customWidth="1"/>
    <col min="6" max="10" width="11.7109375" customWidth="1"/>
    <col min="11" max="11" width="4.5703125" customWidth="1"/>
    <col min="12" max="12" width="16.85546875" customWidth="1"/>
    <col min="13" max="13" width="11.7109375" customWidth="1"/>
    <col min="14" max="14" width="1.7109375" customWidth="1"/>
  </cols>
  <sheetData>
    <row r="1" spans="1:16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</row>
    <row r="2" spans="1:16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</row>
    <row r="3" spans="1:16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6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6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6" ht="15.75">
      <c r="A6" s="12"/>
      <c r="B6" s="1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6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6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17"/>
      <c r="M8" s="17"/>
      <c r="N8" s="15"/>
    </row>
    <row r="9" spans="1:16">
      <c r="A9" s="12"/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5"/>
    </row>
    <row r="10" spans="1:16" ht="15.75">
      <c r="A10" s="12"/>
      <c r="B10" s="8"/>
      <c r="C10" s="103" t="s">
        <v>104</v>
      </c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5"/>
    </row>
    <row r="11" spans="1:16" ht="15.75">
      <c r="A11" s="12"/>
      <c r="B11" s="8"/>
      <c r="C11" s="103" t="s">
        <v>313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16" ht="18.75">
      <c r="A12" s="12"/>
      <c r="B12" s="92" t="s">
        <v>309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16" ht="29.25" customHeight="1">
      <c r="A13" s="12"/>
      <c r="B13" s="30" t="s">
        <v>255</v>
      </c>
      <c r="C13" s="104" t="s">
        <v>319</v>
      </c>
      <c r="D13" s="104"/>
      <c r="E13" s="101" t="s">
        <v>254</v>
      </c>
      <c r="F13" s="101" t="s">
        <v>306</v>
      </c>
      <c r="G13" s="105" t="s">
        <v>321</v>
      </c>
      <c r="H13" s="106"/>
      <c r="I13" s="101" t="s">
        <v>254</v>
      </c>
      <c r="J13" s="101" t="s">
        <v>307</v>
      </c>
      <c r="K13" s="32"/>
      <c r="L13" s="86" t="s">
        <v>323</v>
      </c>
      <c r="M13" s="101" t="s">
        <v>101</v>
      </c>
      <c r="N13" s="15"/>
    </row>
    <row r="14" spans="1:16" ht="15.75">
      <c r="A14" s="12"/>
      <c r="B14" s="30"/>
      <c r="C14" s="31">
        <v>2016</v>
      </c>
      <c r="D14" s="31">
        <v>2017</v>
      </c>
      <c r="E14" s="101"/>
      <c r="F14" s="101"/>
      <c r="G14" s="31">
        <v>2016</v>
      </c>
      <c r="H14" s="31">
        <v>2017</v>
      </c>
      <c r="I14" s="101"/>
      <c r="J14" s="101"/>
      <c r="K14" s="32"/>
      <c r="L14" s="39" t="s">
        <v>308</v>
      </c>
      <c r="M14" s="101"/>
      <c r="N14" s="15"/>
    </row>
    <row r="15" spans="1:16" ht="15.75">
      <c r="A15" s="12"/>
      <c r="B15" s="30"/>
      <c r="C15" s="31"/>
      <c r="D15" s="31"/>
      <c r="E15" s="32"/>
      <c r="F15" s="33"/>
      <c r="G15" s="33"/>
      <c r="H15" s="33"/>
      <c r="I15" s="33"/>
      <c r="J15" s="33"/>
      <c r="K15" s="33"/>
      <c r="L15" s="33"/>
      <c r="N15" s="15"/>
    </row>
    <row r="16" spans="1:16" ht="15.75">
      <c r="A16" s="12"/>
      <c r="B16" s="34" t="s">
        <v>25</v>
      </c>
      <c r="C16" s="35">
        <v>50</v>
      </c>
      <c r="D16" s="35">
        <v>65</v>
      </c>
      <c r="E16" s="36">
        <f t="shared" ref="E16:E50" si="0">IF(ISBLANK(D16),"",(IFERROR(((D16/C16-1)*100),"")))</f>
        <v>30.000000000000004</v>
      </c>
      <c r="F16" s="36">
        <f>+(D16*100)/$D$50</f>
        <v>7.5261098117314684E-2</v>
      </c>
      <c r="G16" s="35">
        <v>469</v>
      </c>
      <c r="H16" s="35">
        <v>515</v>
      </c>
      <c r="I16" s="36">
        <f t="shared" ref="I16:I50" si="1">IF(ISBLANK(H16),"",(IFERROR(((H16/G16-1)*100),"")))</f>
        <v>9.8081023454157812</v>
      </c>
      <c r="J16" s="36">
        <f>+(H16*100)/$H$50</f>
        <v>7.6410289127631884E-2</v>
      </c>
      <c r="K16" s="79"/>
      <c r="L16" s="35">
        <v>2072</v>
      </c>
      <c r="M16" s="36">
        <f>+(L16*100)/$L$50</f>
        <v>6.2648324898083085E-2</v>
      </c>
      <c r="N16" s="15"/>
    </row>
    <row r="17" spans="1:14" ht="15.75">
      <c r="A17" s="12"/>
      <c r="B17" s="34" t="s">
        <v>0</v>
      </c>
      <c r="C17" s="35">
        <v>12051</v>
      </c>
      <c r="D17" s="35">
        <v>13871</v>
      </c>
      <c r="E17" s="36">
        <f t="shared" si="0"/>
        <v>15.102481121898602</v>
      </c>
      <c r="F17" s="36">
        <f t="shared" ref="F17:F48" si="2">+(D17*100)/$D$50</f>
        <v>16.060718338234953</v>
      </c>
      <c r="G17" s="35">
        <v>71468</v>
      </c>
      <c r="H17" s="35">
        <v>110182</v>
      </c>
      <c r="I17" s="36">
        <f t="shared" si="1"/>
        <v>54.169698326523765</v>
      </c>
      <c r="J17" s="36">
        <f t="shared" ref="J17:J48" si="3">+(H17*100)/$H$50</f>
        <v>16.347647527496576</v>
      </c>
      <c r="K17" s="79"/>
      <c r="L17" s="35">
        <v>443469</v>
      </c>
      <c r="M17" s="36">
        <f t="shared" ref="M17:M47" si="4">+(L17*100)/$L$50</f>
        <v>13.408585904550197</v>
      </c>
      <c r="N17" s="15"/>
    </row>
    <row r="18" spans="1:14" ht="15.75">
      <c r="A18" s="12"/>
      <c r="B18" s="34" t="s">
        <v>23</v>
      </c>
      <c r="C18" s="35">
        <v>389</v>
      </c>
      <c r="D18" s="35">
        <v>486</v>
      </c>
      <c r="E18" s="36">
        <f t="shared" si="0"/>
        <v>24.935732647814902</v>
      </c>
      <c r="F18" s="36">
        <f t="shared" si="2"/>
        <v>0.56272144130792212</v>
      </c>
      <c r="G18" s="35">
        <v>2932</v>
      </c>
      <c r="H18" s="35">
        <v>4239</v>
      </c>
      <c r="I18" s="36">
        <f t="shared" si="1"/>
        <v>44.577080491132335</v>
      </c>
      <c r="J18" s="36">
        <f t="shared" si="3"/>
        <v>0.62893828274180885</v>
      </c>
      <c r="K18" s="79"/>
      <c r="L18" s="35">
        <v>14894</v>
      </c>
      <c r="M18" s="36">
        <f t="shared" si="4"/>
        <v>0.45033018872203162</v>
      </c>
      <c r="N18" s="15"/>
    </row>
    <row r="19" spans="1:14" ht="15.75">
      <c r="A19" s="12"/>
      <c r="B19" s="34" t="s">
        <v>2</v>
      </c>
      <c r="C19" s="35">
        <v>5236</v>
      </c>
      <c r="D19" s="35">
        <v>5214</v>
      </c>
      <c r="E19" s="36">
        <f t="shared" si="0"/>
        <v>-0.42016806722688926</v>
      </c>
      <c r="F19" s="36">
        <f t="shared" si="2"/>
        <v>6.0370979320565965</v>
      </c>
      <c r="G19" s="35">
        <v>36561</v>
      </c>
      <c r="H19" s="35">
        <v>36712</v>
      </c>
      <c r="I19" s="36">
        <f t="shared" si="1"/>
        <v>0.41300839692568481</v>
      </c>
      <c r="J19" s="36">
        <f t="shared" si="3"/>
        <v>5.4469408435992657</v>
      </c>
      <c r="K19" s="79"/>
      <c r="L19" s="35">
        <v>191008</v>
      </c>
      <c r="M19" s="36">
        <f t="shared" si="4"/>
        <v>5.7752563909908563</v>
      </c>
      <c r="N19" s="15"/>
    </row>
    <row r="20" spans="1:14" ht="15.75">
      <c r="A20" s="12"/>
      <c r="B20" s="34" t="s">
        <v>231</v>
      </c>
      <c r="C20" s="35">
        <v>17500</v>
      </c>
      <c r="D20" s="35">
        <v>18629</v>
      </c>
      <c r="E20" s="36">
        <f t="shared" si="0"/>
        <v>6.4514285714285746</v>
      </c>
      <c r="F20" s="36">
        <f t="shared" si="2"/>
        <v>21.569830720422388</v>
      </c>
      <c r="G20" s="35">
        <v>130923</v>
      </c>
      <c r="H20" s="35">
        <v>144782</v>
      </c>
      <c r="I20" s="36">
        <f t="shared" si="1"/>
        <v>10.585611389900929</v>
      </c>
      <c r="J20" s="36">
        <f t="shared" si="3"/>
        <v>21.481232000925825</v>
      </c>
      <c r="K20" s="79"/>
      <c r="L20" s="35">
        <v>755161</v>
      </c>
      <c r="M20" s="36">
        <f t="shared" si="4"/>
        <v>22.832804864073999</v>
      </c>
      <c r="N20" s="15"/>
    </row>
    <row r="21" spans="1:14" ht="15.75">
      <c r="A21" s="12"/>
      <c r="B21" s="34" t="s">
        <v>5</v>
      </c>
      <c r="C21" s="35">
        <v>759</v>
      </c>
      <c r="D21" s="35">
        <v>822</v>
      </c>
      <c r="E21" s="36">
        <f t="shared" si="0"/>
        <v>8.3003952569169925</v>
      </c>
      <c r="F21" s="36">
        <f t="shared" si="2"/>
        <v>0.95176342542204107</v>
      </c>
      <c r="G21" s="35">
        <v>4861</v>
      </c>
      <c r="H21" s="35">
        <v>7913</v>
      </c>
      <c r="I21" s="36">
        <f t="shared" si="1"/>
        <v>62.785435095659324</v>
      </c>
      <c r="J21" s="36">
        <f t="shared" si="3"/>
        <v>1.1740478016834002</v>
      </c>
      <c r="K21" s="79"/>
      <c r="L21" s="35">
        <v>39665</v>
      </c>
      <c r="M21" s="36">
        <f t="shared" si="4"/>
        <v>1.1992981694413445</v>
      </c>
      <c r="N21" s="15"/>
    </row>
    <row r="22" spans="1:14" ht="15.75">
      <c r="A22" s="12"/>
      <c r="B22" s="34" t="s">
        <v>9</v>
      </c>
      <c r="C22" s="35">
        <v>2203</v>
      </c>
      <c r="D22" s="35">
        <v>2219</v>
      </c>
      <c r="E22" s="36">
        <f t="shared" si="0"/>
        <v>0.72628234226055355</v>
      </c>
      <c r="F22" s="36">
        <f t="shared" si="2"/>
        <v>2.5692981034203273</v>
      </c>
      <c r="G22" s="35">
        <v>12072</v>
      </c>
      <c r="H22" s="35">
        <v>15185</v>
      </c>
      <c r="I22" s="36">
        <f t="shared" si="1"/>
        <v>25.786944996686543</v>
      </c>
      <c r="J22" s="36">
        <f t="shared" si="3"/>
        <v>2.2529907580642528</v>
      </c>
      <c r="K22" s="79"/>
      <c r="L22" s="35">
        <v>64021</v>
      </c>
      <c r="M22" s="36">
        <f t="shared" si="4"/>
        <v>1.9357183437742169</v>
      </c>
      <c r="N22" s="15"/>
    </row>
    <row r="23" spans="1:14" ht="15.75">
      <c r="A23" s="12"/>
      <c r="B23" s="34" t="s">
        <v>10</v>
      </c>
      <c r="C23" s="35">
        <v>1278</v>
      </c>
      <c r="D23" s="35">
        <v>1320</v>
      </c>
      <c r="E23" s="36">
        <f t="shared" si="0"/>
        <v>3.2863849765258246</v>
      </c>
      <c r="F23" s="36">
        <f t="shared" si="2"/>
        <v>1.5283792233054674</v>
      </c>
      <c r="G23" s="35">
        <v>10706</v>
      </c>
      <c r="H23" s="35">
        <v>10337</v>
      </c>
      <c r="I23" s="36">
        <f t="shared" si="1"/>
        <v>-3.4466654212591097</v>
      </c>
      <c r="J23" s="36">
        <f t="shared" si="3"/>
        <v>1.5336954538103511</v>
      </c>
      <c r="K23" s="79"/>
      <c r="L23" s="35">
        <v>59320</v>
      </c>
      <c r="M23" s="36">
        <f t="shared" si="4"/>
        <v>1.7935804213099849</v>
      </c>
      <c r="N23" s="15"/>
    </row>
    <row r="24" spans="1:14" ht="15.75">
      <c r="A24" s="12"/>
      <c r="B24" s="34" t="s">
        <v>21</v>
      </c>
      <c r="C24" s="35">
        <v>316</v>
      </c>
      <c r="D24" s="35">
        <v>367</v>
      </c>
      <c r="E24" s="36">
        <f t="shared" si="0"/>
        <v>16.139240506329109</v>
      </c>
      <c r="F24" s="36">
        <f t="shared" si="2"/>
        <v>0.42493573860083828</v>
      </c>
      <c r="G24" s="35">
        <v>3134</v>
      </c>
      <c r="H24" s="35">
        <v>2927</v>
      </c>
      <c r="I24" s="36">
        <f t="shared" si="1"/>
        <v>-6.6049776643267393</v>
      </c>
      <c r="J24" s="36">
        <f t="shared" si="3"/>
        <v>0.43427750733316223</v>
      </c>
      <c r="K24" s="79"/>
      <c r="L24" s="35">
        <v>14832</v>
      </c>
      <c r="M24" s="36">
        <f t="shared" si="4"/>
        <v>0.44845557668357544</v>
      </c>
      <c r="N24" s="15"/>
    </row>
    <row r="25" spans="1:14" ht="15.75">
      <c r="A25" s="12"/>
      <c r="B25" s="34" t="s">
        <v>12</v>
      </c>
      <c r="C25" s="35">
        <v>2425</v>
      </c>
      <c r="D25" s="35">
        <v>1331</v>
      </c>
      <c r="E25" s="36">
        <f t="shared" si="0"/>
        <v>-45.113402061855666</v>
      </c>
      <c r="F25" s="36">
        <f t="shared" si="2"/>
        <v>1.541115716833013</v>
      </c>
      <c r="G25" s="35">
        <v>15608</v>
      </c>
      <c r="H25" s="35">
        <v>13096</v>
      </c>
      <c r="I25" s="36">
        <f t="shared" si="1"/>
        <v>-16.094310609943619</v>
      </c>
      <c r="J25" s="36">
        <f t="shared" si="3"/>
        <v>1.9430468862436256</v>
      </c>
      <c r="K25" s="79"/>
      <c r="L25" s="35">
        <v>59357</v>
      </c>
      <c r="M25" s="36">
        <f t="shared" si="4"/>
        <v>1.7946991413974507</v>
      </c>
      <c r="N25" s="15"/>
    </row>
    <row r="26" spans="1:14" ht="15.75">
      <c r="A26" s="12"/>
      <c r="B26" s="34" t="s">
        <v>16</v>
      </c>
      <c r="C26" s="35">
        <v>1045</v>
      </c>
      <c r="D26" s="35">
        <v>1408</v>
      </c>
      <c r="E26" s="36">
        <f t="shared" si="0"/>
        <v>34.736842105263158</v>
      </c>
      <c r="F26" s="36">
        <f t="shared" si="2"/>
        <v>1.630271171525832</v>
      </c>
      <c r="G26" s="35">
        <v>10025</v>
      </c>
      <c r="H26" s="35">
        <v>12127</v>
      </c>
      <c r="I26" s="36">
        <f t="shared" si="1"/>
        <v>20.967581047381543</v>
      </c>
      <c r="J26" s="36">
        <f t="shared" si="3"/>
        <v>1.7992768470889164</v>
      </c>
      <c r="K26" s="79"/>
      <c r="L26" s="35">
        <v>56537</v>
      </c>
      <c r="M26" s="36">
        <f t="shared" si="4"/>
        <v>1.7094345293257354</v>
      </c>
      <c r="N26" s="15"/>
    </row>
    <row r="27" spans="1:14" ht="15.75">
      <c r="A27" s="12"/>
      <c r="B27" s="34" t="s">
        <v>14</v>
      </c>
      <c r="C27" s="35">
        <v>1714</v>
      </c>
      <c r="D27" s="35">
        <v>2102</v>
      </c>
      <c r="E27" s="36">
        <f t="shared" si="0"/>
        <v>22.637106184364054</v>
      </c>
      <c r="F27" s="36">
        <f t="shared" si="2"/>
        <v>2.4338281268091611</v>
      </c>
      <c r="G27" s="35">
        <v>10286</v>
      </c>
      <c r="H27" s="35">
        <v>13939</v>
      </c>
      <c r="I27" s="36">
        <f t="shared" si="1"/>
        <v>35.51429126968695</v>
      </c>
      <c r="J27" s="36">
        <f t="shared" si="3"/>
        <v>2.0681223692234192</v>
      </c>
      <c r="K27" s="79"/>
      <c r="L27" s="35">
        <v>52526</v>
      </c>
      <c r="M27" s="36">
        <f t="shared" si="4"/>
        <v>1.5881592247088381</v>
      </c>
      <c r="N27" s="15"/>
    </row>
    <row r="28" spans="1:14" ht="15.75">
      <c r="A28" s="12"/>
      <c r="B28" s="34" t="s">
        <v>24</v>
      </c>
      <c r="C28" s="35">
        <v>213</v>
      </c>
      <c r="D28" s="35">
        <v>233</v>
      </c>
      <c r="E28" s="36">
        <f t="shared" si="0"/>
        <v>9.3896713615023497</v>
      </c>
      <c r="F28" s="36">
        <f t="shared" si="2"/>
        <v>0.26978209017437416</v>
      </c>
      <c r="G28" s="35">
        <v>2496</v>
      </c>
      <c r="H28" s="35">
        <v>2535</v>
      </c>
      <c r="I28" s="36">
        <f t="shared" si="1"/>
        <v>1.5625</v>
      </c>
      <c r="J28" s="36">
        <f t="shared" si="3"/>
        <v>0.37611666590009096</v>
      </c>
      <c r="K28" s="79"/>
      <c r="L28" s="35">
        <v>11872</v>
      </c>
      <c r="M28" s="36">
        <f t="shared" si="4"/>
        <v>0.35895796968631394</v>
      </c>
      <c r="N28" s="15"/>
    </row>
    <row r="29" spans="1:14" ht="15.75">
      <c r="A29" s="12"/>
      <c r="B29" s="34" t="s">
        <v>18</v>
      </c>
      <c r="C29" s="35">
        <v>1051</v>
      </c>
      <c r="D29" s="35">
        <v>2371</v>
      </c>
      <c r="E29" s="36">
        <f t="shared" si="0"/>
        <v>125.59467174119887</v>
      </c>
      <c r="F29" s="36">
        <f t="shared" si="2"/>
        <v>2.7452932867100479</v>
      </c>
      <c r="G29" s="35">
        <v>7291</v>
      </c>
      <c r="H29" s="35">
        <v>16344</v>
      </c>
      <c r="I29" s="36">
        <f t="shared" si="1"/>
        <v>124.1667809628309</v>
      </c>
      <c r="J29" s="36">
        <f t="shared" si="3"/>
        <v>2.4249510009747874</v>
      </c>
      <c r="K29" s="79"/>
      <c r="L29" s="35">
        <v>47042</v>
      </c>
      <c r="M29" s="36">
        <f t="shared" si="4"/>
        <v>1.4223467663395872</v>
      </c>
      <c r="N29" s="15"/>
    </row>
    <row r="30" spans="1:14" ht="15.75">
      <c r="A30" s="12"/>
      <c r="B30" s="34" t="s">
        <v>1</v>
      </c>
      <c r="C30" s="35">
        <v>6688</v>
      </c>
      <c r="D30" s="35">
        <v>7662</v>
      </c>
      <c r="E30" s="36">
        <f t="shared" si="0"/>
        <v>14.563397129186594</v>
      </c>
      <c r="F30" s="36">
        <f t="shared" si="2"/>
        <v>8.8715466734594628</v>
      </c>
      <c r="G30" s="35">
        <v>53967</v>
      </c>
      <c r="H30" s="35">
        <v>60691</v>
      </c>
      <c r="I30" s="36">
        <f t="shared" si="1"/>
        <v>12.459465969944606</v>
      </c>
      <c r="J30" s="36">
        <f t="shared" si="3"/>
        <v>9.0046929270778779</v>
      </c>
      <c r="K30" s="79"/>
      <c r="L30" s="35">
        <v>264558</v>
      </c>
      <c r="M30" s="36">
        <f t="shared" si="4"/>
        <v>7.9990905108045682</v>
      </c>
      <c r="N30" s="15"/>
    </row>
    <row r="31" spans="1:14" ht="15.75">
      <c r="A31" s="12"/>
      <c r="B31" s="34" t="s">
        <v>27</v>
      </c>
      <c r="C31" s="35">
        <v>2</v>
      </c>
      <c r="D31" s="35">
        <v>1</v>
      </c>
      <c r="E31" s="36">
        <f t="shared" si="0"/>
        <v>-50</v>
      </c>
      <c r="F31" s="36">
        <f t="shared" si="2"/>
        <v>1.1578630479586874E-3</v>
      </c>
      <c r="G31" s="35">
        <v>5</v>
      </c>
      <c r="H31" s="35">
        <v>3</v>
      </c>
      <c r="I31" s="36">
        <f t="shared" si="1"/>
        <v>-40</v>
      </c>
      <c r="J31" s="36">
        <f t="shared" si="3"/>
        <v>4.4510848035513723E-4</v>
      </c>
      <c r="K31" s="79"/>
      <c r="L31" s="35">
        <v>57</v>
      </c>
      <c r="M31" s="36">
        <f t="shared" si="4"/>
        <v>1.7234336482580773E-3</v>
      </c>
      <c r="N31" s="15"/>
    </row>
    <row r="32" spans="1:14" ht="15.75">
      <c r="A32" s="12"/>
      <c r="B32" s="34" t="s">
        <v>26</v>
      </c>
      <c r="C32" s="35">
        <v>13</v>
      </c>
      <c r="D32" s="35">
        <v>7</v>
      </c>
      <c r="E32" s="36">
        <f t="shared" si="0"/>
        <v>-46.153846153846153</v>
      </c>
      <c r="F32" s="36">
        <f t="shared" si="2"/>
        <v>8.1050413357108119E-3</v>
      </c>
      <c r="G32" s="35">
        <v>33</v>
      </c>
      <c r="H32" s="35">
        <v>46</v>
      </c>
      <c r="I32" s="36">
        <f t="shared" si="1"/>
        <v>39.393939393939405</v>
      </c>
      <c r="J32" s="36">
        <f t="shared" si="3"/>
        <v>6.8249966987787708E-3</v>
      </c>
      <c r="K32" s="79"/>
      <c r="L32" s="35">
        <v>216</v>
      </c>
      <c r="M32" s="36">
        <f t="shared" si="4"/>
        <v>6.5309064565569246E-3</v>
      </c>
      <c r="N32" s="15"/>
    </row>
    <row r="33" spans="1:14" ht="15.75">
      <c r="A33" s="12"/>
      <c r="B33" s="34" t="s">
        <v>8</v>
      </c>
      <c r="C33" s="35">
        <v>1501</v>
      </c>
      <c r="D33" s="35">
        <v>1395</v>
      </c>
      <c r="E33" s="36">
        <f t="shared" si="0"/>
        <v>-7.061958694203863</v>
      </c>
      <c r="F33" s="36">
        <f t="shared" si="2"/>
        <v>1.615218951902369</v>
      </c>
      <c r="G33" s="35">
        <v>10833</v>
      </c>
      <c r="H33" s="35">
        <v>10497</v>
      </c>
      <c r="I33" s="36">
        <f t="shared" si="1"/>
        <v>-3.1016338964275803</v>
      </c>
      <c r="J33" s="36">
        <f t="shared" si="3"/>
        <v>1.5574345727626251</v>
      </c>
      <c r="K33" s="79"/>
      <c r="L33" s="35">
        <v>60850</v>
      </c>
      <c r="M33" s="36">
        <f t="shared" si="4"/>
        <v>1.8398410087105965</v>
      </c>
      <c r="N33" s="15"/>
    </row>
    <row r="34" spans="1:14" ht="15.75">
      <c r="A34" s="12"/>
      <c r="B34" s="34" t="s">
        <v>19</v>
      </c>
      <c r="C34" s="35">
        <v>634</v>
      </c>
      <c r="D34" s="35">
        <v>969</v>
      </c>
      <c r="E34" s="36">
        <f t="shared" si="0"/>
        <v>52.839116719242909</v>
      </c>
      <c r="F34" s="36">
        <f t="shared" si="2"/>
        <v>1.1219692934719681</v>
      </c>
      <c r="G34" s="35">
        <v>6070</v>
      </c>
      <c r="H34" s="35">
        <v>7736</v>
      </c>
      <c r="I34" s="36">
        <f t="shared" si="1"/>
        <v>27.446457990115313</v>
      </c>
      <c r="J34" s="36">
        <f t="shared" si="3"/>
        <v>1.1477864013424472</v>
      </c>
      <c r="K34" s="79"/>
      <c r="L34" s="35">
        <v>30170</v>
      </c>
      <c r="M34" s="36">
        <f t="shared" si="4"/>
        <v>0.91221040645519635</v>
      </c>
      <c r="N34" s="15"/>
    </row>
    <row r="35" spans="1:14" ht="15.75">
      <c r="A35" s="12"/>
      <c r="B35" s="34" t="s">
        <v>17</v>
      </c>
      <c r="C35" s="35">
        <v>1237</v>
      </c>
      <c r="D35" s="35">
        <v>941</v>
      </c>
      <c r="E35" s="36">
        <f t="shared" si="0"/>
        <v>-23.92886014551334</v>
      </c>
      <c r="F35" s="36">
        <f t="shared" si="2"/>
        <v>1.089549128129125</v>
      </c>
      <c r="G35" s="35">
        <v>7132</v>
      </c>
      <c r="H35" s="35">
        <v>9475</v>
      </c>
      <c r="I35" s="36">
        <f t="shared" si="1"/>
        <v>32.851934941110493</v>
      </c>
      <c r="J35" s="36">
        <f t="shared" si="3"/>
        <v>1.4058009504549751</v>
      </c>
      <c r="K35" s="79"/>
      <c r="L35" s="35">
        <v>38944</v>
      </c>
      <c r="M35" s="36">
        <f t="shared" si="4"/>
        <v>1.1774982455747818</v>
      </c>
      <c r="N35" s="15"/>
    </row>
    <row r="36" spans="1:14" ht="15.75">
      <c r="A36" s="12"/>
      <c r="B36" s="34" t="s">
        <v>4</v>
      </c>
      <c r="C36" s="35">
        <v>2748</v>
      </c>
      <c r="D36" s="35">
        <v>2531</v>
      </c>
      <c r="E36" s="36">
        <f t="shared" si="0"/>
        <v>-7.8966521106259124</v>
      </c>
      <c r="F36" s="36">
        <f t="shared" si="2"/>
        <v>2.9305513743834379</v>
      </c>
      <c r="G36" s="35">
        <v>20288</v>
      </c>
      <c r="H36" s="35">
        <v>20731</v>
      </c>
      <c r="I36" s="36">
        <f t="shared" si="1"/>
        <v>2.1835567823343949</v>
      </c>
      <c r="J36" s="36">
        <f t="shared" si="3"/>
        <v>3.0758479687474498</v>
      </c>
      <c r="K36" s="79"/>
      <c r="L36" s="35">
        <v>142410</v>
      </c>
      <c r="M36" s="36">
        <f t="shared" si="4"/>
        <v>4.3058629096216281</v>
      </c>
      <c r="N36" s="15"/>
    </row>
    <row r="37" spans="1:14" ht="15.75">
      <c r="A37" s="12"/>
      <c r="B37" s="34" t="s">
        <v>13</v>
      </c>
      <c r="C37" s="35">
        <v>1663</v>
      </c>
      <c r="D37" s="35">
        <v>1272</v>
      </c>
      <c r="E37" s="36">
        <f t="shared" si="0"/>
        <v>-23.511725796752859</v>
      </c>
      <c r="F37" s="36">
        <f t="shared" si="2"/>
        <v>1.4728017970034504</v>
      </c>
      <c r="G37" s="35">
        <v>9531</v>
      </c>
      <c r="H37" s="35">
        <v>11474</v>
      </c>
      <c r="I37" s="36">
        <f t="shared" si="1"/>
        <v>20.38610848809148</v>
      </c>
      <c r="J37" s="36">
        <f t="shared" si="3"/>
        <v>1.7023915678649482</v>
      </c>
      <c r="K37" s="79"/>
      <c r="L37" s="35">
        <v>57390</v>
      </c>
      <c r="M37" s="36">
        <f t="shared" si="4"/>
        <v>1.7352255626935273</v>
      </c>
      <c r="N37" s="15"/>
    </row>
    <row r="38" spans="1:14" ht="15.75">
      <c r="A38" s="12"/>
      <c r="B38" s="34" t="s">
        <v>11</v>
      </c>
      <c r="C38" s="35">
        <v>1928</v>
      </c>
      <c r="D38" s="35">
        <v>2354</v>
      </c>
      <c r="E38" s="36">
        <f t="shared" si="0"/>
        <v>22.095435684647313</v>
      </c>
      <c r="F38" s="36">
        <f t="shared" si="2"/>
        <v>2.7256096148947502</v>
      </c>
      <c r="G38" s="35">
        <v>14369</v>
      </c>
      <c r="H38" s="35">
        <v>18364</v>
      </c>
      <c r="I38" s="36">
        <f t="shared" si="1"/>
        <v>27.802909040295077</v>
      </c>
      <c r="J38" s="36">
        <f t="shared" si="3"/>
        <v>2.7246573777472465</v>
      </c>
      <c r="K38" s="79"/>
      <c r="L38" s="35">
        <v>84092</v>
      </c>
      <c r="M38" s="36">
        <f t="shared" si="4"/>
        <v>2.5425786377073374</v>
      </c>
      <c r="N38" s="15"/>
    </row>
    <row r="39" spans="1:14" ht="15.75">
      <c r="A39" s="12"/>
      <c r="B39" s="34" t="s">
        <v>22</v>
      </c>
      <c r="C39" s="35">
        <v>490</v>
      </c>
      <c r="D39" s="35">
        <v>690</v>
      </c>
      <c r="E39" s="36">
        <f t="shared" si="0"/>
        <v>40.816326530612244</v>
      </c>
      <c r="F39" s="36">
        <f t="shared" si="2"/>
        <v>0.79892550309149435</v>
      </c>
      <c r="G39" s="35">
        <v>3077</v>
      </c>
      <c r="H39" s="35">
        <v>6607</v>
      </c>
      <c r="I39" s="36">
        <f t="shared" si="1"/>
        <v>114.72213194670134</v>
      </c>
      <c r="J39" s="36">
        <f t="shared" si="3"/>
        <v>0.98027724323546384</v>
      </c>
      <c r="K39" s="79"/>
      <c r="L39" s="35">
        <v>17912</v>
      </c>
      <c r="M39" s="36">
        <f t="shared" si="4"/>
        <v>0.5415814650455909</v>
      </c>
      <c r="N39" s="15"/>
    </row>
    <row r="40" spans="1:14" ht="15.75">
      <c r="A40" s="12"/>
      <c r="B40" s="34" t="s">
        <v>15</v>
      </c>
      <c r="C40" s="35">
        <v>955</v>
      </c>
      <c r="D40" s="35">
        <v>733</v>
      </c>
      <c r="E40" s="36">
        <f t="shared" si="0"/>
        <v>-23.246073298429316</v>
      </c>
      <c r="F40" s="36">
        <f t="shared" si="2"/>
        <v>0.84871361415371793</v>
      </c>
      <c r="G40" s="35">
        <v>7144</v>
      </c>
      <c r="H40" s="35">
        <v>6114</v>
      </c>
      <c r="I40" s="36">
        <f t="shared" si="1"/>
        <v>-14.417693169092949</v>
      </c>
      <c r="J40" s="36">
        <f t="shared" si="3"/>
        <v>0.90713108296376965</v>
      </c>
      <c r="K40" s="79"/>
      <c r="L40" s="35">
        <v>34840</v>
      </c>
      <c r="M40" s="36">
        <f t="shared" si="4"/>
        <v>1.0534110229002003</v>
      </c>
      <c r="N40" s="15"/>
    </row>
    <row r="41" spans="1:14" ht="15.75">
      <c r="A41" s="12"/>
      <c r="B41" s="34" t="s">
        <v>6</v>
      </c>
      <c r="C41" s="35">
        <v>1578</v>
      </c>
      <c r="D41" s="35">
        <v>1355</v>
      </c>
      <c r="E41" s="36">
        <f t="shared" si="0"/>
        <v>-14.131812420785806</v>
      </c>
      <c r="F41" s="36">
        <f t="shared" si="2"/>
        <v>1.5689044299840216</v>
      </c>
      <c r="G41" s="35">
        <v>10887</v>
      </c>
      <c r="H41" s="35">
        <v>11301</v>
      </c>
      <c r="I41" s="36">
        <f t="shared" si="1"/>
        <v>3.8027004684486165</v>
      </c>
      <c r="J41" s="36">
        <f t="shared" si="3"/>
        <v>1.6767236454978018</v>
      </c>
      <c r="K41" s="79"/>
      <c r="L41" s="35">
        <v>61326</v>
      </c>
      <c r="M41" s="36">
        <f t="shared" si="4"/>
        <v>1.8542331914574535</v>
      </c>
      <c r="N41" s="15"/>
    </row>
    <row r="42" spans="1:14" ht="15.75">
      <c r="A42" s="12"/>
      <c r="B42" s="34" t="s">
        <v>74</v>
      </c>
      <c r="C42" s="35">
        <v>133</v>
      </c>
      <c r="D42" s="35">
        <v>135</v>
      </c>
      <c r="E42" s="36">
        <f t="shared" si="0"/>
        <v>1.5037593984962516</v>
      </c>
      <c r="F42" s="36">
        <f t="shared" si="2"/>
        <v>0.15631151147442279</v>
      </c>
      <c r="G42" s="35">
        <v>1196</v>
      </c>
      <c r="H42" s="35">
        <v>1049</v>
      </c>
      <c r="I42" s="36">
        <f t="shared" si="1"/>
        <v>-12.29096989966555</v>
      </c>
      <c r="J42" s="36">
        <f t="shared" si="3"/>
        <v>0.15563959863084631</v>
      </c>
      <c r="K42" s="79"/>
      <c r="L42" s="35">
        <v>3263</v>
      </c>
      <c r="M42" s="36">
        <f t="shared" si="4"/>
        <v>9.8659017443265024E-2</v>
      </c>
      <c r="N42" s="15"/>
    </row>
    <row r="43" spans="1:14" ht="15.75">
      <c r="A43" s="12"/>
      <c r="B43" s="34" t="s">
        <v>3</v>
      </c>
      <c r="C43" s="35">
        <v>5005</v>
      </c>
      <c r="D43" s="35">
        <v>5187</v>
      </c>
      <c r="E43" s="36">
        <f t="shared" si="0"/>
        <v>3.6363636363636376</v>
      </c>
      <c r="F43" s="36">
        <f t="shared" si="2"/>
        <v>6.0058356297617115</v>
      </c>
      <c r="G43" s="35">
        <v>33518</v>
      </c>
      <c r="H43" s="35">
        <v>40340</v>
      </c>
      <c r="I43" s="36">
        <f t="shared" si="1"/>
        <v>20.353243033593891</v>
      </c>
      <c r="J43" s="36">
        <f t="shared" si="3"/>
        <v>5.9852253658420782</v>
      </c>
      <c r="K43" s="79"/>
      <c r="L43" s="35">
        <v>182919</v>
      </c>
      <c r="M43" s="36">
        <f t="shared" si="4"/>
        <v>5.5306799913284079</v>
      </c>
      <c r="N43" s="15"/>
    </row>
    <row r="44" spans="1:14" ht="15.75">
      <c r="A44" s="12"/>
      <c r="B44" s="34" t="s">
        <v>20</v>
      </c>
      <c r="C44" s="35">
        <v>866</v>
      </c>
      <c r="D44" s="35">
        <v>435</v>
      </c>
      <c r="E44" s="36">
        <f t="shared" si="0"/>
        <v>-49.76905311778291</v>
      </c>
      <c r="F44" s="36">
        <f t="shared" si="2"/>
        <v>0.50367042586202904</v>
      </c>
      <c r="G44" s="35">
        <v>5882</v>
      </c>
      <c r="H44" s="35">
        <v>4575</v>
      </c>
      <c r="I44" s="36">
        <f t="shared" si="1"/>
        <v>-22.220333219993204</v>
      </c>
      <c r="J44" s="36">
        <f t="shared" si="3"/>
        <v>0.67879043254158422</v>
      </c>
      <c r="K44" s="79"/>
      <c r="L44" s="35">
        <v>38004</v>
      </c>
      <c r="M44" s="36">
        <f t="shared" si="4"/>
        <v>1.1490767082175433</v>
      </c>
      <c r="N44" s="15"/>
    </row>
    <row r="45" spans="1:14" ht="15.75">
      <c r="A45" s="12"/>
      <c r="B45" s="34" t="s">
        <v>7</v>
      </c>
      <c r="C45" s="35">
        <v>1950</v>
      </c>
      <c r="D45" s="35">
        <v>1984</v>
      </c>
      <c r="E45" s="36">
        <f t="shared" si="0"/>
        <v>1.7435897435897463</v>
      </c>
      <c r="F45" s="36">
        <f t="shared" si="2"/>
        <v>2.2972002871500359</v>
      </c>
      <c r="G45" s="35">
        <v>11939</v>
      </c>
      <c r="H45" s="35">
        <v>15560</v>
      </c>
      <c r="I45" s="36">
        <f t="shared" si="1"/>
        <v>30.329173297596125</v>
      </c>
      <c r="J45" s="36">
        <f t="shared" si="3"/>
        <v>2.308629318108645</v>
      </c>
      <c r="K45" s="79"/>
      <c r="L45" s="35">
        <v>72287</v>
      </c>
      <c r="M45" s="36">
        <f t="shared" si="4"/>
        <v>2.1856464584496775</v>
      </c>
      <c r="N45" s="15"/>
    </row>
    <row r="46" spans="1:14" ht="15.75">
      <c r="A46" s="12"/>
      <c r="B46" s="34" t="s">
        <v>232</v>
      </c>
      <c r="C46" s="35">
        <v>8720</v>
      </c>
      <c r="D46" s="35">
        <v>8276</v>
      </c>
      <c r="E46" s="36">
        <f t="shared" si="0"/>
        <v>-5.0917431192660567</v>
      </c>
      <c r="F46" s="36">
        <f t="shared" si="2"/>
        <v>9.5824745849060982</v>
      </c>
      <c r="G46" s="35">
        <v>60085</v>
      </c>
      <c r="H46" s="35">
        <v>58576</v>
      </c>
      <c r="I46" s="36">
        <f t="shared" si="1"/>
        <v>-2.5114421236581475</v>
      </c>
      <c r="J46" s="36">
        <f t="shared" si="3"/>
        <v>8.6908914484275055</v>
      </c>
      <c r="K46" s="79"/>
      <c r="L46" s="35">
        <v>406104</v>
      </c>
      <c r="M46" s="36">
        <f t="shared" si="4"/>
        <v>12.278829794599968</v>
      </c>
      <c r="N46" s="15"/>
    </row>
    <row r="47" spans="1:14" ht="15.75">
      <c r="A47" s="12"/>
      <c r="B47" s="34" t="s">
        <v>29</v>
      </c>
      <c r="C47" s="35">
        <v>1</v>
      </c>
      <c r="D47" s="35">
        <v>0</v>
      </c>
      <c r="E47" s="36">
        <f t="shared" si="0"/>
        <v>-100</v>
      </c>
      <c r="F47" s="36">
        <f t="shared" si="2"/>
        <v>0</v>
      </c>
      <c r="G47" s="35">
        <v>2</v>
      </c>
      <c r="H47" s="35">
        <v>2</v>
      </c>
      <c r="I47" s="36">
        <f t="shared" si="1"/>
        <v>0</v>
      </c>
      <c r="J47" s="36">
        <f t="shared" si="3"/>
        <v>2.9673898690342482E-4</v>
      </c>
      <c r="K47" s="79"/>
      <c r="L47" s="35">
        <v>35</v>
      </c>
      <c r="M47" s="36">
        <f t="shared" si="4"/>
        <v>1.0582487313865387E-3</v>
      </c>
      <c r="N47" s="15"/>
    </row>
    <row r="48" spans="1:14" ht="15.75">
      <c r="A48" s="12"/>
      <c r="B48" s="34" t="s">
        <v>28</v>
      </c>
      <c r="C48" s="35">
        <v>2</v>
      </c>
      <c r="D48" s="35">
        <v>1</v>
      </c>
      <c r="E48" s="36">
        <f t="shared" si="0"/>
        <v>-50</v>
      </c>
      <c r="F48" s="36">
        <f t="shared" si="2"/>
        <v>1.1578630479586874E-3</v>
      </c>
      <c r="G48" s="35">
        <v>21</v>
      </c>
      <c r="H48" s="35">
        <v>19</v>
      </c>
      <c r="I48" s="36">
        <f t="shared" si="1"/>
        <v>-9.5238095238095237</v>
      </c>
      <c r="J48" s="36">
        <f t="shared" si="3"/>
        <v>2.8190203755825358E-3</v>
      </c>
      <c r="K48" s="79"/>
      <c r="L48" s="35">
        <v>84</v>
      </c>
      <c r="M48" s="36">
        <f>+(L48*100)/$L$50</f>
        <v>2.5397969553276928E-3</v>
      </c>
      <c r="N48" s="15"/>
    </row>
    <row r="49" spans="1:14" ht="15.75">
      <c r="A49" s="12"/>
      <c r="B49" s="34" t="s">
        <v>71</v>
      </c>
      <c r="C49" s="35">
        <v>0</v>
      </c>
      <c r="D49" s="35">
        <v>0</v>
      </c>
      <c r="E49" s="36" t="str">
        <f t="shared" si="0"/>
        <v/>
      </c>
      <c r="F49" s="36">
        <f>+(D49*100)/$D$50</f>
        <v>0</v>
      </c>
      <c r="G49" s="35">
        <v>5</v>
      </c>
      <c r="H49" s="35">
        <v>0</v>
      </c>
      <c r="I49" s="36">
        <f t="shared" si="1"/>
        <v>-100</v>
      </c>
      <c r="J49" s="36">
        <f>+(H49*100)/$H$50</f>
        <v>0</v>
      </c>
      <c r="K49" s="79"/>
      <c r="L49" s="35">
        <v>114</v>
      </c>
      <c r="M49" s="36">
        <f>+(L49*100)/$L$50</f>
        <v>3.4468672965161547E-3</v>
      </c>
      <c r="N49" s="15"/>
    </row>
    <row r="50" spans="1:14" ht="15.75">
      <c r="A50" s="12"/>
      <c r="B50" s="40" t="s">
        <v>70</v>
      </c>
      <c r="C50" s="37">
        <f>SUM(C16:C49)</f>
        <v>82344</v>
      </c>
      <c r="D50" s="37">
        <f>SUM(D16:D49)</f>
        <v>86366</v>
      </c>
      <c r="E50" s="38">
        <f t="shared" si="0"/>
        <v>4.8843874477800364</v>
      </c>
      <c r="F50" s="38">
        <f>SUM(F16:F49)</f>
        <v>100</v>
      </c>
      <c r="G50" s="37">
        <f>SUM(G16:G49)</f>
        <v>574816</v>
      </c>
      <c r="H50" s="37">
        <f>SUM(H16:H49)</f>
        <v>673993</v>
      </c>
      <c r="I50" s="38">
        <f t="shared" si="1"/>
        <v>17.253695095474029</v>
      </c>
      <c r="J50" s="38">
        <f>SUM(J16:J49)</f>
        <v>100.00000000000001</v>
      </c>
      <c r="K50" s="79"/>
      <c r="L50" s="37">
        <f>SUM(L16:L49)</f>
        <v>3307351</v>
      </c>
      <c r="M50" s="38">
        <f>SUM(M16:M49)</f>
        <v>100.00000000000004</v>
      </c>
      <c r="N50" s="15"/>
    </row>
    <row r="51" spans="1:14">
      <c r="A51" s="12"/>
      <c r="B51" s="4"/>
      <c r="C51" s="84"/>
      <c r="D51" s="84"/>
      <c r="E51" s="84"/>
      <c r="F51" s="84"/>
      <c r="G51" s="111"/>
      <c r="H51" s="84"/>
      <c r="I51" s="84"/>
      <c r="J51" s="84"/>
      <c r="K51" s="84"/>
      <c r="L51" s="111"/>
      <c r="M51" s="84"/>
      <c r="N51" s="85"/>
    </row>
    <row r="52" spans="1:14" ht="18.75">
      <c r="A52" s="12"/>
      <c r="B52" s="92" t="s">
        <v>310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85"/>
    </row>
    <row r="53" spans="1:14" ht="31.5" customHeight="1">
      <c r="A53" s="12"/>
      <c r="B53" s="30" t="s">
        <v>255</v>
      </c>
      <c r="C53" s="104" t="s">
        <v>319</v>
      </c>
      <c r="D53" s="104"/>
      <c r="E53" s="101" t="s">
        <v>254</v>
      </c>
      <c r="F53" s="101" t="s">
        <v>306</v>
      </c>
      <c r="G53" s="105" t="s">
        <v>320</v>
      </c>
      <c r="H53" s="106"/>
      <c r="I53" s="101" t="s">
        <v>254</v>
      </c>
      <c r="J53" s="101" t="s">
        <v>307</v>
      </c>
      <c r="K53" s="94"/>
      <c r="L53" s="86" t="s">
        <v>322</v>
      </c>
      <c r="M53" s="101" t="s">
        <v>101</v>
      </c>
      <c r="N53" s="85"/>
    </row>
    <row r="54" spans="1:14" ht="15.75">
      <c r="A54" s="12"/>
      <c r="B54" s="30"/>
      <c r="C54" s="31">
        <v>2016</v>
      </c>
      <c r="D54" s="31">
        <v>2017</v>
      </c>
      <c r="E54" s="101"/>
      <c r="F54" s="101"/>
      <c r="G54" s="31">
        <v>2016</v>
      </c>
      <c r="H54" s="31">
        <v>2017</v>
      </c>
      <c r="I54" s="101"/>
      <c r="J54" s="101"/>
      <c r="K54" s="94"/>
      <c r="L54" s="39" t="s">
        <v>308</v>
      </c>
      <c r="M54" s="101"/>
      <c r="N54" s="85"/>
    </row>
    <row r="55" spans="1:14" ht="15.75">
      <c r="A55" s="12"/>
      <c r="B55" s="30"/>
      <c r="C55" s="31"/>
      <c r="D55" s="31"/>
      <c r="E55" s="94"/>
      <c r="F55" s="33"/>
      <c r="G55" s="33"/>
      <c r="H55" s="33"/>
      <c r="I55" s="33"/>
      <c r="J55" s="33"/>
      <c r="K55" s="33"/>
      <c r="L55" s="33"/>
      <c r="N55" s="85"/>
    </row>
    <row r="56" spans="1:14" ht="15.75">
      <c r="A56" s="12"/>
      <c r="B56" s="34" t="s">
        <v>25</v>
      </c>
      <c r="C56" s="35">
        <v>31</v>
      </c>
      <c r="D56" s="35">
        <v>28</v>
      </c>
      <c r="E56" s="36">
        <f t="shared" ref="E56:E90" si="5">IF(ISBLANK(D56),"",(IFERROR(((D56/C56-1)*100),"")))</f>
        <v>-9.6774193548387117</v>
      </c>
      <c r="F56" s="36">
        <f>+(D56*100)/$D$90</f>
        <v>6.0991548314019345E-2</v>
      </c>
      <c r="G56" s="35">
        <v>305</v>
      </c>
      <c r="H56" s="35">
        <v>281</v>
      </c>
      <c r="I56" s="36">
        <f t="shared" ref="I56:I90" si="6">IF(ISBLANK(H56),"",(IFERROR(((H56/G56-1)*100),"")))</f>
        <v>-7.8688524590163951</v>
      </c>
      <c r="J56" s="36">
        <f>+(H56*100)/$H$90</f>
        <v>7.7280815381357448E-2</v>
      </c>
      <c r="K56" s="79"/>
      <c r="L56" s="35">
        <v>1225</v>
      </c>
      <c r="M56" s="36">
        <f>+(L56*100)/$L$90</f>
        <v>6.6567548944809249E-2</v>
      </c>
      <c r="N56" s="85"/>
    </row>
    <row r="57" spans="1:14" ht="15.75">
      <c r="A57" s="12"/>
      <c r="B57" s="34" t="s">
        <v>0</v>
      </c>
      <c r="C57" s="35">
        <v>7033</v>
      </c>
      <c r="D57" s="35">
        <v>7782</v>
      </c>
      <c r="E57" s="36">
        <f t="shared" si="5"/>
        <v>10.649793829091436</v>
      </c>
      <c r="F57" s="36">
        <f t="shared" ref="F57:F89" si="7">+(D57*100)/$D$90</f>
        <v>16.951293892132089</v>
      </c>
      <c r="G57" s="35">
        <v>43709</v>
      </c>
      <c r="H57" s="35">
        <v>62274</v>
      </c>
      <c r="I57" s="36">
        <f t="shared" si="6"/>
        <v>42.47409000434692</v>
      </c>
      <c r="J57" s="36">
        <f t="shared" ref="J57:J89" si="8">+(H57*100)/$H$90</f>
        <v>17.126638779568161</v>
      </c>
      <c r="K57" s="79"/>
      <c r="L57" s="35">
        <v>262062</v>
      </c>
      <c r="M57" s="36">
        <f t="shared" ref="M57:M89" si="9">+(L57*100)/$L$90</f>
        <v>14.24067347883641</v>
      </c>
      <c r="N57" s="85"/>
    </row>
    <row r="58" spans="1:14" ht="15.75">
      <c r="A58" s="12"/>
      <c r="B58" s="34" t="s">
        <v>23</v>
      </c>
      <c r="C58" s="35">
        <v>152</v>
      </c>
      <c r="D58" s="35">
        <v>163</v>
      </c>
      <c r="E58" s="36">
        <f t="shared" si="5"/>
        <v>7.2368421052631637</v>
      </c>
      <c r="F58" s="36">
        <f t="shared" si="7"/>
        <v>0.35505794197089829</v>
      </c>
      <c r="G58" s="35">
        <v>1360</v>
      </c>
      <c r="H58" s="35">
        <v>1715</v>
      </c>
      <c r="I58" s="36">
        <f t="shared" si="6"/>
        <v>26.102941176470583</v>
      </c>
      <c r="J58" s="36">
        <f t="shared" si="8"/>
        <v>0.47166049245205699</v>
      </c>
      <c r="K58" s="79"/>
      <c r="L58" s="35">
        <v>6936</v>
      </c>
      <c r="M58" s="36">
        <f t="shared" si="9"/>
        <v>0.37690817916832409</v>
      </c>
      <c r="N58" s="85"/>
    </row>
    <row r="59" spans="1:14" ht="15.75">
      <c r="A59" s="12"/>
      <c r="B59" s="34" t="s">
        <v>2</v>
      </c>
      <c r="C59" s="35">
        <v>2803</v>
      </c>
      <c r="D59" s="35">
        <v>2804</v>
      </c>
      <c r="E59" s="36">
        <f t="shared" si="5"/>
        <v>3.5676061362832634E-2</v>
      </c>
      <c r="F59" s="36">
        <f t="shared" si="7"/>
        <v>6.1078679097325086</v>
      </c>
      <c r="G59" s="35">
        <v>20240</v>
      </c>
      <c r="H59" s="35">
        <v>19768</v>
      </c>
      <c r="I59" s="36">
        <f t="shared" si="6"/>
        <v>-2.3320158102766775</v>
      </c>
      <c r="J59" s="36">
        <f t="shared" si="8"/>
        <v>5.4366091048351386</v>
      </c>
      <c r="K59" s="79"/>
      <c r="L59" s="35">
        <v>102771</v>
      </c>
      <c r="M59" s="36">
        <f t="shared" si="9"/>
        <v>5.5846641409036666</v>
      </c>
      <c r="N59" s="85"/>
    </row>
    <row r="60" spans="1:14" ht="15.75">
      <c r="A60" s="12"/>
      <c r="B60" s="34" t="s">
        <v>231</v>
      </c>
      <c r="C60" s="35">
        <v>10528</v>
      </c>
      <c r="D60" s="35">
        <v>10611</v>
      </c>
      <c r="E60" s="36">
        <f t="shared" si="5"/>
        <v>0.78837386018237865</v>
      </c>
      <c r="F60" s="36">
        <f t="shared" si="7"/>
        <v>23.113618541430686</v>
      </c>
      <c r="G60" s="35">
        <v>79978</v>
      </c>
      <c r="H60" s="35">
        <v>84983</v>
      </c>
      <c r="I60" s="36">
        <f t="shared" si="6"/>
        <v>6.2579709420090612</v>
      </c>
      <c r="J60" s="36">
        <f t="shared" si="8"/>
        <v>23.372083749302135</v>
      </c>
      <c r="K60" s="79"/>
      <c r="L60" s="35">
        <v>451743</v>
      </c>
      <c r="M60" s="36">
        <f t="shared" si="9"/>
        <v>24.548101439163236</v>
      </c>
      <c r="N60" s="85"/>
    </row>
    <row r="61" spans="1:14" ht="15.75">
      <c r="A61" s="12"/>
      <c r="B61" s="34" t="s">
        <v>5</v>
      </c>
      <c r="C61" s="35">
        <v>317</v>
      </c>
      <c r="D61" s="35">
        <v>440</v>
      </c>
      <c r="E61" s="36">
        <f t="shared" si="5"/>
        <v>38.801261829653001</v>
      </c>
      <c r="F61" s="36">
        <f t="shared" si="7"/>
        <v>0.95843861636316108</v>
      </c>
      <c r="G61" s="35">
        <v>2342</v>
      </c>
      <c r="H61" s="35">
        <v>3402</v>
      </c>
      <c r="I61" s="36">
        <f t="shared" si="6"/>
        <v>45.260461144321098</v>
      </c>
      <c r="J61" s="36">
        <f t="shared" si="8"/>
        <v>0.93562040543550906</v>
      </c>
      <c r="K61" s="79"/>
      <c r="L61" s="35">
        <v>17743</v>
      </c>
      <c r="M61" s="36">
        <f t="shared" si="9"/>
        <v>0.96416981300224536</v>
      </c>
      <c r="N61" s="85"/>
    </row>
    <row r="62" spans="1:14" ht="15.75">
      <c r="A62" s="12"/>
      <c r="B62" s="34" t="s">
        <v>9</v>
      </c>
      <c r="C62" s="35">
        <v>1067</v>
      </c>
      <c r="D62" s="35">
        <v>1123</v>
      </c>
      <c r="E62" s="36">
        <f t="shared" si="5"/>
        <v>5.2483598875351367</v>
      </c>
      <c r="F62" s="36">
        <f t="shared" si="7"/>
        <v>2.4461967413087042</v>
      </c>
      <c r="G62" s="35">
        <v>6824</v>
      </c>
      <c r="H62" s="35">
        <v>7962</v>
      </c>
      <c r="I62" s="36">
        <f t="shared" si="6"/>
        <v>16.676436107854631</v>
      </c>
      <c r="J62" s="36">
        <f t="shared" si="8"/>
        <v>2.1897147760368969</v>
      </c>
      <c r="K62" s="79"/>
      <c r="L62" s="35">
        <v>34190</v>
      </c>
      <c r="M62" s="36">
        <f t="shared" si="9"/>
        <v>1.8579138762636966</v>
      </c>
      <c r="N62" s="85"/>
    </row>
    <row r="63" spans="1:14" ht="15.75">
      <c r="A63" s="12"/>
      <c r="B63" s="34" t="s">
        <v>10</v>
      </c>
      <c r="C63" s="35">
        <v>752</v>
      </c>
      <c r="D63" s="35">
        <v>734</v>
      </c>
      <c r="E63" s="36">
        <f t="shared" si="5"/>
        <v>-2.393617021276595</v>
      </c>
      <c r="F63" s="36">
        <f t="shared" si="7"/>
        <v>1.5988498736603642</v>
      </c>
      <c r="G63" s="35">
        <v>6127</v>
      </c>
      <c r="H63" s="35">
        <v>5791</v>
      </c>
      <c r="I63" s="36">
        <f t="shared" si="6"/>
        <v>-5.4839236167781973</v>
      </c>
      <c r="J63" s="36">
        <f t="shared" si="8"/>
        <v>1.592644846524701</v>
      </c>
      <c r="K63" s="79"/>
      <c r="L63" s="35">
        <v>33750</v>
      </c>
      <c r="M63" s="36">
        <f t="shared" si="9"/>
        <v>1.8340038994998467</v>
      </c>
      <c r="N63" s="85"/>
    </row>
    <row r="64" spans="1:14" ht="15.75">
      <c r="A64" s="12"/>
      <c r="B64" s="34" t="s">
        <v>21</v>
      </c>
      <c r="C64" s="35">
        <v>159</v>
      </c>
      <c r="D64" s="35">
        <v>205</v>
      </c>
      <c r="E64" s="36">
        <f t="shared" si="5"/>
        <v>28.930817610062888</v>
      </c>
      <c r="F64" s="36">
        <f t="shared" si="7"/>
        <v>0.44654526444192733</v>
      </c>
      <c r="G64" s="35">
        <v>1649</v>
      </c>
      <c r="H64" s="35">
        <v>1576</v>
      </c>
      <c r="I64" s="36">
        <f t="shared" si="6"/>
        <v>-4.4269254093389883</v>
      </c>
      <c r="J64" s="36">
        <f t="shared" si="8"/>
        <v>0.43343261580433928</v>
      </c>
      <c r="K64" s="79"/>
      <c r="L64" s="35">
        <v>8042</v>
      </c>
      <c r="M64" s="36">
        <f t="shared" si="9"/>
        <v>0.43700916621563757</v>
      </c>
      <c r="N64" s="85"/>
    </row>
    <row r="65" spans="1:14" ht="15.75">
      <c r="A65" s="12"/>
      <c r="B65" s="34" t="s">
        <v>12</v>
      </c>
      <c r="C65" s="35">
        <v>894</v>
      </c>
      <c r="D65" s="35">
        <v>576</v>
      </c>
      <c r="E65" s="36">
        <f t="shared" si="5"/>
        <v>-35.570469798657726</v>
      </c>
      <c r="F65" s="36">
        <f t="shared" si="7"/>
        <v>1.2546832796026837</v>
      </c>
      <c r="G65" s="35">
        <v>6456</v>
      </c>
      <c r="H65" s="35">
        <v>5601</v>
      </c>
      <c r="I65" s="36">
        <f t="shared" si="6"/>
        <v>-13.243494423791823</v>
      </c>
      <c r="J65" s="36">
        <f t="shared" si="8"/>
        <v>1.5403909144163099</v>
      </c>
      <c r="K65" s="79"/>
      <c r="L65" s="35">
        <v>25280</v>
      </c>
      <c r="M65" s="36">
        <f t="shared" si="9"/>
        <v>1.3737368467957372</v>
      </c>
      <c r="N65" s="85"/>
    </row>
    <row r="66" spans="1:14" ht="15.75">
      <c r="A66" s="12"/>
      <c r="B66" s="34" t="s">
        <v>16</v>
      </c>
      <c r="C66" s="35">
        <v>574</v>
      </c>
      <c r="D66" s="35">
        <v>818</v>
      </c>
      <c r="E66" s="36">
        <f t="shared" si="5"/>
        <v>42.508710801393732</v>
      </c>
      <c r="F66" s="36">
        <f t="shared" si="7"/>
        <v>1.7818245186024222</v>
      </c>
      <c r="G66" s="35">
        <v>5700</v>
      </c>
      <c r="H66" s="35">
        <v>6928</v>
      </c>
      <c r="I66" s="36">
        <f t="shared" si="6"/>
        <v>21.543859649122798</v>
      </c>
      <c r="J66" s="36">
        <f t="shared" si="8"/>
        <v>1.9053433770891259</v>
      </c>
      <c r="K66" s="79"/>
      <c r="L66" s="35">
        <v>32445</v>
      </c>
      <c r="M66" s="36">
        <f t="shared" si="9"/>
        <v>1.7630890820525194</v>
      </c>
      <c r="N66" s="85"/>
    </row>
    <row r="67" spans="1:14" ht="15.75">
      <c r="A67" s="12"/>
      <c r="B67" s="34" t="s">
        <v>14</v>
      </c>
      <c r="C67" s="35">
        <v>907</v>
      </c>
      <c r="D67" s="35">
        <v>835</v>
      </c>
      <c r="E67" s="36">
        <f t="shared" si="5"/>
        <v>-7.9382579933847897</v>
      </c>
      <c r="F67" s="36">
        <f t="shared" si="7"/>
        <v>1.8188551015073626</v>
      </c>
      <c r="G67" s="35">
        <v>5583</v>
      </c>
      <c r="H67" s="35">
        <v>6108</v>
      </c>
      <c r="I67" s="36">
        <f t="shared" si="6"/>
        <v>9.4035464803868827</v>
      </c>
      <c r="J67" s="36">
        <f t="shared" si="8"/>
        <v>1.679826406937122</v>
      </c>
      <c r="K67" s="79"/>
      <c r="L67" s="35">
        <v>26469</v>
      </c>
      <c r="M67" s="36">
        <f t="shared" si="9"/>
        <v>1.4383481249144132</v>
      </c>
      <c r="N67" s="85"/>
    </row>
    <row r="68" spans="1:14" ht="15.75">
      <c r="A68" s="12"/>
      <c r="B68" s="34" t="s">
        <v>24</v>
      </c>
      <c r="C68" s="35">
        <v>123</v>
      </c>
      <c r="D68" s="35">
        <v>142</v>
      </c>
      <c r="E68" s="36">
        <f t="shared" si="5"/>
        <v>15.447154471544721</v>
      </c>
      <c r="F68" s="36">
        <f t="shared" si="7"/>
        <v>0.30931428073538381</v>
      </c>
      <c r="G68" s="35">
        <v>1680</v>
      </c>
      <c r="H68" s="35">
        <v>1606</v>
      </c>
      <c r="I68" s="36">
        <f t="shared" si="6"/>
        <v>-4.4047619047618998</v>
      </c>
      <c r="J68" s="36">
        <f t="shared" si="8"/>
        <v>0.44168323666355891</v>
      </c>
      <c r="K68" s="79"/>
      <c r="L68" s="35">
        <v>7887</v>
      </c>
      <c r="M68" s="36">
        <f t="shared" si="9"/>
        <v>0.42858633349200864</v>
      </c>
      <c r="N68" s="85"/>
    </row>
    <row r="69" spans="1:14" ht="15.75">
      <c r="A69" s="12"/>
      <c r="B69" s="34" t="s">
        <v>18</v>
      </c>
      <c r="C69" s="35">
        <v>462</v>
      </c>
      <c r="D69" s="35">
        <v>1175</v>
      </c>
      <c r="E69" s="36">
        <f t="shared" si="5"/>
        <v>154.32900432900433</v>
      </c>
      <c r="F69" s="36">
        <f t="shared" si="7"/>
        <v>2.5594667596061687</v>
      </c>
      <c r="G69" s="35">
        <v>3472</v>
      </c>
      <c r="H69" s="35">
        <v>7546</v>
      </c>
      <c r="I69" s="36">
        <f t="shared" si="6"/>
        <v>117.33870967741935</v>
      </c>
      <c r="J69" s="36">
        <f t="shared" si="8"/>
        <v>2.0753061667890509</v>
      </c>
      <c r="K69" s="79"/>
      <c r="L69" s="35">
        <v>22525</v>
      </c>
      <c r="M69" s="36">
        <f t="shared" si="9"/>
        <v>1.2240277877402681</v>
      </c>
      <c r="N69" s="85"/>
    </row>
    <row r="70" spans="1:14" ht="15.75">
      <c r="A70" s="12"/>
      <c r="B70" s="34" t="s">
        <v>1</v>
      </c>
      <c r="C70" s="35">
        <v>3949</v>
      </c>
      <c r="D70" s="35">
        <v>4188</v>
      </c>
      <c r="E70" s="36">
        <f t="shared" si="5"/>
        <v>6.0521651050899017</v>
      </c>
      <c r="F70" s="36">
        <f t="shared" si="7"/>
        <v>9.122593012111178</v>
      </c>
      <c r="G70" s="35">
        <v>32781</v>
      </c>
      <c r="H70" s="35">
        <v>34715</v>
      </c>
      <c r="I70" s="36">
        <f t="shared" si="6"/>
        <v>5.8997590067417116</v>
      </c>
      <c r="J70" s="36">
        <f t="shared" si="8"/>
        <v>9.5473434375936783</v>
      </c>
      <c r="K70" s="79"/>
      <c r="L70" s="35">
        <v>157143</v>
      </c>
      <c r="M70" s="36">
        <f t="shared" si="9"/>
        <v>8.5392851786401316</v>
      </c>
      <c r="N70" s="85"/>
    </row>
    <row r="71" spans="1:14" ht="15.75">
      <c r="A71" s="12"/>
      <c r="B71" s="34" t="s">
        <v>27</v>
      </c>
      <c r="C71" s="35">
        <v>0</v>
      </c>
      <c r="D71" s="35">
        <v>1</v>
      </c>
      <c r="E71" s="36" t="str">
        <f t="shared" si="5"/>
        <v/>
      </c>
      <c r="F71" s="36">
        <f t="shared" si="7"/>
        <v>2.178269582643548E-3</v>
      </c>
      <c r="G71" s="35">
        <v>2</v>
      </c>
      <c r="H71" s="35">
        <v>2</v>
      </c>
      <c r="I71" s="36">
        <f t="shared" si="6"/>
        <v>0</v>
      </c>
      <c r="J71" s="36">
        <f t="shared" si="8"/>
        <v>5.5004139061464374E-4</v>
      </c>
      <c r="K71" s="79"/>
      <c r="L71" s="35">
        <v>20</v>
      </c>
      <c r="M71" s="36">
        <f t="shared" si="9"/>
        <v>1.0868171256295388E-3</v>
      </c>
      <c r="N71" s="85"/>
    </row>
    <row r="72" spans="1:14" ht="15.75">
      <c r="A72" s="12"/>
      <c r="B72" s="34" t="s">
        <v>26</v>
      </c>
      <c r="C72" s="35">
        <v>7</v>
      </c>
      <c r="D72" s="35">
        <v>4</v>
      </c>
      <c r="E72" s="36">
        <f t="shared" si="5"/>
        <v>-42.857142857142861</v>
      </c>
      <c r="F72" s="36">
        <f t="shared" si="7"/>
        <v>8.7130783305741921E-3</v>
      </c>
      <c r="G72" s="35">
        <v>20</v>
      </c>
      <c r="H72" s="35">
        <v>24</v>
      </c>
      <c r="I72" s="36">
        <f t="shared" si="6"/>
        <v>19.999999999999996</v>
      </c>
      <c r="J72" s="36">
        <f t="shared" si="8"/>
        <v>6.6004966873757249E-3</v>
      </c>
      <c r="K72" s="79"/>
      <c r="L72" s="35">
        <v>113</v>
      </c>
      <c r="M72" s="36">
        <f t="shared" si="9"/>
        <v>6.140516759806894E-3</v>
      </c>
      <c r="N72" s="85"/>
    </row>
    <row r="73" spans="1:14" ht="15.75">
      <c r="A73" s="12"/>
      <c r="B73" s="34" t="s">
        <v>8</v>
      </c>
      <c r="C73" s="35">
        <v>760</v>
      </c>
      <c r="D73" s="35">
        <v>715</v>
      </c>
      <c r="E73" s="36">
        <f t="shared" si="5"/>
        <v>-5.9210526315789487</v>
      </c>
      <c r="F73" s="36">
        <f t="shared" si="7"/>
        <v>1.5574627515901367</v>
      </c>
      <c r="G73" s="35">
        <v>5577</v>
      </c>
      <c r="H73" s="35">
        <v>5201</v>
      </c>
      <c r="I73" s="36">
        <f t="shared" si="6"/>
        <v>-6.7419759727452071</v>
      </c>
      <c r="J73" s="36">
        <f t="shared" si="8"/>
        <v>1.4303826362933811</v>
      </c>
      <c r="K73" s="79"/>
      <c r="L73" s="35">
        <v>30937</v>
      </c>
      <c r="M73" s="36">
        <f t="shared" si="9"/>
        <v>1.6811430707800521</v>
      </c>
      <c r="N73" s="85"/>
    </row>
    <row r="74" spans="1:14" ht="15.75">
      <c r="A74" s="12"/>
      <c r="B74" s="34" t="s">
        <v>19</v>
      </c>
      <c r="C74" s="35">
        <v>355</v>
      </c>
      <c r="D74" s="35">
        <v>495</v>
      </c>
      <c r="E74" s="36">
        <f t="shared" si="5"/>
        <v>39.436619718309849</v>
      </c>
      <c r="F74" s="36">
        <f t="shared" si="7"/>
        <v>1.0782434434085562</v>
      </c>
      <c r="G74" s="35">
        <v>3498</v>
      </c>
      <c r="H74" s="35">
        <v>4267</v>
      </c>
      <c r="I74" s="36">
        <f t="shared" si="6"/>
        <v>21.983990851915379</v>
      </c>
      <c r="J74" s="36">
        <f t="shared" si="8"/>
        <v>1.1735133068763424</v>
      </c>
      <c r="K74" s="79"/>
      <c r="L74" s="35">
        <v>16830</v>
      </c>
      <c r="M74" s="36">
        <f t="shared" si="9"/>
        <v>0.91455661121725695</v>
      </c>
      <c r="N74" s="85"/>
    </row>
    <row r="75" spans="1:14" ht="15.75">
      <c r="A75" s="12"/>
      <c r="B75" s="34" t="s">
        <v>17</v>
      </c>
      <c r="C75" s="35">
        <v>740</v>
      </c>
      <c r="D75" s="35">
        <v>413</v>
      </c>
      <c r="E75" s="36">
        <f t="shared" si="5"/>
        <v>-44.189189189189193</v>
      </c>
      <c r="F75" s="36">
        <f t="shared" si="7"/>
        <v>0.89962533763178532</v>
      </c>
      <c r="G75" s="35">
        <v>3954</v>
      </c>
      <c r="H75" s="35">
        <v>4682</v>
      </c>
      <c r="I75" s="36">
        <f t="shared" si="6"/>
        <v>18.411734951947388</v>
      </c>
      <c r="J75" s="36">
        <f t="shared" si="8"/>
        <v>1.2876468954288811</v>
      </c>
      <c r="K75" s="79"/>
      <c r="L75" s="35">
        <v>20131</v>
      </c>
      <c r="M75" s="36">
        <f t="shared" si="9"/>
        <v>1.0939357778024124</v>
      </c>
      <c r="N75" s="85"/>
    </row>
    <row r="76" spans="1:14" ht="15.75">
      <c r="A76" s="12"/>
      <c r="B76" s="34" t="s">
        <v>4</v>
      </c>
      <c r="C76" s="35">
        <v>1267</v>
      </c>
      <c r="D76" s="35">
        <v>1185</v>
      </c>
      <c r="E76" s="36">
        <f t="shared" si="5"/>
        <v>-6.4719810576164161</v>
      </c>
      <c r="F76" s="36">
        <f t="shared" si="7"/>
        <v>2.5812494554326042</v>
      </c>
      <c r="G76" s="35">
        <v>10025</v>
      </c>
      <c r="H76" s="35">
        <v>9873</v>
      </c>
      <c r="I76" s="36">
        <f t="shared" si="6"/>
        <v>-1.5162094763092271</v>
      </c>
      <c r="J76" s="36">
        <f t="shared" si="8"/>
        <v>2.7152793247691891</v>
      </c>
      <c r="K76" s="79"/>
      <c r="L76" s="35">
        <v>62793</v>
      </c>
      <c r="M76" s="36">
        <f t="shared" si="9"/>
        <v>3.4122253884827813</v>
      </c>
      <c r="N76" s="85"/>
    </row>
    <row r="77" spans="1:14" ht="15.75">
      <c r="A77" s="12"/>
      <c r="B77" s="34" t="s">
        <v>13</v>
      </c>
      <c r="C77" s="35">
        <v>995</v>
      </c>
      <c r="D77" s="35">
        <v>742</v>
      </c>
      <c r="E77" s="36">
        <f t="shared" si="5"/>
        <v>-25.427135678391956</v>
      </c>
      <c r="F77" s="36">
        <f t="shared" si="7"/>
        <v>1.6162760303215127</v>
      </c>
      <c r="G77" s="35">
        <v>5480</v>
      </c>
      <c r="H77" s="35">
        <v>6564</v>
      </c>
      <c r="I77" s="36">
        <f t="shared" si="6"/>
        <v>19.781021897810213</v>
      </c>
      <c r="J77" s="36">
        <f t="shared" si="8"/>
        <v>1.8052358439972609</v>
      </c>
      <c r="K77" s="79"/>
      <c r="L77" s="35">
        <v>33972</v>
      </c>
      <c r="M77" s="36">
        <f t="shared" si="9"/>
        <v>1.8460675695943347</v>
      </c>
      <c r="N77" s="85"/>
    </row>
    <row r="78" spans="1:14" ht="15.75">
      <c r="A78" s="12"/>
      <c r="B78" s="34" t="s">
        <v>11</v>
      </c>
      <c r="C78" s="35">
        <v>1115</v>
      </c>
      <c r="D78" s="35">
        <v>1207</v>
      </c>
      <c r="E78" s="36">
        <f t="shared" si="5"/>
        <v>8.251121076233181</v>
      </c>
      <c r="F78" s="36">
        <f t="shared" si="7"/>
        <v>2.6291713862507624</v>
      </c>
      <c r="G78" s="35">
        <v>8396</v>
      </c>
      <c r="H78" s="35">
        <v>8985</v>
      </c>
      <c r="I78" s="36">
        <f t="shared" si="6"/>
        <v>7.0152453549309213</v>
      </c>
      <c r="J78" s="36">
        <f t="shared" si="8"/>
        <v>2.4710609473362872</v>
      </c>
      <c r="K78" s="79"/>
      <c r="L78" s="35">
        <v>46985</v>
      </c>
      <c r="M78" s="36">
        <f t="shared" si="9"/>
        <v>2.5532051323851941</v>
      </c>
      <c r="N78" s="85"/>
    </row>
    <row r="79" spans="1:14" ht="15.75">
      <c r="A79" s="12"/>
      <c r="B79" s="34" t="s">
        <v>22</v>
      </c>
      <c r="C79" s="35">
        <v>177</v>
      </c>
      <c r="D79" s="35">
        <v>269</v>
      </c>
      <c r="E79" s="36">
        <f t="shared" si="5"/>
        <v>51.977401129943516</v>
      </c>
      <c r="F79" s="36">
        <f t="shared" si="7"/>
        <v>0.5859545177311144</v>
      </c>
      <c r="G79" s="35">
        <v>1216</v>
      </c>
      <c r="H79" s="35">
        <v>2511</v>
      </c>
      <c r="I79" s="36">
        <f t="shared" si="6"/>
        <v>106.49671052631579</v>
      </c>
      <c r="J79" s="36">
        <f t="shared" si="8"/>
        <v>0.69057696591668527</v>
      </c>
      <c r="K79" s="79"/>
      <c r="L79" s="35">
        <v>7201</v>
      </c>
      <c r="M79" s="36">
        <f t="shared" si="9"/>
        <v>0.39130850608291545</v>
      </c>
      <c r="N79" s="85"/>
    </row>
    <row r="80" spans="1:14" ht="15.75">
      <c r="A80" s="12"/>
      <c r="B80" s="34" t="s">
        <v>15</v>
      </c>
      <c r="C80" s="35">
        <v>588</v>
      </c>
      <c r="D80" s="35">
        <v>411</v>
      </c>
      <c r="E80" s="36">
        <f t="shared" si="5"/>
        <v>-30.102040816326525</v>
      </c>
      <c r="F80" s="36">
        <f t="shared" si="7"/>
        <v>0.89526879846649821</v>
      </c>
      <c r="G80" s="35">
        <v>4391</v>
      </c>
      <c r="H80" s="35">
        <v>3587</v>
      </c>
      <c r="I80" s="36">
        <f t="shared" si="6"/>
        <v>-18.310179913459347</v>
      </c>
      <c r="J80" s="36">
        <f t="shared" si="8"/>
        <v>0.98649923406736362</v>
      </c>
      <c r="K80" s="79"/>
      <c r="L80" s="35">
        <v>20685</v>
      </c>
      <c r="M80" s="36">
        <f t="shared" si="9"/>
        <v>1.1240406121823505</v>
      </c>
      <c r="N80" s="85"/>
    </row>
    <row r="81" spans="1:14" ht="15.75">
      <c r="A81" s="12"/>
      <c r="B81" s="34" t="s">
        <v>6</v>
      </c>
      <c r="C81" s="35">
        <v>925</v>
      </c>
      <c r="D81" s="35">
        <v>728</v>
      </c>
      <c r="E81" s="36">
        <f t="shared" si="5"/>
        <v>-21.297297297297302</v>
      </c>
      <c r="F81" s="36">
        <f t="shared" si="7"/>
        <v>1.5857802561645029</v>
      </c>
      <c r="G81" s="35">
        <v>6419</v>
      </c>
      <c r="H81" s="35">
        <v>6518</v>
      </c>
      <c r="I81" s="36">
        <f t="shared" si="6"/>
        <v>1.5422963078361107</v>
      </c>
      <c r="J81" s="36">
        <f t="shared" si="8"/>
        <v>1.792584892013124</v>
      </c>
      <c r="K81" s="79"/>
      <c r="L81" s="35">
        <v>35943</v>
      </c>
      <c r="M81" s="36">
        <f t="shared" si="9"/>
        <v>1.9531733973251257</v>
      </c>
      <c r="N81" s="85"/>
    </row>
    <row r="82" spans="1:14" ht="15.75">
      <c r="A82" s="12"/>
      <c r="B82" s="34" t="s">
        <v>74</v>
      </c>
      <c r="C82" s="35">
        <v>110</v>
      </c>
      <c r="D82" s="35">
        <v>101</v>
      </c>
      <c r="E82" s="36">
        <f t="shared" si="5"/>
        <v>-8.1818181818181799</v>
      </c>
      <c r="F82" s="36">
        <f t="shared" si="7"/>
        <v>0.22000522784699836</v>
      </c>
      <c r="G82" s="35">
        <v>967</v>
      </c>
      <c r="H82" s="35">
        <v>775</v>
      </c>
      <c r="I82" s="36">
        <f t="shared" si="6"/>
        <v>-19.855222337125134</v>
      </c>
      <c r="J82" s="36">
        <f t="shared" si="8"/>
        <v>0.21314103886317445</v>
      </c>
      <c r="K82" s="79"/>
      <c r="L82" s="35">
        <v>2466</v>
      </c>
      <c r="M82" s="36">
        <f t="shared" si="9"/>
        <v>0.13400455159012215</v>
      </c>
      <c r="N82" s="85"/>
    </row>
    <row r="83" spans="1:14" ht="15.75">
      <c r="A83" s="12"/>
      <c r="B83" s="34" t="s">
        <v>3</v>
      </c>
      <c r="C83" s="35">
        <v>2473</v>
      </c>
      <c r="D83" s="35">
        <v>2556</v>
      </c>
      <c r="E83" s="36">
        <f t="shared" si="5"/>
        <v>3.3562474727052205</v>
      </c>
      <c r="F83" s="36">
        <f t="shared" si="7"/>
        <v>5.5676570532369087</v>
      </c>
      <c r="G83" s="35">
        <v>18239</v>
      </c>
      <c r="H83" s="35">
        <v>19974</v>
      </c>
      <c r="I83" s="36">
        <f t="shared" si="6"/>
        <v>9.5125829266955453</v>
      </c>
      <c r="J83" s="36">
        <f t="shared" si="8"/>
        <v>5.4932633680684475</v>
      </c>
      <c r="K83" s="79"/>
      <c r="L83" s="35">
        <v>91644</v>
      </c>
      <c r="M83" s="36">
        <f t="shared" si="9"/>
        <v>4.980013433059673</v>
      </c>
      <c r="N83" s="85"/>
    </row>
    <row r="84" spans="1:14" ht="15.75">
      <c r="A84" s="12"/>
      <c r="B84" s="34" t="s">
        <v>20</v>
      </c>
      <c r="C84" s="35">
        <v>456</v>
      </c>
      <c r="D84" s="35">
        <v>189</v>
      </c>
      <c r="E84" s="36">
        <f t="shared" si="5"/>
        <v>-58.55263157894737</v>
      </c>
      <c r="F84" s="36">
        <f t="shared" si="7"/>
        <v>0.41169295111963056</v>
      </c>
      <c r="G84" s="35">
        <v>2942</v>
      </c>
      <c r="H84" s="35">
        <v>2066</v>
      </c>
      <c r="I84" s="36">
        <f t="shared" si="6"/>
        <v>-29.775662814411962</v>
      </c>
      <c r="J84" s="36">
        <f t="shared" si="8"/>
        <v>0.56819275650492695</v>
      </c>
      <c r="K84" s="79"/>
      <c r="L84" s="35">
        <v>21040</v>
      </c>
      <c r="M84" s="36">
        <f t="shared" si="9"/>
        <v>1.1433316161622749</v>
      </c>
      <c r="N84" s="85"/>
    </row>
    <row r="85" spans="1:14" ht="15.75">
      <c r="A85" s="12"/>
      <c r="B85" s="34" t="s">
        <v>7</v>
      </c>
      <c r="C85" s="35">
        <v>1019</v>
      </c>
      <c r="D85" s="35">
        <v>1059</v>
      </c>
      <c r="E85" s="36">
        <f t="shared" si="5"/>
        <v>3.9254170755642859</v>
      </c>
      <c r="F85" s="36">
        <f t="shared" si="7"/>
        <v>2.3067874880195172</v>
      </c>
      <c r="G85" s="35">
        <v>6482</v>
      </c>
      <c r="H85" s="35">
        <v>8098</v>
      </c>
      <c r="I85" s="36">
        <f t="shared" si="6"/>
        <v>24.930576982412834</v>
      </c>
      <c r="J85" s="36">
        <f t="shared" si="8"/>
        <v>2.2271175905986924</v>
      </c>
      <c r="K85" s="79"/>
      <c r="L85" s="35">
        <v>39030</v>
      </c>
      <c r="M85" s="36">
        <f t="shared" si="9"/>
        <v>2.1209236206660451</v>
      </c>
      <c r="N85" s="85"/>
    </row>
    <row r="86" spans="1:14" ht="15.75">
      <c r="A86" s="12"/>
      <c r="B86" s="34" t="s">
        <v>232</v>
      </c>
      <c r="C86" s="35">
        <v>4575</v>
      </c>
      <c r="D86" s="35">
        <v>4209</v>
      </c>
      <c r="E86" s="36">
        <f t="shared" si="5"/>
        <v>-7.9999999999999964</v>
      </c>
      <c r="F86" s="36">
        <f t="shared" si="7"/>
        <v>9.168336673346694</v>
      </c>
      <c r="G86" s="35">
        <v>34226</v>
      </c>
      <c r="H86" s="35">
        <v>30219</v>
      </c>
      <c r="I86" s="36">
        <f t="shared" si="6"/>
        <v>-11.707473850289251</v>
      </c>
      <c r="J86" s="36">
        <f t="shared" si="8"/>
        <v>8.3108503914919591</v>
      </c>
      <c r="K86" s="79"/>
      <c r="L86" s="35">
        <v>220128</v>
      </c>
      <c r="M86" s="36">
        <f t="shared" si="9"/>
        <v>11.961944011528956</v>
      </c>
      <c r="N86" s="85"/>
    </row>
    <row r="87" spans="1:14" ht="15.75">
      <c r="A87" s="12"/>
      <c r="B87" s="34" t="s">
        <v>29</v>
      </c>
      <c r="C87" s="35">
        <v>0</v>
      </c>
      <c r="D87" s="35">
        <v>0</v>
      </c>
      <c r="E87" s="36" t="str">
        <f t="shared" si="5"/>
        <v/>
      </c>
      <c r="F87" s="36">
        <f t="shared" si="7"/>
        <v>0</v>
      </c>
      <c r="G87" s="35">
        <v>1</v>
      </c>
      <c r="H87" s="35">
        <v>1</v>
      </c>
      <c r="I87" s="36">
        <f t="shared" si="6"/>
        <v>0</v>
      </c>
      <c r="J87" s="36">
        <f t="shared" si="8"/>
        <v>2.7502069530732187E-4</v>
      </c>
      <c r="K87" s="79"/>
      <c r="L87" s="35">
        <v>9</v>
      </c>
      <c r="M87" s="36">
        <f t="shared" si="9"/>
        <v>4.8906770653329252E-4</v>
      </c>
      <c r="N87" s="85"/>
    </row>
    <row r="88" spans="1:14" ht="15.75">
      <c r="A88" s="12"/>
      <c r="B88" s="34" t="s">
        <v>28</v>
      </c>
      <c r="C88" s="35">
        <v>1</v>
      </c>
      <c r="D88" s="35">
        <v>0</v>
      </c>
      <c r="E88" s="36">
        <f t="shared" si="5"/>
        <v>-100</v>
      </c>
      <c r="F88" s="36">
        <f t="shared" si="7"/>
        <v>0</v>
      </c>
      <c r="G88" s="35">
        <v>11</v>
      </c>
      <c r="H88" s="35">
        <v>6</v>
      </c>
      <c r="I88" s="36">
        <f t="shared" si="6"/>
        <v>-45.45454545454546</v>
      </c>
      <c r="J88" s="36">
        <f t="shared" si="8"/>
        <v>1.6501241718439312E-3</v>
      </c>
      <c r="K88" s="79"/>
      <c r="L88" s="35">
        <v>37</v>
      </c>
      <c r="M88" s="36">
        <f t="shared" si="9"/>
        <v>2.0106116824146467E-3</v>
      </c>
      <c r="N88" s="85"/>
    </row>
    <row r="89" spans="1:14" ht="15.75">
      <c r="A89" s="12"/>
      <c r="B89" s="34" t="s">
        <v>71</v>
      </c>
      <c r="C89" s="35">
        <v>0</v>
      </c>
      <c r="D89" s="35">
        <v>0</v>
      </c>
      <c r="E89" s="36" t="str">
        <f t="shared" si="5"/>
        <v/>
      </c>
      <c r="F89" s="36">
        <f t="shared" si="7"/>
        <v>0</v>
      </c>
      <c r="G89" s="35">
        <v>3</v>
      </c>
      <c r="H89" s="35">
        <v>0</v>
      </c>
      <c r="I89" s="36">
        <f t="shared" si="6"/>
        <v>-100</v>
      </c>
      <c r="J89" s="36">
        <f t="shared" si="8"/>
        <v>0</v>
      </c>
      <c r="K89" s="79"/>
      <c r="L89" s="35">
        <v>61</v>
      </c>
      <c r="M89" s="36">
        <f t="shared" si="9"/>
        <v>3.3147922331700935E-3</v>
      </c>
      <c r="N89" s="85"/>
    </row>
    <row r="90" spans="1:14" ht="15.75">
      <c r="A90" s="12"/>
      <c r="B90" s="40" t="s">
        <v>70</v>
      </c>
      <c r="C90" s="37">
        <f>SUM(C56:C89)</f>
        <v>45314</v>
      </c>
      <c r="D90" s="37">
        <f>SUM(D56:D89)</f>
        <v>45908</v>
      </c>
      <c r="E90" s="38">
        <f t="shared" si="5"/>
        <v>1.31085315796442</v>
      </c>
      <c r="F90" s="38">
        <f>SUM(F56:F89)</f>
        <v>100</v>
      </c>
      <c r="G90" s="37">
        <f>SUM(G56:G89)</f>
        <v>330055</v>
      </c>
      <c r="H90" s="37">
        <f>SUM(H56:H89)</f>
        <v>363609</v>
      </c>
      <c r="I90" s="38">
        <f t="shared" si="6"/>
        <v>10.166184423808144</v>
      </c>
      <c r="J90" s="38">
        <f>SUM(J56:J89)</f>
        <v>100</v>
      </c>
      <c r="K90" s="79"/>
      <c r="L90" s="37">
        <f>SUM(L56:L89)</f>
        <v>1840236</v>
      </c>
      <c r="M90" s="38">
        <f>SUM(M56:M89)</f>
        <v>100</v>
      </c>
      <c r="N90" s="85"/>
    </row>
    <row r="91" spans="1:14">
      <c r="A91" s="12"/>
      <c r="B91" s="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5"/>
    </row>
    <row r="92" spans="1:14" ht="18.75">
      <c r="A92" s="12"/>
      <c r="B92" s="92" t="s">
        <v>311</v>
      </c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85"/>
    </row>
    <row r="93" spans="1:14" ht="31.5" customHeight="1">
      <c r="A93" s="12"/>
      <c r="B93" s="30" t="s">
        <v>255</v>
      </c>
      <c r="C93" s="104" t="s">
        <v>319</v>
      </c>
      <c r="D93" s="104"/>
      <c r="E93" s="101" t="s">
        <v>254</v>
      </c>
      <c r="F93" s="101" t="s">
        <v>306</v>
      </c>
      <c r="G93" s="105" t="s">
        <v>320</v>
      </c>
      <c r="H93" s="106"/>
      <c r="I93" s="101" t="s">
        <v>254</v>
      </c>
      <c r="J93" s="101" t="s">
        <v>307</v>
      </c>
      <c r="K93" s="94"/>
      <c r="L93" s="86" t="s">
        <v>322</v>
      </c>
      <c r="M93" s="101" t="s">
        <v>101</v>
      </c>
      <c r="N93" s="85"/>
    </row>
    <row r="94" spans="1:14" ht="15.75">
      <c r="A94" s="12"/>
      <c r="B94" s="30"/>
      <c r="C94" s="31">
        <v>2016</v>
      </c>
      <c r="D94" s="31">
        <v>2017</v>
      </c>
      <c r="E94" s="101"/>
      <c r="F94" s="101"/>
      <c r="G94" s="31">
        <v>2016</v>
      </c>
      <c r="H94" s="31">
        <v>2017</v>
      </c>
      <c r="I94" s="101"/>
      <c r="J94" s="101"/>
      <c r="K94" s="94"/>
      <c r="L94" s="39" t="s">
        <v>308</v>
      </c>
      <c r="M94" s="101"/>
      <c r="N94" s="85"/>
    </row>
    <row r="95" spans="1:14" ht="15.75">
      <c r="A95" s="12"/>
      <c r="B95" s="30"/>
      <c r="C95" s="31"/>
      <c r="D95" s="31"/>
      <c r="E95" s="90"/>
      <c r="F95" s="33"/>
      <c r="G95" s="33"/>
      <c r="H95" s="33"/>
      <c r="I95" s="33"/>
      <c r="J95" s="33"/>
      <c r="K95" s="33"/>
      <c r="L95" s="33"/>
      <c r="N95" s="85"/>
    </row>
    <row r="96" spans="1:14" ht="15.75">
      <c r="A96" s="12"/>
      <c r="B96" s="34" t="s">
        <v>25</v>
      </c>
      <c r="C96" s="35">
        <f>C16-C56</f>
        <v>19</v>
      </c>
      <c r="D96" s="35">
        <f>D16-D56</f>
        <v>37</v>
      </c>
      <c r="E96" s="36">
        <f t="shared" ref="E96:E124" si="10">IF(ISBLANK(D96),"",(IFERROR(((D96/C96-1)*100),"")))</f>
        <v>94.736842105263165</v>
      </c>
      <c r="F96" s="36">
        <f>+(D96*100)/$D$130</f>
        <v>9.1452864699194225E-2</v>
      </c>
      <c r="G96" s="35">
        <f>G16-G56</f>
        <v>164</v>
      </c>
      <c r="H96" s="35">
        <f>H16-H56</f>
        <v>234</v>
      </c>
      <c r="I96" s="36">
        <f t="shared" ref="I96:I124" si="11">IF(ISBLANK(H96),"",(IFERROR(((H96/G96-1)*100),"")))</f>
        <v>42.682926829268283</v>
      </c>
      <c r="J96" s="36">
        <f>+(H96*100)/$H$130</f>
        <v>7.5390484045569361E-2</v>
      </c>
      <c r="K96" s="79"/>
      <c r="L96" s="35">
        <f>L16-L56</f>
        <v>847</v>
      </c>
      <c r="M96" s="36">
        <f>+(L96*100)/$L$130</f>
        <v>5.7732352269590316E-2</v>
      </c>
      <c r="N96" s="85"/>
    </row>
    <row r="97" spans="1:14" ht="15.75">
      <c r="A97" s="12"/>
      <c r="B97" s="34" t="s">
        <v>0</v>
      </c>
      <c r="C97" s="35">
        <f t="shared" ref="C97:D124" si="12">C17-C57</f>
        <v>5018</v>
      </c>
      <c r="D97" s="35">
        <f t="shared" si="12"/>
        <v>6089</v>
      </c>
      <c r="E97" s="36">
        <f t="shared" si="10"/>
        <v>21.343164607413321</v>
      </c>
      <c r="F97" s="36">
        <f t="shared" ref="F97:F129" si="13">+(D97*100)/$D$130</f>
        <v>15.050175490632261</v>
      </c>
      <c r="G97" s="35">
        <f t="shared" ref="G97:H97" si="14">G17-G57</f>
        <v>27759</v>
      </c>
      <c r="H97" s="35">
        <f t="shared" si="14"/>
        <v>47908</v>
      </c>
      <c r="I97" s="36">
        <f t="shared" si="11"/>
        <v>72.585467776216731</v>
      </c>
      <c r="J97" s="36">
        <f t="shared" ref="J97:J129" si="15">+(H97*100)/$H$130</f>
        <v>15.435073972885201</v>
      </c>
      <c r="K97" s="79"/>
      <c r="L97" s="35">
        <f t="shared" ref="L97" si="16">L17-L57</f>
        <v>181407</v>
      </c>
      <c r="M97" s="36">
        <f t="shared" ref="M97:M129" si="17">+(L97*100)/$L$130</f>
        <v>12.364879372101027</v>
      </c>
      <c r="N97" s="85"/>
    </row>
    <row r="98" spans="1:14" ht="15.75">
      <c r="A98" s="12"/>
      <c r="B98" s="34" t="s">
        <v>23</v>
      </c>
      <c r="C98" s="35">
        <f t="shared" si="12"/>
        <v>237</v>
      </c>
      <c r="D98" s="35">
        <f t="shared" si="12"/>
        <v>323</v>
      </c>
      <c r="E98" s="36">
        <f t="shared" si="10"/>
        <v>36.286919831223628</v>
      </c>
      <c r="F98" s="36">
        <f t="shared" si="13"/>
        <v>0.79835879183350633</v>
      </c>
      <c r="G98" s="35">
        <f t="shared" ref="G98:H98" si="18">G18-G58</f>
        <v>1572</v>
      </c>
      <c r="H98" s="35">
        <f t="shared" si="18"/>
        <v>2524</v>
      </c>
      <c r="I98" s="36">
        <f t="shared" si="11"/>
        <v>60.559796437659031</v>
      </c>
      <c r="J98" s="36">
        <f t="shared" si="15"/>
        <v>0.81318624671374817</v>
      </c>
      <c r="K98" s="79"/>
      <c r="L98" s="35">
        <f t="shared" ref="L98" si="19">L18-L58</f>
        <v>7958</v>
      </c>
      <c r="M98" s="36">
        <f t="shared" si="17"/>
        <v>0.54242509960023588</v>
      </c>
      <c r="N98" s="85"/>
    </row>
    <row r="99" spans="1:14" ht="15.75">
      <c r="A99" s="12"/>
      <c r="B99" s="34" t="s">
        <v>2</v>
      </c>
      <c r="C99" s="35">
        <f t="shared" si="12"/>
        <v>2433</v>
      </c>
      <c r="D99" s="35">
        <f t="shared" si="12"/>
        <v>2410</v>
      </c>
      <c r="E99" s="36">
        <f t="shared" si="10"/>
        <v>-0.94533497739416328</v>
      </c>
      <c r="F99" s="36">
        <f t="shared" si="13"/>
        <v>5.9567947006772455</v>
      </c>
      <c r="G99" s="35">
        <f t="shared" ref="G99:H99" si="20">G19-G59</f>
        <v>16321</v>
      </c>
      <c r="H99" s="35">
        <f t="shared" si="20"/>
        <v>16944</v>
      </c>
      <c r="I99" s="36">
        <f t="shared" si="11"/>
        <v>3.8171680656822415</v>
      </c>
      <c r="J99" s="36">
        <f t="shared" si="15"/>
        <v>5.4590442806330222</v>
      </c>
      <c r="K99" s="79"/>
      <c r="L99" s="35">
        <f t="shared" ref="L99" si="21">L19-L59</f>
        <v>88237</v>
      </c>
      <c r="M99" s="36">
        <f t="shared" si="17"/>
        <v>6.0143206224460934</v>
      </c>
      <c r="N99" s="85"/>
    </row>
    <row r="100" spans="1:14" ht="15.75">
      <c r="A100" s="12"/>
      <c r="B100" s="34" t="s">
        <v>231</v>
      </c>
      <c r="C100" s="35">
        <f t="shared" si="12"/>
        <v>6972</v>
      </c>
      <c r="D100" s="35">
        <f t="shared" si="12"/>
        <v>8018</v>
      </c>
      <c r="E100" s="36">
        <f t="shared" si="10"/>
        <v>15.002868617326449</v>
      </c>
      <c r="F100" s="36">
        <f t="shared" si="13"/>
        <v>19.818082950219981</v>
      </c>
      <c r="G100" s="35">
        <f t="shared" ref="G100:H100" si="22">G20-G60</f>
        <v>50945</v>
      </c>
      <c r="H100" s="35">
        <f t="shared" si="22"/>
        <v>59799</v>
      </c>
      <c r="I100" s="36">
        <f t="shared" si="11"/>
        <v>17.379526940818522</v>
      </c>
      <c r="J100" s="36">
        <f t="shared" si="15"/>
        <v>19.266134852311975</v>
      </c>
      <c r="K100" s="79"/>
      <c r="L100" s="35">
        <f t="shared" ref="L100" si="23">L20-L60</f>
        <v>303418</v>
      </c>
      <c r="M100" s="36">
        <f t="shared" si="17"/>
        <v>20.681269021174209</v>
      </c>
      <c r="N100" s="85"/>
    </row>
    <row r="101" spans="1:14" ht="15.75">
      <c r="A101" s="12"/>
      <c r="B101" s="34" t="s">
        <v>5</v>
      </c>
      <c r="C101" s="35">
        <f t="shared" si="12"/>
        <v>442</v>
      </c>
      <c r="D101" s="35">
        <f t="shared" si="12"/>
        <v>382</v>
      </c>
      <c r="E101" s="36">
        <f t="shared" si="10"/>
        <v>-13.574660633484159</v>
      </c>
      <c r="F101" s="36">
        <f t="shared" si="13"/>
        <v>0.94418903554303224</v>
      </c>
      <c r="G101" s="35">
        <f t="shared" ref="G101:H101" si="24">G21-G61</f>
        <v>2519</v>
      </c>
      <c r="H101" s="35">
        <f t="shared" si="24"/>
        <v>4511</v>
      </c>
      <c r="I101" s="36">
        <f t="shared" si="11"/>
        <v>79.078999603017081</v>
      </c>
      <c r="J101" s="36">
        <f t="shared" si="15"/>
        <v>1.4533609979895872</v>
      </c>
      <c r="K101" s="79"/>
      <c r="L101" s="35">
        <f t="shared" ref="L101" si="25">L21-L61</f>
        <v>21922</v>
      </c>
      <c r="M101" s="36">
        <f t="shared" si="17"/>
        <v>1.4942250607484757</v>
      </c>
      <c r="N101" s="85"/>
    </row>
    <row r="102" spans="1:14" ht="15.75">
      <c r="A102" s="12"/>
      <c r="B102" s="34" t="s">
        <v>9</v>
      </c>
      <c r="C102" s="35">
        <f t="shared" si="12"/>
        <v>1136</v>
      </c>
      <c r="D102" s="35">
        <f t="shared" si="12"/>
        <v>1096</v>
      </c>
      <c r="E102" s="36">
        <f t="shared" si="10"/>
        <v>-3.5211267605633756</v>
      </c>
      <c r="F102" s="36">
        <f t="shared" si="13"/>
        <v>2.7089821543328885</v>
      </c>
      <c r="G102" s="35">
        <f t="shared" ref="G102:H102" si="26">G22-G62</f>
        <v>5248</v>
      </c>
      <c r="H102" s="35">
        <f t="shared" si="26"/>
        <v>7223</v>
      </c>
      <c r="I102" s="36">
        <f t="shared" si="11"/>
        <v>37.633384146341456</v>
      </c>
      <c r="J102" s="36">
        <f t="shared" si="15"/>
        <v>2.3271173771843912</v>
      </c>
      <c r="K102" s="79"/>
      <c r="L102" s="35">
        <f t="shared" ref="L102" si="27">L22-L62</f>
        <v>29831</v>
      </c>
      <c r="M102" s="36">
        <f t="shared" si="17"/>
        <v>2.0333102722008842</v>
      </c>
      <c r="N102" s="85"/>
    </row>
    <row r="103" spans="1:14" ht="15.75">
      <c r="A103" s="12"/>
      <c r="B103" s="34" t="s">
        <v>10</v>
      </c>
      <c r="C103" s="35">
        <f t="shared" si="12"/>
        <v>526</v>
      </c>
      <c r="D103" s="35">
        <f t="shared" si="12"/>
        <v>586</v>
      </c>
      <c r="E103" s="36">
        <f t="shared" si="10"/>
        <v>11.406844106463886</v>
      </c>
      <c r="F103" s="36">
        <f t="shared" si="13"/>
        <v>1.4484156409115627</v>
      </c>
      <c r="G103" s="35">
        <f t="shared" ref="G103:H103" si="28">G23-G63</f>
        <v>4579</v>
      </c>
      <c r="H103" s="35">
        <f t="shared" si="28"/>
        <v>4546</v>
      </c>
      <c r="I103" s="36">
        <f t="shared" si="11"/>
        <v>-0.7206813714784932</v>
      </c>
      <c r="J103" s="36">
        <f t="shared" si="15"/>
        <v>1.4646373524408474</v>
      </c>
      <c r="K103" s="79"/>
      <c r="L103" s="35">
        <f t="shared" ref="L103" si="29">L23-L63</f>
        <v>25570</v>
      </c>
      <c r="M103" s="36">
        <f t="shared" si="17"/>
        <v>1.7428763253051056</v>
      </c>
      <c r="N103" s="85"/>
    </row>
    <row r="104" spans="1:14" ht="15.75">
      <c r="A104" s="12"/>
      <c r="B104" s="34" t="s">
        <v>21</v>
      </c>
      <c r="C104" s="35">
        <f t="shared" si="12"/>
        <v>157</v>
      </c>
      <c r="D104" s="35">
        <f t="shared" si="12"/>
        <v>162</v>
      </c>
      <c r="E104" s="36">
        <f t="shared" si="10"/>
        <v>3.1847133757961776</v>
      </c>
      <c r="F104" s="36">
        <f t="shared" si="13"/>
        <v>0.40041524543971524</v>
      </c>
      <c r="G104" s="35">
        <f t="shared" ref="G104:H104" si="30">G24-G64</f>
        <v>1485</v>
      </c>
      <c r="H104" s="35">
        <f t="shared" si="30"/>
        <v>1351</v>
      </c>
      <c r="I104" s="36">
        <f t="shared" si="11"/>
        <v>-9.0235690235690225</v>
      </c>
      <c r="J104" s="36">
        <f t="shared" si="15"/>
        <v>0.43526728181865043</v>
      </c>
      <c r="K104" s="79"/>
      <c r="L104" s="35">
        <f t="shared" ref="L104" si="31">L24-L64</f>
        <v>6790</v>
      </c>
      <c r="M104" s="36">
        <f t="shared" si="17"/>
        <v>0.46281307191324472</v>
      </c>
      <c r="N104" s="85"/>
    </row>
    <row r="105" spans="1:14" ht="15.75">
      <c r="A105" s="12"/>
      <c r="B105" s="34" t="s">
        <v>12</v>
      </c>
      <c r="C105" s="35">
        <f t="shared" si="12"/>
        <v>1531</v>
      </c>
      <c r="D105" s="35">
        <f t="shared" si="12"/>
        <v>755</v>
      </c>
      <c r="E105" s="36">
        <f t="shared" si="10"/>
        <v>-50.68582625734814</v>
      </c>
      <c r="F105" s="36">
        <f t="shared" si="13"/>
        <v>1.8661327796727472</v>
      </c>
      <c r="G105" s="35">
        <f t="shared" ref="G105:H105" si="32">G25-G65</f>
        <v>9152</v>
      </c>
      <c r="H105" s="35">
        <f t="shared" si="32"/>
        <v>7495</v>
      </c>
      <c r="I105" s="36">
        <f t="shared" si="11"/>
        <v>-18.105332167832167</v>
      </c>
      <c r="J105" s="36">
        <f t="shared" si="15"/>
        <v>2.4147507603484715</v>
      </c>
      <c r="K105" s="79"/>
      <c r="L105" s="35">
        <f t="shared" ref="L105" si="33">L25-L65</f>
        <v>34077</v>
      </c>
      <c r="M105" s="36">
        <f t="shared" si="17"/>
        <v>2.3227218043575317</v>
      </c>
      <c r="N105" s="85"/>
    </row>
    <row r="106" spans="1:14" ht="15.75">
      <c r="A106" s="12"/>
      <c r="B106" s="34" t="s">
        <v>16</v>
      </c>
      <c r="C106" s="35">
        <f t="shared" si="12"/>
        <v>471</v>
      </c>
      <c r="D106" s="35">
        <f t="shared" si="12"/>
        <v>590</v>
      </c>
      <c r="E106" s="36">
        <f t="shared" si="10"/>
        <v>25.265392781316343</v>
      </c>
      <c r="F106" s="36">
        <f t="shared" si="13"/>
        <v>1.4583024370952593</v>
      </c>
      <c r="G106" s="35">
        <f t="shared" ref="G106:H106" si="34">G26-G66</f>
        <v>4325</v>
      </c>
      <c r="H106" s="35">
        <f t="shared" si="34"/>
        <v>5199</v>
      </c>
      <c r="I106" s="36">
        <f t="shared" si="11"/>
        <v>20.208092485549134</v>
      </c>
      <c r="J106" s="36">
        <f t="shared" si="15"/>
        <v>1.6750219083457911</v>
      </c>
      <c r="K106" s="79"/>
      <c r="L106" s="35">
        <f t="shared" ref="L106" si="35">L26-L66</f>
        <v>24092</v>
      </c>
      <c r="M106" s="36">
        <f t="shared" si="17"/>
        <v>1.6421343930094097</v>
      </c>
      <c r="N106" s="85"/>
    </row>
    <row r="107" spans="1:14" ht="15.75">
      <c r="A107" s="12"/>
      <c r="B107" s="34" t="s">
        <v>14</v>
      </c>
      <c r="C107" s="35">
        <f t="shared" si="12"/>
        <v>807</v>
      </c>
      <c r="D107" s="35">
        <f t="shared" si="12"/>
        <v>1267</v>
      </c>
      <c r="E107" s="36">
        <f t="shared" si="10"/>
        <v>57.001239157372986</v>
      </c>
      <c r="F107" s="36">
        <f t="shared" si="13"/>
        <v>3.1316426911859212</v>
      </c>
      <c r="G107" s="35">
        <f t="shared" ref="G107:H107" si="36">G27-G67</f>
        <v>4703</v>
      </c>
      <c r="H107" s="35">
        <f t="shared" si="36"/>
        <v>7831</v>
      </c>
      <c r="I107" s="36">
        <f t="shared" si="11"/>
        <v>66.510737826918984</v>
      </c>
      <c r="J107" s="36">
        <f t="shared" si="15"/>
        <v>2.5230037630805713</v>
      </c>
      <c r="K107" s="79"/>
      <c r="L107" s="35">
        <f t="shared" ref="L107" si="37">L27-L67</f>
        <v>26057</v>
      </c>
      <c r="M107" s="36">
        <f t="shared" si="17"/>
        <v>1.7760707238355549</v>
      </c>
      <c r="N107" s="85"/>
    </row>
    <row r="108" spans="1:14" ht="15.75">
      <c r="A108" s="12"/>
      <c r="B108" s="34" t="s">
        <v>24</v>
      </c>
      <c r="C108" s="35">
        <f t="shared" si="12"/>
        <v>90</v>
      </c>
      <c r="D108" s="35">
        <f t="shared" si="12"/>
        <v>91</v>
      </c>
      <c r="E108" s="36">
        <f t="shared" si="10"/>
        <v>1.1111111111111072</v>
      </c>
      <c r="F108" s="36">
        <f t="shared" si="13"/>
        <v>0.22492461317909931</v>
      </c>
      <c r="G108" s="35">
        <f t="shared" ref="G108:H108" si="38">G28-G68</f>
        <v>816</v>
      </c>
      <c r="H108" s="35">
        <f t="shared" si="38"/>
        <v>929</v>
      </c>
      <c r="I108" s="36">
        <f t="shared" si="11"/>
        <v>13.848039215686271</v>
      </c>
      <c r="J108" s="36">
        <f t="shared" si="15"/>
        <v>0.29930666529202538</v>
      </c>
      <c r="K108" s="79"/>
      <c r="L108" s="35">
        <f t="shared" ref="L108" si="39">L28-L68</f>
        <v>3985</v>
      </c>
      <c r="M108" s="36">
        <f t="shared" si="17"/>
        <v>0.27162151569577025</v>
      </c>
      <c r="N108" s="85"/>
    </row>
    <row r="109" spans="1:14" ht="15.75">
      <c r="A109" s="12"/>
      <c r="B109" s="34" t="s">
        <v>18</v>
      </c>
      <c r="C109" s="35">
        <f t="shared" si="12"/>
        <v>589</v>
      </c>
      <c r="D109" s="35">
        <f t="shared" si="12"/>
        <v>1196</v>
      </c>
      <c r="E109" s="36">
        <f t="shared" si="10"/>
        <v>103.05602716468591</v>
      </c>
      <c r="F109" s="36">
        <f t="shared" si="13"/>
        <v>2.9561520589253054</v>
      </c>
      <c r="G109" s="35">
        <f t="shared" ref="G109:H109" si="40">G29-G69</f>
        <v>3819</v>
      </c>
      <c r="H109" s="35">
        <f t="shared" si="40"/>
        <v>8798</v>
      </c>
      <c r="I109" s="36">
        <f t="shared" si="11"/>
        <v>130.37444357161561</v>
      </c>
      <c r="J109" s="36">
        <f t="shared" si="15"/>
        <v>2.8345533274911077</v>
      </c>
      <c r="K109" s="79"/>
      <c r="L109" s="35">
        <f t="shared" ref="L109" si="41">L29-L69</f>
        <v>24517</v>
      </c>
      <c r="M109" s="36">
        <f t="shared" si="17"/>
        <v>1.6711028106181178</v>
      </c>
      <c r="N109" s="85"/>
    </row>
    <row r="110" spans="1:14" ht="15.75">
      <c r="A110" s="12"/>
      <c r="B110" s="34" t="s">
        <v>1</v>
      </c>
      <c r="C110" s="35">
        <f t="shared" si="12"/>
        <v>2739</v>
      </c>
      <c r="D110" s="35">
        <f t="shared" si="12"/>
        <v>3474</v>
      </c>
      <c r="E110" s="36">
        <f t="shared" si="10"/>
        <v>26.834611171960574</v>
      </c>
      <c r="F110" s="36">
        <f t="shared" si="13"/>
        <v>8.5866824855405604</v>
      </c>
      <c r="G110" s="35">
        <f t="shared" ref="G110:H110" si="42">G30-G70</f>
        <v>21186</v>
      </c>
      <c r="H110" s="35">
        <f t="shared" si="42"/>
        <v>25976</v>
      </c>
      <c r="I110" s="36">
        <f t="shared" si="11"/>
        <v>22.609270272821668</v>
      </c>
      <c r="J110" s="36">
        <f t="shared" si="15"/>
        <v>8.3689880921696993</v>
      </c>
      <c r="K110" s="79"/>
      <c r="L110" s="35">
        <f t="shared" ref="L110" si="43">L30-L70</f>
        <v>107415</v>
      </c>
      <c r="M110" s="36">
        <f t="shared" si="17"/>
        <v>7.3215119469162264</v>
      </c>
      <c r="N110" s="85"/>
    </row>
    <row r="111" spans="1:14" ht="15.75">
      <c r="A111" s="12"/>
      <c r="B111" s="34" t="s">
        <v>27</v>
      </c>
      <c r="C111" s="35">
        <f t="shared" si="12"/>
        <v>2</v>
      </c>
      <c r="D111" s="35">
        <f t="shared" si="12"/>
        <v>0</v>
      </c>
      <c r="E111" s="36">
        <f t="shared" si="10"/>
        <v>-100</v>
      </c>
      <c r="F111" s="36">
        <f t="shared" si="13"/>
        <v>0</v>
      </c>
      <c r="G111" s="35">
        <f t="shared" ref="G111:H111" si="44">G31-G71</f>
        <v>3</v>
      </c>
      <c r="H111" s="35">
        <f t="shared" si="44"/>
        <v>1</v>
      </c>
      <c r="I111" s="36">
        <f t="shared" si="11"/>
        <v>-66.666666666666671</v>
      </c>
      <c r="J111" s="36">
        <f t="shared" si="15"/>
        <v>3.2218155575029642E-4</v>
      </c>
      <c r="K111" s="79"/>
      <c r="L111" s="35">
        <f t="shared" ref="L111" si="45">L31-L71</f>
        <v>37</v>
      </c>
      <c r="M111" s="36">
        <f t="shared" si="17"/>
        <v>2.5219563565228357E-3</v>
      </c>
      <c r="N111" s="85"/>
    </row>
    <row r="112" spans="1:14" ht="15.75">
      <c r="A112" s="12"/>
      <c r="B112" s="34" t="s">
        <v>26</v>
      </c>
      <c r="C112" s="35">
        <f t="shared" si="12"/>
        <v>6</v>
      </c>
      <c r="D112" s="35">
        <f t="shared" si="12"/>
        <v>3</v>
      </c>
      <c r="E112" s="36">
        <f t="shared" si="10"/>
        <v>-50</v>
      </c>
      <c r="F112" s="36">
        <f t="shared" si="13"/>
        <v>7.415097137772505E-3</v>
      </c>
      <c r="G112" s="35">
        <f t="shared" ref="G112:H112" si="46">G32-G72</f>
        <v>13</v>
      </c>
      <c r="H112" s="35">
        <f t="shared" si="46"/>
        <v>22</v>
      </c>
      <c r="I112" s="36">
        <f t="shared" si="11"/>
        <v>69.230769230769226</v>
      </c>
      <c r="J112" s="36">
        <f t="shared" si="15"/>
        <v>7.0879942265065212E-3</v>
      </c>
      <c r="K112" s="79"/>
      <c r="L112" s="35">
        <f t="shared" ref="L112" si="47">L32-L72</f>
        <v>103</v>
      </c>
      <c r="M112" s="36">
        <f t="shared" si="17"/>
        <v>7.0205812086987047E-3</v>
      </c>
      <c r="N112" s="85"/>
    </row>
    <row r="113" spans="1:14" ht="15.75">
      <c r="A113" s="12"/>
      <c r="B113" s="34" t="s">
        <v>8</v>
      </c>
      <c r="C113" s="35">
        <f t="shared" si="12"/>
        <v>741</v>
      </c>
      <c r="D113" s="35">
        <f t="shared" si="12"/>
        <v>680</v>
      </c>
      <c r="E113" s="36">
        <f t="shared" si="10"/>
        <v>-8.2321187584345488</v>
      </c>
      <c r="F113" s="36">
        <f t="shared" si="13"/>
        <v>1.6807553512284343</v>
      </c>
      <c r="G113" s="35">
        <f t="shared" ref="G113:H113" si="48">G33-G73</f>
        <v>5256</v>
      </c>
      <c r="H113" s="35">
        <f t="shared" si="48"/>
        <v>5296</v>
      </c>
      <c r="I113" s="36">
        <f t="shared" si="11"/>
        <v>0.76103500761035558</v>
      </c>
      <c r="J113" s="36">
        <f t="shared" si="15"/>
        <v>1.7062735192535698</v>
      </c>
      <c r="K113" s="79"/>
      <c r="L113" s="35">
        <f t="shared" ref="L113" si="49">L33-L73</f>
        <v>29913</v>
      </c>
      <c r="M113" s="36">
        <f t="shared" si="17"/>
        <v>2.0388994727747995</v>
      </c>
      <c r="N113" s="85"/>
    </row>
    <row r="114" spans="1:14" ht="15.75">
      <c r="A114" s="12"/>
      <c r="B114" s="34" t="s">
        <v>19</v>
      </c>
      <c r="C114" s="35">
        <f t="shared" si="12"/>
        <v>279</v>
      </c>
      <c r="D114" s="35">
        <f t="shared" si="12"/>
        <v>474</v>
      </c>
      <c r="E114" s="36">
        <f t="shared" si="10"/>
        <v>69.892473118279568</v>
      </c>
      <c r="F114" s="36">
        <f t="shared" si="13"/>
        <v>1.1715853477680558</v>
      </c>
      <c r="G114" s="35">
        <f t="shared" ref="G114:H114" si="50">G34-G74</f>
        <v>2572</v>
      </c>
      <c r="H114" s="35">
        <f t="shared" si="50"/>
        <v>3469</v>
      </c>
      <c r="I114" s="36">
        <f t="shared" si="11"/>
        <v>34.875583203732496</v>
      </c>
      <c r="J114" s="36">
        <f t="shared" si="15"/>
        <v>1.1176478168977781</v>
      </c>
      <c r="K114" s="79"/>
      <c r="L114" s="35">
        <f t="shared" ref="L114" si="51">L34-L74</f>
        <v>13340</v>
      </c>
      <c r="M114" s="36">
        <f t="shared" si="17"/>
        <v>0.90926750800039535</v>
      </c>
      <c r="N114" s="85"/>
    </row>
    <row r="115" spans="1:14" ht="15.75">
      <c r="A115" s="12"/>
      <c r="B115" s="34" t="s">
        <v>17</v>
      </c>
      <c r="C115" s="35">
        <f t="shared" si="12"/>
        <v>497</v>
      </c>
      <c r="D115" s="35">
        <f t="shared" si="12"/>
        <v>528</v>
      </c>
      <c r="E115" s="36">
        <f t="shared" si="10"/>
        <v>6.2374245472837098</v>
      </c>
      <c r="F115" s="36">
        <f t="shared" si="13"/>
        <v>1.3050570962479608</v>
      </c>
      <c r="G115" s="35">
        <f t="shared" ref="G115:H115" si="52">G35-G75</f>
        <v>3178</v>
      </c>
      <c r="H115" s="35">
        <f t="shared" si="52"/>
        <v>4793</v>
      </c>
      <c r="I115" s="36">
        <f t="shared" si="11"/>
        <v>50.818124606670857</v>
      </c>
      <c r="J115" s="36">
        <f t="shared" si="15"/>
        <v>1.5442161967111707</v>
      </c>
      <c r="K115" s="79"/>
      <c r="L115" s="35">
        <f t="shared" ref="L115" si="53">L35-L75</f>
        <v>18813</v>
      </c>
      <c r="M115" s="36">
        <f t="shared" si="17"/>
        <v>1.2823125658179488</v>
      </c>
      <c r="N115" s="85"/>
    </row>
    <row r="116" spans="1:14" ht="15.75">
      <c r="A116" s="12"/>
      <c r="B116" s="34" t="s">
        <v>4</v>
      </c>
      <c r="C116" s="35">
        <f t="shared" si="12"/>
        <v>1481</v>
      </c>
      <c r="D116" s="35">
        <f t="shared" si="12"/>
        <v>1346</v>
      </c>
      <c r="E116" s="36">
        <f t="shared" si="10"/>
        <v>-9.1154625253207282</v>
      </c>
      <c r="F116" s="36">
        <f t="shared" si="13"/>
        <v>3.3269069158139306</v>
      </c>
      <c r="G116" s="35">
        <f t="shared" ref="G116:H116" si="54">G36-G76</f>
        <v>10263</v>
      </c>
      <c r="H116" s="35">
        <f t="shared" si="54"/>
        <v>10858</v>
      </c>
      <c r="I116" s="36">
        <f t="shared" si="11"/>
        <v>5.7975250901295849</v>
      </c>
      <c r="J116" s="36">
        <f t="shared" si="15"/>
        <v>3.4982473323367183</v>
      </c>
      <c r="K116" s="79"/>
      <c r="L116" s="35">
        <f t="shared" ref="L116" si="55">L36-L76</f>
        <v>79617</v>
      </c>
      <c r="M116" s="36">
        <f t="shared" si="17"/>
        <v>5.4267729523588812</v>
      </c>
      <c r="N116" s="85"/>
    </row>
    <row r="117" spans="1:14" ht="15.75">
      <c r="A117" s="12"/>
      <c r="B117" s="34" t="s">
        <v>13</v>
      </c>
      <c r="C117" s="35">
        <f t="shared" si="12"/>
        <v>668</v>
      </c>
      <c r="D117" s="35">
        <f t="shared" si="12"/>
        <v>530</v>
      </c>
      <c r="E117" s="36">
        <f t="shared" si="10"/>
        <v>-20.658682634730539</v>
      </c>
      <c r="F117" s="36">
        <f t="shared" si="13"/>
        <v>1.3100004943398091</v>
      </c>
      <c r="G117" s="35">
        <f t="shared" ref="G117:H117" si="56">G37-G77</f>
        <v>4051</v>
      </c>
      <c r="H117" s="35">
        <f t="shared" si="56"/>
        <v>4910</v>
      </c>
      <c r="I117" s="36">
        <f t="shared" si="11"/>
        <v>21.204640829424836</v>
      </c>
      <c r="J117" s="36">
        <f t="shared" si="15"/>
        <v>1.5819114387339555</v>
      </c>
      <c r="K117" s="79"/>
      <c r="L117" s="35">
        <f t="shared" ref="L117" si="57">L37-L77</f>
        <v>23418</v>
      </c>
      <c r="M117" s="36">
        <f t="shared" si="17"/>
        <v>1.5961938907311288</v>
      </c>
      <c r="N117" s="85"/>
    </row>
    <row r="118" spans="1:14" ht="15.75">
      <c r="A118" s="12"/>
      <c r="B118" s="34" t="s">
        <v>11</v>
      </c>
      <c r="C118" s="35">
        <f t="shared" si="12"/>
        <v>813</v>
      </c>
      <c r="D118" s="35">
        <f t="shared" si="12"/>
        <v>1147</v>
      </c>
      <c r="E118" s="36">
        <f t="shared" si="10"/>
        <v>41.082410824108237</v>
      </c>
      <c r="F118" s="36">
        <f t="shared" si="13"/>
        <v>2.8350388056750209</v>
      </c>
      <c r="G118" s="35">
        <f t="shared" ref="G118:H118" si="58">G38-G78</f>
        <v>5973</v>
      </c>
      <c r="H118" s="35">
        <f t="shared" si="58"/>
        <v>9379</v>
      </c>
      <c r="I118" s="36">
        <f t="shared" si="11"/>
        <v>57.023271387912274</v>
      </c>
      <c r="J118" s="36">
        <f t="shared" si="15"/>
        <v>3.0217408113820299</v>
      </c>
      <c r="K118" s="79"/>
      <c r="L118" s="35">
        <f t="shared" ref="L118" si="59">L38-L78</f>
        <v>37107</v>
      </c>
      <c r="M118" s="36">
        <f t="shared" si="17"/>
        <v>2.5292495816619693</v>
      </c>
      <c r="N118" s="85"/>
    </row>
    <row r="119" spans="1:14" ht="15.75">
      <c r="A119" s="12"/>
      <c r="B119" s="34" t="s">
        <v>22</v>
      </c>
      <c r="C119" s="35">
        <f t="shared" si="12"/>
        <v>313</v>
      </c>
      <c r="D119" s="35">
        <f t="shared" si="12"/>
        <v>421</v>
      </c>
      <c r="E119" s="36">
        <f t="shared" si="10"/>
        <v>34.504792332268373</v>
      </c>
      <c r="F119" s="36">
        <f t="shared" si="13"/>
        <v>1.0405852983340749</v>
      </c>
      <c r="G119" s="35">
        <f t="shared" ref="G119:H119" si="60">G39-G79</f>
        <v>1861</v>
      </c>
      <c r="H119" s="35">
        <f t="shared" si="60"/>
        <v>4096</v>
      </c>
      <c r="I119" s="36">
        <f t="shared" si="11"/>
        <v>120.09672219236971</v>
      </c>
      <c r="J119" s="36">
        <f t="shared" si="15"/>
        <v>1.3196556523532141</v>
      </c>
      <c r="K119" s="79"/>
      <c r="L119" s="35">
        <f t="shared" ref="L119" si="61">L39-L79</f>
        <v>10711</v>
      </c>
      <c r="M119" s="36">
        <f t="shared" si="17"/>
        <v>0.73007228472205654</v>
      </c>
      <c r="N119" s="85"/>
    </row>
    <row r="120" spans="1:14" ht="15.75">
      <c r="A120" s="12"/>
      <c r="B120" s="34" t="s">
        <v>15</v>
      </c>
      <c r="C120" s="35">
        <f t="shared" si="12"/>
        <v>367</v>
      </c>
      <c r="D120" s="35">
        <f t="shared" si="12"/>
        <v>322</v>
      </c>
      <c r="E120" s="36">
        <f t="shared" si="10"/>
        <v>-12.261580381471394</v>
      </c>
      <c r="F120" s="36">
        <f t="shared" si="13"/>
        <v>0.79588709278758218</v>
      </c>
      <c r="G120" s="35">
        <f t="shared" ref="G120:H120" si="62">G40-G80</f>
        <v>2753</v>
      </c>
      <c r="H120" s="35">
        <f t="shared" si="62"/>
        <v>2527</v>
      </c>
      <c r="I120" s="36">
        <f t="shared" si="11"/>
        <v>-8.2092262985833599</v>
      </c>
      <c r="J120" s="36">
        <f t="shared" si="15"/>
        <v>0.81415279138099905</v>
      </c>
      <c r="K120" s="79"/>
      <c r="L120" s="35">
        <f t="shared" ref="L120" si="63">L40-L80</f>
        <v>14155</v>
      </c>
      <c r="M120" s="36">
        <f t="shared" si="17"/>
        <v>0.96481870882650644</v>
      </c>
      <c r="N120" s="85"/>
    </row>
    <row r="121" spans="1:14" ht="15.75">
      <c r="A121" s="12"/>
      <c r="B121" s="34" t="s">
        <v>6</v>
      </c>
      <c r="C121" s="35">
        <f t="shared" si="12"/>
        <v>653</v>
      </c>
      <c r="D121" s="35">
        <f t="shared" si="12"/>
        <v>627</v>
      </c>
      <c r="E121" s="36">
        <f t="shared" si="10"/>
        <v>-3.9816232771822335</v>
      </c>
      <c r="F121" s="36">
        <f t="shared" si="13"/>
        <v>1.5497553017944534</v>
      </c>
      <c r="G121" s="35">
        <f t="shared" ref="G121:H121" si="64">G41-G81</f>
        <v>4468</v>
      </c>
      <c r="H121" s="35">
        <f t="shared" si="64"/>
        <v>4783</v>
      </c>
      <c r="I121" s="36">
        <f t="shared" si="11"/>
        <v>7.0501342882721474</v>
      </c>
      <c r="J121" s="36">
        <f t="shared" si="15"/>
        <v>1.5409943811536677</v>
      </c>
      <c r="K121" s="79"/>
      <c r="L121" s="35">
        <f t="shared" ref="L121" si="65">L41-L81</f>
        <v>25383</v>
      </c>
      <c r="M121" s="36">
        <f t="shared" si="17"/>
        <v>1.730130221557274</v>
      </c>
      <c r="N121" s="85"/>
    </row>
    <row r="122" spans="1:14" ht="15.75">
      <c r="A122" s="12"/>
      <c r="B122" s="34" t="s">
        <v>74</v>
      </c>
      <c r="C122" s="35">
        <f t="shared" si="12"/>
        <v>23</v>
      </c>
      <c r="D122" s="35">
        <f t="shared" si="12"/>
        <v>34</v>
      </c>
      <c r="E122" s="36">
        <f t="shared" si="10"/>
        <v>47.826086956521728</v>
      </c>
      <c r="F122" s="36">
        <f t="shared" si="13"/>
        <v>8.4037767561421728E-2</v>
      </c>
      <c r="G122" s="35">
        <f t="shared" ref="G122:H122" si="66">G42-G82</f>
        <v>229</v>
      </c>
      <c r="H122" s="35">
        <f t="shared" si="66"/>
        <v>274</v>
      </c>
      <c r="I122" s="36">
        <f t="shared" si="11"/>
        <v>19.650655021834051</v>
      </c>
      <c r="J122" s="36">
        <f t="shared" si="15"/>
        <v>8.8277746275581215E-2</v>
      </c>
      <c r="K122" s="79"/>
      <c r="L122" s="35">
        <f t="shared" ref="L122" si="67">L42-L82</f>
        <v>797</v>
      </c>
      <c r="M122" s="36">
        <f t="shared" si="17"/>
        <v>5.4324303139154054E-2</v>
      </c>
      <c r="N122" s="85"/>
    </row>
    <row r="123" spans="1:14" ht="15.75">
      <c r="A123" s="12"/>
      <c r="B123" s="34" t="s">
        <v>3</v>
      </c>
      <c r="C123" s="35">
        <f t="shared" si="12"/>
        <v>2532</v>
      </c>
      <c r="D123" s="35">
        <f t="shared" si="12"/>
        <v>2631</v>
      </c>
      <c r="E123" s="36">
        <f t="shared" si="10"/>
        <v>3.9099526066350698</v>
      </c>
      <c r="F123" s="36">
        <f t="shared" si="13"/>
        <v>6.5030401898264865</v>
      </c>
      <c r="G123" s="35">
        <f t="shared" ref="G123:H123" si="68">G43-G83</f>
        <v>15279</v>
      </c>
      <c r="H123" s="35">
        <f t="shared" si="68"/>
        <v>20366</v>
      </c>
      <c r="I123" s="36">
        <f t="shared" si="11"/>
        <v>33.294063747627469</v>
      </c>
      <c r="J123" s="36">
        <f t="shared" si="15"/>
        <v>6.5615495644105364</v>
      </c>
      <c r="K123" s="79"/>
      <c r="L123" s="35">
        <f t="shared" ref="L123" si="69">L43-L83</f>
        <v>91275</v>
      </c>
      <c r="M123" s="36">
        <f t="shared" si="17"/>
        <v>6.2213936876114007</v>
      </c>
      <c r="N123" s="85"/>
    </row>
    <row r="124" spans="1:14" ht="15.75">
      <c r="A124" s="12"/>
      <c r="B124" s="34" t="s">
        <v>20</v>
      </c>
      <c r="C124" s="35">
        <f t="shared" si="12"/>
        <v>410</v>
      </c>
      <c r="D124" s="35">
        <f t="shared" si="12"/>
        <v>246</v>
      </c>
      <c r="E124" s="36">
        <f t="shared" si="10"/>
        <v>-40</v>
      </c>
      <c r="F124" s="36">
        <f t="shared" si="13"/>
        <v>0.60803796529734544</v>
      </c>
      <c r="G124" s="35">
        <f t="shared" ref="G124:H124" si="70">G44-G84</f>
        <v>2940</v>
      </c>
      <c r="H124" s="35">
        <f t="shared" si="70"/>
        <v>2509</v>
      </c>
      <c r="I124" s="36">
        <f t="shared" si="11"/>
        <v>-14.659863945578234</v>
      </c>
      <c r="J124" s="36">
        <f t="shared" si="15"/>
        <v>0.80835352337749367</v>
      </c>
      <c r="K124" s="79"/>
      <c r="L124" s="35">
        <f t="shared" ref="L124" si="71">L44-L84</f>
        <v>16964</v>
      </c>
      <c r="M124" s="36">
        <f t="shared" si="17"/>
        <v>1.1562829089744158</v>
      </c>
      <c r="N124" s="85"/>
    </row>
    <row r="125" spans="1:14" ht="15.75">
      <c r="A125" s="12"/>
      <c r="B125" s="34" t="s">
        <v>7</v>
      </c>
      <c r="C125" s="35">
        <f t="shared" ref="C125:D129" si="72">C45-C85</f>
        <v>931</v>
      </c>
      <c r="D125" s="35">
        <f t="shared" si="72"/>
        <v>925</v>
      </c>
      <c r="E125" s="36">
        <f t="shared" ref="E125:E130" si="73">IF(ISBLANK(D125),"",(IFERROR(((D125/C125-1)*100),"")))</f>
        <v>-0.64446831364124435</v>
      </c>
      <c r="F125" s="36">
        <f t="shared" si="13"/>
        <v>2.2863216174798557</v>
      </c>
      <c r="G125" s="35">
        <f t="shared" ref="G125:H129" si="74">G45-G85</f>
        <v>5457</v>
      </c>
      <c r="H125" s="35">
        <f t="shared" si="74"/>
        <v>7462</v>
      </c>
      <c r="I125" s="36">
        <f t="shared" ref="I125:I130" si="75">IF(ISBLANK(H125),"",(IFERROR(((H125/G125-1)*100),"")))</f>
        <v>36.741799523547748</v>
      </c>
      <c r="J125" s="36">
        <f t="shared" si="15"/>
        <v>2.4041187690087118</v>
      </c>
      <c r="K125" s="79"/>
      <c r="L125" s="35">
        <f>L45-L85</f>
        <v>33257</v>
      </c>
      <c r="M125" s="36">
        <f t="shared" si="17"/>
        <v>2.2668297986183767</v>
      </c>
      <c r="N125" s="85"/>
    </row>
    <row r="126" spans="1:14" ht="15.75">
      <c r="A126" s="12"/>
      <c r="B126" s="34" t="s">
        <v>232</v>
      </c>
      <c r="C126" s="35">
        <f t="shared" si="72"/>
        <v>4145</v>
      </c>
      <c r="D126" s="35">
        <f t="shared" si="72"/>
        <v>4067</v>
      </c>
      <c r="E126" s="36">
        <f t="shared" si="73"/>
        <v>-1.8817852834740689</v>
      </c>
      <c r="F126" s="36">
        <f t="shared" si="13"/>
        <v>10.052400019773593</v>
      </c>
      <c r="G126" s="35">
        <f t="shared" si="74"/>
        <v>25859</v>
      </c>
      <c r="H126" s="35">
        <f t="shared" si="74"/>
        <v>28357</v>
      </c>
      <c r="I126" s="36">
        <f t="shared" si="75"/>
        <v>9.6600796627866572</v>
      </c>
      <c r="J126" s="36">
        <f t="shared" si="15"/>
        <v>9.1361023764111557</v>
      </c>
      <c r="K126" s="79"/>
      <c r="L126" s="35">
        <f>L46-L86</f>
        <v>185976</v>
      </c>
      <c r="M126" s="36">
        <f t="shared" si="17"/>
        <v>12.676306901640293</v>
      </c>
      <c r="N126" s="85"/>
    </row>
    <row r="127" spans="1:14" ht="15.75">
      <c r="A127" s="12"/>
      <c r="B127" s="34" t="s">
        <v>29</v>
      </c>
      <c r="C127" s="35">
        <f t="shared" si="72"/>
        <v>1</v>
      </c>
      <c r="D127" s="35">
        <f t="shared" si="72"/>
        <v>0</v>
      </c>
      <c r="E127" s="36">
        <f t="shared" si="73"/>
        <v>-100</v>
      </c>
      <c r="F127" s="36">
        <f t="shared" si="13"/>
        <v>0</v>
      </c>
      <c r="G127" s="35">
        <f t="shared" si="74"/>
        <v>1</v>
      </c>
      <c r="H127" s="35">
        <f t="shared" si="74"/>
        <v>1</v>
      </c>
      <c r="I127" s="36">
        <f t="shared" si="75"/>
        <v>0</v>
      </c>
      <c r="J127" s="36">
        <f t="shared" si="15"/>
        <v>3.2218155575029642E-4</v>
      </c>
      <c r="K127" s="79"/>
      <c r="L127" s="35">
        <f>L47-L87</f>
        <v>26</v>
      </c>
      <c r="M127" s="36">
        <f t="shared" si="17"/>
        <v>1.7721855478268576E-3</v>
      </c>
      <c r="N127" s="85"/>
    </row>
    <row r="128" spans="1:14" ht="15.75">
      <c r="A128" s="12"/>
      <c r="B128" s="34" t="s">
        <v>28</v>
      </c>
      <c r="C128" s="35">
        <f t="shared" si="72"/>
        <v>1</v>
      </c>
      <c r="D128" s="35">
        <f t="shared" si="72"/>
        <v>1</v>
      </c>
      <c r="E128" s="36">
        <f t="shared" si="73"/>
        <v>0</v>
      </c>
      <c r="F128" s="36">
        <f t="shared" si="13"/>
        <v>2.4716990459241681E-3</v>
      </c>
      <c r="G128" s="35">
        <f t="shared" si="74"/>
        <v>10</v>
      </c>
      <c r="H128" s="35">
        <f t="shared" si="74"/>
        <v>13</v>
      </c>
      <c r="I128" s="36">
        <f t="shared" si="75"/>
        <v>30.000000000000004</v>
      </c>
      <c r="J128" s="36">
        <f t="shared" si="15"/>
        <v>4.188360224753853E-3</v>
      </c>
      <c r="K128" s="79"/>
      <c r="L128" s="35">
        <f>L48-L88</f>
        <v>47</v>
      </c>
      <c r="M128" s="36">
        <f t="shared" si="17"/>
        <v>3.2035661826100886E-3</v>
      </c>
      <c r="N128" s="85"/>
    </row>
    <row r="129" spans="1:14" ht="15.75">
      <c r="A129" s="12"/>
      <c r="B129" s="34" t="s">
        <v>71</v>
      </c>
      <c r="C129" s="35">
        <f t="shared" si="72"/>
        <v>0</v>
      </c>
      <c r="D129" s="35">
        <f t="shared" si="72"/>
        <v>0</v>
      </c>
      <c r="E129" s="36" t="str">
        <f t="shared" si="73"/>
        <v/>
      </c>
      <c r="F129" s="36">
        <f t="shared" si="13"/>
        <v>0</v>
      </c>
      <c r="G129" s="35">
        <f t="shared" si="74"/>
        <v>2</v>
      </c>
      <c r="H129" s="35">
        <f t="shared" si="74"/>
        <v>0</v>
      </c>
      <c r="I129" s="36">
        <f t="shared" si="75"/>
        <v>-100</v>
      </c>
      <c r="J129" s="36">
        <f t="shared" si="15"/>
        <v>0</v>
      </c>
      <c r="K129" s="79"/>
      <c r="L129" s="35">
        <f>L49-L89</f>
        <v>53</v>
      </c>
      <c r="M129" s="36">
        <f t="shared" si="17"/>
        <v>3.6125320782624403E-3</v>
      </c>
      <c r="N129" s="85"/>
    </row>
    <row r="130" spans="1:14" ht="15.75">
      <c r="A130" s="12"/>
      <c r="B130" s="40" t="s">
        <v>70</v>
      </c>
      <c r="C130" s="37">
        <f>SUM(C96:C129)</f>
        <v>37030</v>
      </c>
      <c r="D130" s="37">
        <f>SUM(D96:D129)</f>
        <v>40458</v>
      </c>
      <c r="E130" s="38">
        <f t="shared" si="73"/>
        <v>9.2573588981906596</v>
      </c>
      <c r="F130" s="38">
        <f>SUM(F96:F129)</f>
        <v>100.00000000000001</v>
      </c>
      <c r="G130" s="37">
        <f>SUM(G96:G129)</f>
        <v>244761</v>
      </c>
      <c r="H130" s="37">
        <f>SUM(H96:H129)</f>
        <v>310384</v>
      </c>
      <c r="I130" s="38">
        <f t="shared" si="75"/>
        <v>26.811052414396073</v>
      </c>
      <c r="J130" s="38">
        <f>SUM(J96:J129)</f>
        <v>100.00000000000001</v>
      </c>
      <c r="K130" s="79"/>
      <c r="L130" s="37">
        <f>SUM(L96:L129)</f>
        <v>1467115</v>
      </c>
      <c r="M130" s="38">
        <f>SUM(M96:M129)</f>
        <v>99.999999999999986</v>
      </c>
      <c r="N130" s="85"/>
    </row>
    <row r="131" spans="1:14">
      <c r="A131" s="12"/>
      <c r="N131" s="85"/>
    </row>
    <row r="132" spans="1:14" s="2" customFormat="1" ht="15.75">
      <c r="A132" s="22"/>
      <c r="B132" s="34" t="s">
        <v>256</v>
      </c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85"/>
    </row>
    <row r="133" spans="1:14" s="2" customFormat="1">
      <c r="A133" s="22"/>
      <c r="B133" s="8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85"/>
    </row>
    <row r="134" spans="1:14" s="2" customFormat="1">
      <c r="A134" s="18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93"/>
    </row>
    <row r="135" spans="1:14" s="2" customForma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>
      <c r="A136" s="12"/>
    </row>
    <row r="137" spans="1:14">
      <c r="A137" s="12"/>
    </row>
  </sheetData>
  <mergeCells count="23">
    <mergeCell ref="G93:H93"/>
    <mergeCell ref="F93:F94"/>
    <mergeCell ref="E93:E94"/>
    <mergeCell ref="C93:D93"/>
    <mergeCell ref="M93:M94"/>
    <mergeCell ref="J93:J94"/>
    <mergeCell ref="I93:I94"/>
    <mergeCell ref="J53:J54"/>
    <mergeCell ref="M53:M54"/>
    <mergeCell ref="C53:D53"/>
    <mergeCell ref="E53:E54"/>
    <mergeCell ref="F53:F54"/>
    <mergeCell ref="G53:H53"/>
    <mergeCell ref="I53:I54"/>
    <mergeCell ref="J13:J14"/>
    <mergeCell ref="M13:M14"/>
    <mergeCell ref="C10:M10"/>
    <mergeCell ref="C13:D13"/>
    <mergeCell ref="E13:E14"/>
    <mergeCell ref="F13:F14"/>
    <mergeCell ref="G13:H13"/>
    <mergeCell ref="I13:I14"/>
    <mergeCell ref="C11:M1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</sheetPr>
  <dimension ref="A1:V132"/>
  <sheetViews>
    <sheetView showGridLines="0" zoomScale="80" zoomScaleNormal="8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3.7109375" customWidth="1"/>
    <col min="7" max="9" width="11.7109375" customWidth="1"/>
    <col min="10" max="10" width="12.4257812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>
      <c r="A7" s="12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8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105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>
      <c r="A12" s="12"/>
      <c r="B12" s="8"/>
      <c r="C12" s="107" t="s">
        <v>313</v>
      </c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5"/>
    </row>
    <row r="13" spans="1:22" ht="18.75">
      <c r="A13" s="12"/>
      <c r="B13" s="92" t="s">
        <v>309</v>
      </c>
      <c r="N13" s="15"/>
    </row>
    <row r="14" spans="1:22" ht="31.5">
      <c r="A14" s="12"/>
      <c r="B14" s="30" t="s">
        <v>257</v>
      </c>
      <c r="C14" s="104" t="s">
        <v>319</v>
      </c>
      <c r="D14" s="104"/>
      <c r="E14" s="101" t="s">
        <v>254</v>
      </c>
      <c r="F14" s="101" t="s">
        <v>307</v>
      </c>
      <c r="G14" s="105" t="s">
        <v>321</v>
      </c>
      <c r="H14" s="106"/>
      <c r="I14" s="101" t="s">
        <v>254</v>
      </c>
      <c r="J14" s="101" t="s">
        <v>307</v>
      </c>
      <c r="K14" s="32"/>
      <c r="L14" s="86" t="s">
        <v>322</v>
      </c>
      <c r="M14" s="101" t="s">
        <v>101</v>
      </c>
      <c r="N14" s="15"/>
    </row>
    <row r="15" spans="1:22" ht="15.75">
      <c r="A15" s="12"/>
      <c r="B15" s="30"/>
      <c r="C15" s="31">
        <v>2016</v>
      </c>
      <c r="D15" s="31">
        <v>2017</v>
      </c>
      <c r="E15" s="101"/>
      <c r="F15" s="101"/>
      <c r="G15" s="31">
        <v>2016</v>
      </c>
      <c r="H15" s="31">
        <v>2017</v>
      </c>
      <c r="I15" s="101"/>
      <c r="J15" s="101"/>
      <c r="K15" s="32"/>
      <c r="L15" s="39" t="s">
        <v>308</v>
      </c>
      <c r="M15" s="101"/>
      <c r="N15" s="15"/>
    </row>
    <row r="16" spans="1:22">
      <c r="A16" s="12"/>
      <c r="B16" s="8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23</v>
      </c>
      <c r="C17" s="35">
        <v>347</v>
      </c>
      <c r="D17" s="35">
        <v>309</v>
      </c>
      <c r="E17" s="36">
        <f t="shared" ref="E17:E49" si="0">IF(ISBLANK(D17),"",(IFERROR(((D17/C17-1)*100),"")))</f>
        <v>-10.951008645533145</v>
      </c>
      <c r="F17" s="36">
        <f>+(D17*100)/$D$49</f>
        <v>0.61649575036909943</v>
      </c>
      <c r="G17" s="35">
        <v>2535</v>
      </c>
      <c r="H17" s="35">
        <v>2894</v>
      </c>
      <c r="I17" s="36">
        <f t="shared" ref="I17:I49" si="1">IF(ISBLANK(H17),"",(IFERROR(((H17/G17-1)*100),"")))</f>
        <v>14.16173570019723</v>
      </c>
      <c r="J17" s="36">
        <f>+(H17*100)/$H$49</f>
        <v>0.74086020679574116</v>
      </c>
      <c r="K17" s="79"/>
      <c r="L17" s="35">
        <v>11478</v>
      </c>
      <c r="M17" s="36">
        <f>+(L17*100)/$L$49</f>
        <v>0.55965400724556413</v>
      </c>
      <c r="N17" s="15"/>
    </row>
    <row r="18" spans="1:14" ht="15.75">
      <c r="A18" s="12"/>
      <c r="B18" s="34" t="s">
        <v>43</v>
      </c>
      <c r="C18" s="35">
        <v>691</v>
      </c>
      <c r="D18" s="35">
        <v>535</v>
      </c>
      <c r="E18" s="36">
        <f t="shared" si="0"/>
        <v>-22.575976845151956</v>
      </c>
      <c r="F18" s="36">
        <f t="shared" ref="F18:F48" si="2">+(D18*100)/$D$49</f>
        <v>1.0673955548461753</v>
      </c>
      <c r="G18" s="35">
        <v>5249</v>
      </c>
      <c r="H18" s="35">
        <v>4385</v>
      </c>
      <c r="I18" s="36">
        <f t="shared" si="1"/>
        <v>-16.460278148218709</v>
      </c>
      <c r="J18" s="36">
        <f t="shared" ref="J18:J48" si="3">+(H18*100)/$H$49</f>
        <v>1.1225542525222272</v>
      </c>
      <c r="K18" s="79"/>
      <c r="L18" s="35">
        <v>25765</v>
      </c>
      <c r="M18" s="36">
        <f t="shared" ref="M18:M48" si="4">+(L18*100)/$L$49</f>
        <v>1.2562716062625858</v>
      </c>
      <c r="N18" s="15"/>
    </row>
    <row r="19" spans="1:14" ht="15.75">
      <c r="A19" s="12"/>
      <c r="B19" s="34" t="s">
        <v>33</v>
      </c>
      <c r="C19" s="35">
        <v>3364</v>
      </c>
      <c r="D19" s="35">
        <v>3307</v>
      </c>
      <c r="E19" s="36">
        <f t="shared" si="0"/>
        <v>-1.6944114149821665</v>
      </c>
      <c r="F19" s="36">
        <f t="shared" si="2"/>
        <v>6.5979011212641154</v>
      </c>
      <c r="G19" s="35">
        <v>23056</v>
      </c>
      <c r="H19" s="35">
        <v>23032</v>
      </c>
      <c r="I19" s="36">
        <f t="shared" si="1"/>
        <v>-0.1040943789035409</v>
      </c>
      <c r="J19" s="36">
        <f t="shared" si="3"/>
        <v>5.896161811651524</v>
      </c>
      <c r="K19" s="79"/>
      <c r="L19" s="35">
        <v>123408</v>
      </c>
      <c r="M19" s="36">
        <f t="shared" si="4"/>
        <v>6.0172313753407023</v>
      </c>
      <c r="N19" s="15"/>
    </row>
    <row r="20" spans="1:14" ht="15.75">
      <c r="A20" s="12"/>
      <c r="B20" s="34" t="s">
        <v>30</v>
      </c>
      <c r="C20" s="35">
        <v>17500</v>
      </c>
      <c r="D20" s="35">
        <v>18629</v>
      </c>
      <c r="E20" s="36">
        <f t="shared" si="0"/>
        <v>6.4514285714285746</v>
      </c>
      <c r="F20" s="36">
        <f t="shared" si="2"/>
        <v>37.167311759307289</v>
      </c>
      <c r="G20" s="35">
        <v>130923</v>
      </c>
      <c r="H20" s="35">
        <v>144782</v>
      </c>
      <c r="I20" s="36">
        <f t="shared" si="1"/>
        <v>10.585611389900929</v>
      </c>
      <c r="J20" s="36">
        <f t="shared" si="3"/>
        <v>37.064002232308567</v>
      </c>
      <c r="K20" s="79"/>
      <c r="L20" s="35">
        <v>755161</v>
      </c>
      <c r="M20" s="36">
        <f t="shared" si="4"/>
        <v>36.820777118449861</v>
      </c>
      <c r="N20" s="15"/>
    </row>
    <row r="21" spans="1:14" ht="15.75">
      <c r="A21" s="12"/>
      <c r="B21" s="34" t="s">
        <v>34</v>
      </c>
      <c r="C21" s="35">
        <v>1978</v>
      </c>
      <c r="D21" s="35">
        <v>1783</v>
      </c>
      <c r="E21" s="36">
        <f t="shared" si="0"/>
        <v>-9.8584428715874584</v>
      </c>
      <c r="F21" s="36">
        <f t="shared" si="2"/>
        <v>3.5573201388611788</v>
      </c>
      <c r="G21" s="35">
        <v>12728</v>
      </c>
      <c r="H21" s="35">
        <v>15385</v>
      </c>
      <c r="I21" s="36">
        <f t="shared" si="1"/>
        <v>20.875235700817086</v>
      </c>
      <c r="J21" s="36">
        <f t="shared" si="3"/>
        <v>3.9385398346760465</v>
      </c>
      <c r="K21" s="79"/>
      <c r="L21" s="35">
        <v>66597</v>
      </c>
      <c r="M21" s="36">
        <f t="shared" si="4"/>
        <v>3.2471927095776998</v>
      </c>
      <c r="N21" s="15"/>
    </row>
    <row r="22" spans="1:14" ht="15.75">
      <c r="A22" s="12"/>
      <c r="B22" s="34" t="s">
        <v>32</v>
      </c>
      <c r="C22" s="35">
        <v>3838</v>
      </c>
      <c r="D22" s="35">
        <v>3109</v>
      </c>
      <c r="E22" s="36">
        <f t="shared" si="0"/>
        <v>-18.994267847837421</v>
      </c>
      <c r="F22" s="36">
        <f t="shared" si="2"/>
        <v>6.2028650093771196</v>
      </c>
      <c r="G22" s="35">
        <v>26861</v>
      </c>
      <c r="H22" s="35">
        <v>25517</v>
      </c>
      <c r="I22" s="36">
        <f t="shared" si="1"/>
        <v>-5.0035367261084822</v>
      </c>
      <c r="J22" s="36">
        <f t="shared" si="3"/>
        <v>6.5323185545290006</v>
      </c>
      <c r="K22" s="79"/>
      <c r="L22" s="35">
        <v>198729</v>
      </c>
      <c r="M22" s="36">
        <f t="shared" si="4"/>
        <v>9.6897962367924482</v>
      </c>
      <c r="N22" s="15"/>
    </row>
    <row r="23" spans="1:14" ht="15.75">
      <c r="A23" s="12"/>
      <c r="B23" s="34" t="s">
        <v>35</v>
      </c>
      <c r="C23" s="35">
        <v>650</v>
      </c>
      <c r="D23" s="35">
        <v>726</v>
      </c>
      <c r="E23" s="36">
        <f t="shared" si="0"/>
        <v>11.69230769230769</v>
      </c>
      <c r="F23" s="36">
        <f t="shared" si="2"/>
        <v>1.4484657435856509</v>
      </c>
      <c r="G23" s="35">
        <v>3969</v>
      </c>
      <c r="H23" s="35">
        <v>6873</v>
      </c>
      <c r="I23" s="36">
        <f t="shared" si="1"/>
        <v>73.167044595616034</v>
      </c>
      <c r="J23" s="36">
        <f t="shared" si="3"/>
        <v>1.7594789914675637</v>
      </c>
      <c r="K23" s="79"/>
      <c r="L23" s="35">
        <v>34614</v>
      </c>
      <c r="M23" s="36">
        <f t="shared" si="4"/>
        <v>1.6877386135910402</v>
      </c>
      <c r="N23" s="15"/>
    </row>
    <row r="24" spans="1:14" ht="15.75">
      <c r="A24" s="12"/>
      <c r="B24" s="34" t="s">
        <v>41</v>
      </c>
      <c r="C24" s="35">
        <v>1509</v>
      </c>
      <c r="D24" s="35">
        <v>1928</v>
      </c>
      <c r="E24" s="36">
        <f t="shared" si="0"/>
        <v>27.76673293571903</v>
      </c>
      <c r="F24" s="36">
        <f t="shared" si="2"/>
        <v>3.8466142612026655</v>
      </c>
      <c r="G24" s="35">
        <v>10762</v>
      </c>
      <c r="H24" s="35">
        <v>14582</v>
      </c>
      <c r="I24" s="36">
        <f t="shared" si="1"/>
        <v>35.495261103884033</v>
      </c>
      <c r="J24" s="36">
        <f t="shared" si="3"/>
        <v>3.7329728871788177</v>
      </c>
      <c r="K24" s="79"/>
      <c r="L24" s="35">
        <v>65650</v>
      </c>
      <c r="M24" s="36">
        <f t="shared" si="4"/>
        <v>3.2010180846551042</v>
      </c>
      <c r="N24" s="15"/>
    </row>
    <row r="25" spans="1:14" ht="15.75">
      <c r="A25" s="12"/>
      <c r="B25" s="34" t="s">
        <v>52</v>
      </c>
      <c r="C25" s="35">
        <v>307</v>
      </c>
      <c r="D25" s="35">
        <v>353</v>
      </c>
      <c r="E25" s="36">
        <f t="shared" si="0"/>
        <v>14.983713355048867</v>
      </c>
      <c r="F25" s="36">
        <f t="shared" si="2"/>
        <v>0.70428155301065398</v>
      </c>
      <c r="G25" s="35">
        <v>2985</v>
      </c>
      <c r="H25" s="35">
        <v>2717</v>
      </c>
      <c r="I25" s="36">
        <f t="shared" si="1"/>
        <v>-8.9782244556113948</v>
      </c>
      <c r="J25" s="36">
        <f t="shared" si="3"/>
        <v>0.69554843879199335</v>
      </c>
      <c r="K25" s="79"/>
      <c r="L25" s="35">
        <v>14052</v>
      </c>
      <c r="M25" s="36">
        <f t="shared" si="4"/>
        <v>0.68515927076273464</v>
      </c>
      <c r="N25" s="15"/>
    </row>
    <row r="26" spans="1:14" ht="15.75">
      <c r="A26" s="12"/>
      <c r="B26" s="34" t="s">
        <v>38</v>
      </c>
      <c r="C26" s="35">
        <v>1330</v>
      </c>
      <c r="D26" s="35">
        <v>1270</v>
      </c>
      <c r="E26" s="36">
        <f t="shared" si="0"/>
        <v>-4.5112781954887211</v>
      </c>
      <c r="F26" s="36">
        <f t="shared" si="2"/>
        <v>2.5338174853357809</v>
      </c>
      <c r="G26" s="35">
        <v>8772</v>
      </c>
      <c r="H26" s="35">
        <v>10784</v>
      </c>
      <c r="I26" s="36">
        <f t="shared" si="1"/>
        <v>22.936616507067953</v>
      </c>
      <c r="J26" s="36">
        <f t="shared" si="3"/>
        <v>2.76068986526789</v>
      </c>
      <c r="K26" s="79"/>
      <c r="L26" s="35">
        <v>54940</v>
      </c>
      <c r="M26" s="36">
        <f t="shared" si="4"/>
        <v>2.6788108693214232</v>
      </c>
      <c r="N26" s="15"/>
    </row>
    <row r="27" spans="1:14" ht="15.75">
      <c r="A27" s="12"/>
      <c r="B27" s="34" t="s">
        <v>57</v>
      </c>
      <c r="C27" s="35">
        <v>2</v>
      </c>
      <c r="D27" s="35">
        <v>1</v>
      </c>
      <c r="E27" s="36">
        <f t="shared" si="0"/>
        <v>-50</v>
      </c>
      <c r="F27" s="36">
        <f t="shared" si="2"/>
        <v>1.9951318782171503E-3</v>
      </c>
      <c r="G27" s="35">
        <v>5</v>
      </c>
      <c r="H27" s="35">
        <v>3</v>
      </c>
      <c r="I27" s="36">
        <f t="shared" si="1"/>
        <v>-40</v>
      </c>
      <c r="J27" s="36">
        <f t="shared" si="3"/>
        <v>7.6799606786013251E-4</v>
      </c>
      <c r="K27" s="79"/>
      <c r="L27" s="35">
        <v>53</v>
      </c>
      <c r="M27" s="36">
        <f t="shared" si="4"/>
        <v>2.5842187126690103E-3</v>
      </c>
      <c r="N27" s="15"/>
    </row>
    <row r="28" spans="1:14" ht="15.75">
      <c r="A28" s="12"/>
      <c r="B28" s="34" t="s">
        <v>56</v>
      </c>
      <c r="C28" s="35">
        <v>50</v>
      </c>
      <c r="D28" s="35">
        <v>65</v>
      </c>
      <c r="E28" s="36">
        <f t="shared" si="0"/>
        <v>30.000000000000004</v>
      </c>
      <c r="F28" s="36">
        <f t="shared" si="2"/>
        <v>0.12968357208411477</v>
      </c>
      <c r="G28" s="35">
        <v>465</v>
      </c>
      <c r="H28" s="35">
        <v>505</v>
      </c>
      <c r="I28" s="36">
        <f t="shared" si="1"/>
        <v>8.602150537634401</v>
      </c>
      <c r="J28" s="36">
        <f t="shared" si="3"/>
        <v>0.12927933808978898</v>
      </c>
      <c r="K28" s="79"/>
      <c r="L28" s="35">
        <v>2035</v>
      </c>
      <c r="M28" s="36">
        <f t="shared" si="4"/>
        <v>9.9224246797762941E-2</v>
      </c>
      <c r="N28" s="15"/>
    </row>
    <row r="29" spans="1:14" ht="15.75">
      <c r="A29" s="12"/>
      <c r="B29" s="34" t="s">
        <v>39</v>
      </c>
      <c r="C29" s="35">
        <v>909</v>
      </c>
      <c r="D29" s="35">
        <v>895</v>
      </c>
      <c r="E29" s="36">
        <f t="shared" si="0"/>
        <v>-1.5401540154015403</v>
      </c>
      <c r="F29" s="36">
        <f t="shared" si="2"/>
        <v>1.7856430310043494</v>
      </c>
      <c r="G29" s="35">
        <v>7483</v>
      </c>
      <c r="H29" s="35">
        <v>7253</v>
      </c>
      <c r="I29" s="36">
        <f t="shared" si="1"/>
        <v>-3.073633569424028</v>
      </c>
      <c r="J29" s="36">
        <f t="shared" si="3"/>
        <v>1.8567584933965138</v>
      </c>
      <c r="K29" s="79"/>
      <c r="L29" s="35">
        <v>43112</v>
      </c>
      <c r="M29" s="36">
        <f t="shared" si="4"/>
        <v>2.1020912668035163</v>
      </c>
      <c r="N29" s="15"/>
    </row>
    <row r="30" spans="1:14" ht="15.75">
      <c r="A30" s="12"/>
      <c r="B30" s="34" t="s">
        <v>31</v>
      </c>
      <c r="C30" s="35">
        <v>5382</v>
      </c>
      <c r="D30" s="35">
        <v>6757</v>
      </c>
      <c r="E30" s="36">
        <f t="shared" si="0"/>
        <v>25.548123374210331</v>
      </c>
      <c r="F30" s="36">
        <f t="shared" si="2"/>
        <v>13.481106101113284</v>
      </c>
      <c r="G30" s="35">
        <v>31005</v>
      </c>
      <c r="H30" s="35">
        <v>49708</v>
      </c>
      <c r="I30" s="36">
        <f t="shared" si="1"/>
        <v>60.322528624415426</v>
      </c>
      <c r="J30" s="36">
        <f t="shared" si="3"/>
        <v>12.725182847063824</v>
      </c>
      <c r="K30" s="79"/>
      <c r="L30" s="35">
        <v>224084</v>
      </c>
      <c r="M30" s="36">
        <f t="shared" si="4"/>
        <v>10.926076717164575</v>
      </c>
      <c r="N30" s="15"/>
    </row>
    <row r="31" spans="1:14" ht="15.75">
      <c r="A31" s="12"/>
      <c r="B31" s="34" t="s">
        <v>58</v>
      </c>
      <c r="C31" s="35">
        <v>1</v>
      </c>
      <c r="D31" s="35">
        <v>0</v>
      </c>
      <c r="E31" s="36">
        <f t="shared" si="0"/>
        <v>-100</v>
      </c>
      <c r="F31" s="36">
        <f t="shared" si="2"/>
        <v>0</v>
      </c>
      <c r="G31" s="35">
        <v>2</v>
      </c>
      <c r="H31" s="35">
        <v>2</v>
      </c>
      <c r="I31" s="36">
        <f t="shared" si="1"/>
        <v>0</v>
      </c>
      <c r="J31" s="36">
        <f t="shared" si="3"/>
        <v>5.1199737857342167E-4</v>
      </c>
      <c r="K31" s="79"/>
      <c r="L31" s="35">
        <v>35</v>
      </c>
      <c r="M31" s="36">
        <f t="shared" si="4"/>
        <v>1.7065595272342522E-3</v>
      </c>
      <c r="N31" s="15"/>
    </row>
    <row r="32" spans="1:14" ht="15.75">
      <c r="A32" s="12"/>
      <c r="B32" s="34" t="s">
        <v>55</v>
      </c>
      <c r="C32" s="35">
        <v>81</v>
      </c>
      <c r="D32" s="35">
        <v>53</v>
      </c>
      <c r="E32" s="36">
        <f t="shared" si="0"/>
        <v>-34.567901234567898</v>
      </c>
      <c r="F32" s="36">
        <f t="shared" si="2"/>
        <v>0.10574198954550895</v>
      </c>
      <c r="G32" s="35">
        <v>444</v>
      </c>
      <c r="H32" s="35">
        <v>646</v>
      </c>
      <c r="I32" s="36">
        <f t="shared" si="1"/>
        <v>45.495495495495497</v>
      </c>
      <c r="J32" s="36">
        <f t="shared" si="3"/>
        <v>0.1653751532792152</v>
      </c>
      <c r="K32" s="79"/>
      <c r="L32" s="35">
        <v>2469</v>
      </c>
      <c r="M32" s="36">
        <f t="shared" si="4"/>
        <v>0.12038558493546767</v>
      </c>
      <c r="N32" s="15"/>
    </row>
    <row r="33" spans="1:14" ht="15.75">
      <c r="A33" s="12"/>
      <c r="B33" s="34" t="s">
        <v>47</v>
      </c>
      <c r="C33" s="35">
        <v>576</v>
      </c>
      <c r="D33" s="35">
        <v>1707</v>
      </c>
      <c r="E33" s="36">
        <f t="shared" si="0"/>
        <v>196.35416666666666</v>
      </c>
      <c r="F33" s="36">
        <f t="shared" si="2"/>
        <v>3.4056901161166753</v>
      </c>
      <c r="G33" s="35">
        <v>3596</v>
      </c>
      <c r="H33" s="35">
        <v>10353</v>
      </c>
      <c r="I33" s="36">
        <f t="shared" si="1"/>
        <v>187.90322580645159</v>
      </c>
      <c r="J33" s="36">
        <f t="shared" si="3"/>
        <v>2.6503544301853172</v>
      </c>
      <c r="K33" s="79"/>
      <c r="L33" s="35">
        <v>28438</v>
      </c>
      <c r="M33" s="36">
        <f t="shared" si="4"/>
        <v>1.3866039952996474</v>
      </c>
      <c r="N33" s="15"/>
    </row>
    <row r="34" spans="1:14" ht="15.75">
      <c r="A34" s="12"/>
      <c r="B34" s="34" t="s">
        <v>40</v>
      </c>
      <c r="C34" s="35">
        <v>1085</v>
      </c>
      <c r="D34" s="35">
        <v>974</v>
      </c>
      <c r="E34" s="36">
        <f t="shared" si="0"/>
        <v>-10.230414746543781</v>
      </c>
      <c r="F34" s="36">
        <f t="shared" si="2"/>
        <v>1.9432584493835043</v>
      </c>
      <c r="G34" s="35">
        <v>8286</v>
      </c>
      <c r="H34" s="35">
        <v>6954</v>
      </c>
      <c r="I34" s="36">
        <f t="shared" si="1"/>
        <v>-16.075307748008694</v>
      </c>
      <c r="J34" s="36">
        <f t="shared" si="3"/>
        <v>1.7802148852997872</v>
      </c>
      <c r="K34" s="79"/>
      <c r="L34" s="35">
        <v>46177</v>
      </c>
      <c r="M34" s="36">
        <f t="shared" si="4"/>
        <v>2.2515371225456016</v>
      </c>
      <c r="N34" s="15"/>
    </row>
    <row r="35" spans="1:14" ht="15.75">
      <c r="A35" s="12"/>
      <c r="B35" s="34" t="s">
        <v>44</v>
      </c>
      <c r="C35" s="35">
        <v>869</v>
      </c>
      <c r="D35" s="35">
        <v>755</v>
      </c>
      <c r="E35" s="36">
        <f t="shared" si="0"/>
        <v>-13.118527042577677</v>
      </c>
      <c r="F35" s="36">
        <f t="shared" si="2"/>
        <v>1.5063245680539483</v>
      </c>
      <c r="G35" s="35">
        <v>5956</v>
      </c>
      <c r="H35" s="35">
        <v>7143</v>
      </c>
      <c r="I35" s="36">
        <f t="shared" si="1"/>
        <v>19.929482874412365</v>
      </c>
      <c r="J35" s="36">
        <f t="shared" si="3"/>
        <v>1.8285986375749756</v>
      </c>
      <c r="K35" s="79"/>
      <c r="L35" s="35">
        <v>41164</v>
      </c>
      <c r="M35" s="36">
        <f t="shared" si="4"/>
        <v>2.0071090394020215</v>
      </c>
      <c r="N35" s="15"/>
    </row>
    <row r="36" spans="1:14" ht="15.75">
      <c r="A36" s="12"/>
      <c r="B36" s="34" t="s">
        <v>36</v>
      </c>
      <c r="C36" s="35">
        <v>1008</v>
      </c>
      <c r="D36" s="35">
        <v>825</v>
      </c>
      <c r="E36" s="36">
        <f t="shared" si="0"/>
        <v>-18.154761904761905</v>
      </c>
      <c r="F36" s="36">
        <f t="shared" si="2"/>
        <v>1.6459837995291489</v>
      </c>
      <c r="G36" s="35">
        <v>6904</v>
      </c>
      <c r="H36" s="35">
        <v>6952</v>
      </c>
      <c r="I36" s="36">
        <f t="shared" si="1"/>
        <v>0.69524913093859109</v>
      </c>
      <c r="J36" s="36">
        <f t="shared" si="3"/>
        <v>1.7797028879212138</v>
      </c>
      <c r="K36" s="79"/>
      <c r="L36" s="35">
        <v>39776</v>
      </c>
      <c r="M36" s="36">
        <f t="shared" si="4"/>
        <v>1.9394317644362746</v>
      </c>
      <c r="N36" s="15"/>
    </row>
    <row r="37" spans="1:14" ht="15.75">
      <c r="A37" s="12"/>
      <c r="B37" s="34" t="s">
        <v>48</v>
      </c>
      <c r="C37" s="35">
        <v>541</v>
      </c>
      <c r="D37" s="35">
        <v>941</v>
      </c>
      <c r="E37" s="36">
        <f t="shared" si="0"/>
        <v>73.937153419593344</v>
      </c>
      <c r="F37" s="36">
        <f t="shared" si="2"/>
        <v>1.8774190974023384</v>
      </c>
      <c r="G37" s="35">
        <v>5047</v>
      </c>
      <c r="H37" s="35">
        <v>7066</v>
      </c>
      <c r="I37" s="36">
        <f t="shared" si="1"/>
        <v>40.003962750148617</v>
      </c>
      <c r="J37" s="36">
        <f t="shared" si="3"/>
        <v>1.8088867384998988</v>
      </c>
      <c r="K37" s="79"/>
      <c r="L37" s="35">
        <v>30960</v>
      </c>
      <c r="M37" s="36">
        <f t="shared" si="4"/>
        <v>1.5095737989477842</v>
      </c>
      <c r="N37" s="15"/>
    </row>
    <row r="38" spans="1:14" ht="15.75">
      <c r="A38" s="12"/>
      <c r="B38" s="34" t="s">
        <v>85</v>
      </c>
      <c r="C38" s="35">
        <v>2</v>
      </c>
      <c r="D38" s="35">
        <v>1</v>
      </c>
      <c r="E38" s="36">
        <f t="shared" si="0"/>
        <v>-50</v>
      </c>
      <c r="F38" s="36">
        <f t="shared" si="2"/>
        <v>1.9951318782171503E-3</v>
      </c>
      <c r="G38" s="35">
        <v>14</v>
      </c>
      <c r="H38" s="35">
        <v>14</v>
      </c>
      <c r="I38" s="36">
        <f t="shared" si="1"/>
        <v>0</v>
      </c>
      <c r="J38" s="36">
        <f t="shared" si="3"/>
        <v>3.5839816500139519E-3</v>
      </c>
      <c r="K38" s="79"/>
      <c r="L38" s="35">
        <v>59</v>
      </c>
      <c r="M38" s="36">
        <f t="shared" si="4"/>
        <v>2.8767717744805966E-3</v>
      </c>
      <c r="N38" s="15"/>
    </row>
    <row r="39" spans="1:14" ht="15.75">
      <c r="A39" s="12"/>
      <c r="B39" s="34" t="s">
        <v>53</v>
      </c>
      <c r="C39" s="35">
        <v>194</v>
      </c>
      <c r="D39" s="35">
        <v>194</v>
      </c>
      <c r="E39" s="36">
        <f t="shared" si="0"/>
        <v>0</v>
      </c>
      <c r="F39" s="36">
        <f t="shared" si="2"/>
        <v>0.38705558437412713</v>
      </c>
      <c r="G39" s="35">
        <v>2046</v>
      </c>
      <c r="H39" s="35">
        <v>2119</v>
      </c>
      <c r="I39" s="36">
        <f t="shared" si="1"/>
        <v>3.5679374389051777</v>
      </c>
      <c r="J39" s="36">
        <f t="shared" si="3"/>
        <v>0.54246122259854035</v>
      </c>
      <c r="K39" s="79"/>
      <c r="L39" s="35">
        <v>9933</v>
      </c>
      <c r="M39" s="36">
        <f t="shared" si="4"/>
        <v>0.48432159382908074</v>
      </c>
      <c r="N39" s="15"/>
    </row>
    <row r="40" spans="1:14" ht="15.75">
      <c r="A40" s="12"/>
      <c r="B40" s="34" t="s">
        <v>50</v>
      </c>
      <c r="C40" s="35">
        <v>299</v>
      </c>
      <c r="D40" s="35">
        <v>578</v>
      </c>
      <c r="E40" s="36">
        <f t="shared" si="0"/>
        <v>93.31103678929766</v>
      </c>
      <c r="F40" s="36">
        <f t="shared" si="2"/>
        <v>1.1531862256095129</v>
      </c>
      <c r="G40" s="35">
        <v>2483</v>
      </c>
      <c r="H40" s="35">
        <v>4203</v>
      </c>
      <c r="I40" s="36">
        <f t="shared" si="1"/>
        <v>69.271043093032631</v>
      </c>
      <c r="J40" s="36">
        <f t="shared" si="3"/>
        <v>1.0759624910720458</v>
      </c>
      <c r="K40" s="79"/>
      <c r="L40" s="35">
        <v>17067</v>
      </c>
      <c r="M40" s="36">
        <f t="shared" si="4"/>
        <v>0.83216718432305659</v>
      </c>
      <c r="N40" s="15"/>
    </row>
    <row r="41" spans="1:14" ht="15.75">
      <c r="A41" s="12"/>
      <c r="B41" s="34" t="s">
        <v>54</v>
      </c>
      <c r="C41" s="35">
        <v>133</v>
      </c>
      <c r="D41" s="35">
        <v>135</v>
      </c>
      <c r="E41" s="36">
        <f t="shared" si="0"/>
        <v>1.5037593984962516</v>
      </c>
      <c r="F41" s="36">
        <f t="shared" si="2"/>
        <v>0.26934280355931528</v>
      </c>
      <c r="G41" s="35">
        <v>1193</v>
      </c>
      <c r="H41" s="35">
        <v>1045</v>
      </c>
      <c r="I41" s="36">
        <f t="shared" si="1"/>
        <v>-12.405699916177703</v>
      </c>
      <c r="J41" s="36">
        <f t="shared" si="3"/>
        <v>0.26751863030461281</v>
      </c>
      <c r="K41" s="79"/>
      <c r="L41" s="35">
        <v>3248</v>
      </c>
      <c r="M41" s="36">
        <f t="shared" si="4"/>
        <v>0.1583687241273386</v>
      </c>
      <c r="N41" s="15"/>
    </row>
    <row r="42" spans="1:14" ht="15.75">
      <c r="A42" s="12"/>
      <c r="B42" s="34" t="s">
        <v>233</v>
      </c>
      <c r="C42" s="35">
        <v>11</v>
      </c>
      <c r="D42" s="35">
        <v>6</v>
      </c>
      <c r="E42" s="36">
        <f t="shared" si="0"/>
        <v>-45.45454545454546</v>
      </c>
      <c r="F42" s="36">
        <f t="shared" si="2"/>
        <v>1.1970791269302901E-2</v>
      </c>
      <c r="G42" s="35">
        <v>27</v>
      </c>
      <c r="H42" s="35">
        <v>40</v>
      </c>
      <c r="I42" s="36">
        <f t="shared" si="1"/>
        <v>48.148148148148138</v>
      </c>
      <c r="J42" s="36">
        <f t="shared" si="3"/>
        <v>1.0239947571468434E-2</v>
      </c>
      <c r="K42" s="79"/>
      <c r="L42" s="35">
        <v>188</v>
      </c>
      <c r="M42" s="36">
        <f t="shared" si="4"/>
        <v>9.1666626034296976E-3</v>
      </c>
      <c r="N42" s="15"/>
    </row>
    <row r="43" spans="1:14" ht="15.75">
      <c r="A43" s="12"/>
      <c r="B43" s="34" t="s">
        <v>42</v>
      </c>
      <c r="C43" s="35">
        <v>758</v>
      </c>
      <c r="D43" s="35">
        <v>601</v>
      </c>
      <c r="E43" s="36">
        <f t="shared" si="0"/>
        <v>-20.712401055408968</v>
      </c>
      <c r="F43" s="36">
        <f t="shared" si="2"/>
        <v>1.1990742588085073</v>
      </c>
      <c r="G43" s="35">
        <v>4191</v>
      </c>
      <c r="H43" s="35">
        <v>5724</v>
      </c>
      <c r="I43" s="36">
        <f t="shared" si="1"/>
        <v>36.578382247673581</v>
      </c>
      <c r="J43" s="36">
        <f t="shared" si="3"/>
        <v>1.465336497477133</v>
      </c>
      <c r="K43" s="79"/>
      <c r="L43" s="35">
        <v>27762</v>
      </c>
      <c r="M43" s="36">
        <f t="shared" si="4"/>
        <v>1.3536430170022087</v>
      </c>
      <c r="N43" s="15"/>
    </row>
    <row r="44" spans="1:14" ht="15.75">
      <c r="A44" s="12"/>
      <c r="B44" s="34" t="s">
        <v>51</v>
      </c>
      <c r="C44" s="35">
        <v>664</v>
      </c>
      <c r="D44" s="35">
        <v>281</v>
      </c>
      <c r="E44" s="36">
        <f t="shared" si="0"/>
        <v>-57.680722891566269</v>
      </c>
      <c r="F44" s="36">
        <f t="shared" si="2"/>
        <v>0.56063205777901914</v>
      </c>
      <c r="G44" s="35">
        <v>3551</v>
      </c>
      <c r="H44" s="35">
        <v>2730</v>
      </c>
      <c r="I44" s="36">
        <f t="shared" si="1"/>
        <v>-23.120247817516194</v>
      </c>
      <c r="J44" s="36">
        <f t="shared" si="3"/>
        <v>0.69887642175272058</v>
      </c>
      <c r="K44" s="79"/>
      <c r="L44" s="35">
        <v>27594</v>
      </c>
      <c r="M44" s="36">
        <f t="shared" si="4"/>
        <v>1.3454515312714843</v>
      </c>
      <c r="N44" s="15"/>
    </row>
    <row r="45" spans="1:14" ht="15.75">
      <c r="A45" s="12"/>
      <c r="B45" s="34" t="s">
        <v>46</v>
      </c>
      <c r="C45" s="35">
        <v>797</v>
      </c>
      <c r="D45" s="35">
        <v>636</v>
      </c>
      <c r="E45" s="36">
        <f t="shared" si="0"/>
        <v>-20.200752823086574</v>
      </c>
      <c r="F45" s="36">
        <f t="shared" si="2"/>
        <v>1.2689038745461074</v>
      </c>
      <c r="G45" s="35">
        <v>5316</v>
      </c>
      <c r="H45" s="35">
        <v>5235</v>
      </c>
      <c r="I45" s="36">
        <f t="shared" si="1"/>
        <v>-1.5237020316027139</v>
      </c>
      <c r="J45" s="36">
        <f t="shared" si="3"/>
        <v>1.3401531384159313</v>
      </c>
      <c r="K45" s="79"/>
      <c r="L45" s="35">
        <v>27117</v>
      </c>
      <c r="M45" s="36">
        <f t="shared" si="4"/>
        <v>1.3221935628574633</v>
      </c>
      <c r="N45" s="15"/>
    </row>
    <row r="46" spans="1:14" ht="15.75">
      <c r="A46" s="12"/>
      <c r="B46" s="34" t="s">
        <v>49</v>
      </c>
      <c r="C46" s="35">
        <v>1143</v>
      </c>
      <c r="D46" s="35">
        <v>766</v>
      </c>
      <c r="E46" s="36">
        <f t="shared" si="0"/>
        <v>-32.983377077865264</v>
      </c>
      <c r="F46" s="36">
        <f t="shared" si="2"/>
        <v>1.5282710187143371</v>
      </c>
      <c r="G46" s="35">
        <v>6760</v>
      </c>
      <c r="H46" s="35">
        <v>5737</v>
      </c>
      <c r="I46" s="36">
        <f t="shared" si="1"/>
        <v>-15.13313609467456</v>
      </c>
      <c r="J46" s="36">
        <f t="shared" si="3"/>
        <v>1.4686644804378601</v>
      </c>
      <c r="K46" s="79"/>
      <c r="L46" s="35">
        <v>31179</v>
      </c>
      <c r="M46" s="36">
        <f t="shared" si="4"/>
        <v>1.520251985703907</v>
      </c>
      <c r="N46" s="15"/>
    </row>
    <row r="47" spans="1:14" ht="15.75">
      <c r="A47" s="12"/>
      <c r="B47" s="34" t="s">
        <v>37</v>
      </c>
      <c r="C47" s="35">
        <v>1372</v>
      </c>
      <c r="D47" s="35">
        <v>1340</v>
      </c>
      <c r="E47" s="36">
        <f t="shared" si="0"/>
        <v>-2.3323615160349864</v>
      </c>
      <c r="F47" s="36">
        <f t="shared" si="2"/>
        <v>2.6734767168109812</v>
      </c>
      <c r="G47" s="35">
        <v>11572</v>
      </c>
      <c r="H47" s="35">
        <v>10658</v>
      </c>
      <c r="I47" s="36">
        <f t="shared" si="1"/>
        <v>-7.8983753888696828</v>
      </c>
      <c r="J47" s="36">
        <f t="shared" si="3"/>
        <v>2.7284340304177643</v>
      </c>
      <c r="K47" s="79"/>
      <c r="L47" s="35">
        <v>67196</v>
      </c>
      <c r="M47" s="36">
        <f t="shared" si="4"/>
        <v>3.2763992569152229</v>
      </c>
      <c r="N47" s="15"/>
    </row>
    <row r="48" spans="1:14" ht="15.75">
      <c r="A48" s="12"/>
      <c r="B48" s="34" t="s">
        <v>45</v>
      </c>
      <c r="C48" s="35">
        <v>992</v>
      </c>
      <c r="D48" s="35">
        <v>662</v>
      </c>
      <c r="E48" s="36">
        <f t="shared" si="0"/>
        <v>-33.266129032258064</v>
      </c>
      <c r="F48" s="36">
        <f t="shared" si="2"/>
        <v>1.3207773033797534</v>
      </c>
      <c r="G48" s="35">
        <v>7783</v>
      </c>
      <c r="H48" s="35">
        <v>5586</v>
      </c>
      <c r="I48" s="36">
        <f t="shared" si="1"/>
        <v>-28.228189644096101</v>
      </c>
      <c r="J48" s="36">
        <f t="shared" si="3"/>
        <v>1.4300086783555668</v>
      </c>
      <c r="K48" s="79"/>
      <c r="L48" s="35">
        <v>30870</v>
      </c>
      <c r="M48" s="36">
        <f t="shared" si="4"/>
        <v>1.5051855030206103</v>
      </c>
      <c r="N48" s="15"/>
    </row>
    <row r="49" spans="1:15" ht="15.75">
      <c r="A49" s="12"/>
      <c r="B49" s="40" t="s">
        <v>70</v>
      </c>
      <c r="C49" s="42">
        <f>SUM(C17:C48)</f>
        <v>48383</v>
      </c>
      <c r="D49" s="42">
        <f>SUM(D17:D48)</f>
        <v>50122</v>
      </c>
      <c r="E49" s="38">
        <f t="shared" si="0"/>
        <v>3.5942376454539904</v>
      </c>
      <c r="F49" s="38">
        <f>SUM(F17:F48)</f>
        <v>100.00000000000001</v>
      </c>
      <c r="G49" s="42">
        <f>SUM(G17:G48)</f>
        <v>341969</v>
      </c>
      <c r="H49" s="42">
        <f>SUM(H17:H48)</f>
        <v>390627</v>
      </c>
      <c r="I49" s="38">
        <f t="shared" si="1"/>
        <v>14.228775122891246</v>
      </c>
      <c r="J49" s="38">
        <f>SUM(J17:J48)</f>
        <v>99.999999999999957</v>
      </c>
      <c r="K49" s="4"/>
      <c r="L49" s="42">
        <f>SUM(L17:L48)</f>
        <v>2050910</v>
      </c>
      <c r="M49" s="38">
        <f>SUM(M17:M48)</f>
        <v>100</v>
      </c>
      <c r="N49" s="15"/>
    </row>
    <row r="50" spans="1:15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15"/>
    </row>
    <row r="51" spans="1:15" ht="18.75">
      <c r="A51" s="12"/>
      <c r="B51" s="92" t="s">
        <v>310</v>
      </c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</row>
    <row r="52" spans="1:15" ht="31.5" customHeight="1">
      <c r="A52" s="12"/>
      <c r="B52" s="30" t="s">
        <v>257</v>
      </c>
      <c r="C52" s="104" t="s">
        <v>319</v>
      </c>
      <c r="D52" s="104"/>
      <c r="E52" s="101" t="s">
        <v>254</v>
      </c>
      <c r="F52" s="101" t="s">
        <v>307</v>
      </c>
      <c r="G52" s="105" t="s">
        <v>321</v>
      </c>
      <c r="H52" s="106"/>
      <c r="I52" s="101" t="s">
        <v>254</v>
      </c>
      <c r="J52" s="101" t="s">
        <v>307</v>
      </c>
      <c r="K52" s="94"/>
      <c r="L52" s="86" t="s">
        <v>322</v>
      </c>
      <c r="M52" s="101" t="s">
        <v>101</v>
      </c>
      <c r="N52" s="15"/>
    </row>
    <row r="53" spans="1:15" ht="15.75">
      <c r="A53" s="12"/>
      <c r="B53" s="30"/>
      <c r="C53" s="31">
        <v>2016</v>
      </c>
      <c r="D53" s="31">
        <v>2017</v>
      </c>
      <c r="E53" s="101"/>
      <c r="F53" s="101"/>
      <c r="G53" s="31">
        <v>2016</v>
      </c>
      <c r="H53" s="31">
        <v>2017</v>
      </c>
      <c r="I53" s="101"/>
      <c r="J53" s="101"/>
      <c r="K53" s="94"/>
      <c r="L53" s="39" t="s">
        <v>308</v>
      </c>
      <c r="M53" s="101"/>
      <c r="N53" s="15"/>
    </row>
    <row r="54" spans="1:15">
      <c r="A54" s="12"/>
      <c r="B54" s="8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15"/>
    </row>
    <row r="55" spans="1:15" ht="15.75">
      <c r="A55" s="12"/>
      <c r="B55" s="34" t="s">
        <v>23</v>
      </c>
      <c r="C55" s="35">
        <v>140</v>
      </c>
      <c r="D55" s="35">
        <v>102</v>
      </c>
      <c r="E55" s="36">
        <f t="shared" ref="E55:E87" si="5">IF(ISBLANK(D55),"",(IFERROR(((D55/C55-1)*100),"")))</f>
        <v>-27.142857142857146</v>
      </c>
      <c r="F55" s="36">
        <f>+(D55*100)/$D$87</f>
        <v>0.36649779023391182</v>
      </c>
      <c r="G55" s="35">
        <v>1176</v>
      </c>
      <c r="H55" s="35">
        <v>1058</v>
      </c>
      <c r="I55" s="36">
        <f t="shared" ref="I55:I87" si="6">IF(ISBLANK(H55),"",(IFERROR(((H55/G55-1)*100),"")))</f>
        <v>-10.034013605442171</v>
      </c>
      <c r="J55" s="36">
        <f>+(H55*100)/$H$87</f>
        <v>0.48556165439759147</v>
      </c>
      <c r="K55" s="79"/>
      <c r="L55" s="35">
        <v>5305</v>
      </c>
      <c r="M55" s="36">
        <f>+(L55*100)/$L$87</f>
        <v>0.45075740839555856</v>
      </c>
      <c r="N55" s="15"/>
    </row>
    <row r="56" spans="1:15" ht="15.75">
      <c r="A56" s="12"/>
      <c r="B56" s="34" t="s">
        <v>43</v>
      </c>
      <c r="C56" s="35">
        <v>432</v>
      </c>
      <c r="D56" s="35">
        <v>289</v>
      </c>
      <c r="E56" s="36">
        <f t="shared" si="5"/>
        <v>-33.101851851851848</v>
      </c>
      <c r="F56" s="36">
        <f t="shared" ref="F56:F85" si="7">+(D56*100)/$D$87</f>
        <v>1.0384104056627501</v>
      </c>
      <c r="G56" s="35">
        <v>3203</v>
      </c>
      <c r="H56" s="35">
        <v>2524</v>
      </c>
      <c r="I56" s="36">
        <f t="shared" si="6"/>
        <v>-21.198876053699657</v>
      </c>
      <c r="J56" s="36">
        <f t="shared" ref="J56:J86" si="8">+(H56*100)/$H$87</f>
        <v>1.1583720375231765</v>
      </c>
      <c r="K56" s="79"/>
      <c r="L56" s="35">
        <v>15189</v>
      </c>
      <c r="M56" s="36">
        <f t="shared" ref="M56:M86" si="9">+(L56*100)/$L$87</f>
        <v>1.2905851604373495</v>
      </c>
      <c r="N56" s="15"/>
    </row>
    <row r="57" spans="1:15" ht="15.75">
      <c r="A57" s="12"/>
      <c r="B57" s="34" t="s">
        <v>33</v>
      </c>
      <c r="C57" s="35">
        <v>1816</v>
      </c>
      <c r="D57" s="35">
        <v>1840</v>
      </c>
      <c r="E57" s="36">
        <f t="shared" si="5"/>
        <v>1.3215859030837107</v>
      </c>
      <c r="F57" s="36">
        <f t="shared" si="7"/>
        <v>6.6113326865725268</v>
      </c>
      <c r="G57" s="35">
        <v>12628</v>
      </c>
      <c r="H57" s="35">
        <v>12658</v>
      </c>
      <c r="I57" s="36">
        <f t="shared" si="6"/>
        <v>0.2375673107380516</v>
      </c>
      <c r="J57" s="36">
        <f t="shared" si="8"/>
        <v>5.8093000201934908</v>
      </c>
      <c r="K57" s="79"/>
      <c r="L57" s="35">
        <v>66844</v>
      </c>
      <c r="M57" s="36">
        <f t="shared" si="9"/>
        <v>5.679628314192783</v>
      </c>
      <c r="N57" s="15"/>
    </row>
    <row r="58" spans="1:15" ht="15.75">
      <c r="A58" s="12"/>
      <c r="B58" s="34" t="s">
        <v>30</v>
      </c>
      <c r="C58" s="35">
        <v>10528</v>
      </c>
      <c r="D58" s="35">
        <v>10611</v>
      </c>
      <c r="E58" s="36">
        <f t="shared" si="5"/>
        <v>0.78837386018237865</v>
      </c>
      <c r="F58" s="36">
        <f t="shared" si="7"/>
        <v>38.126549531098412</v>
      </c>
      <c r="G58" s="35">
        <v>79978</v>
      </c>
      <c r="H58" s="35">
        <v>84983</v>
      </c>
      <c r="I58" s="36">
        <f t="shared" si="6"/>
        <v>6.2579709420090612</v>
      </c>
      <c r="J58" s="36">
        <f t="shared" si="8"/>
        <v>39.002349787968349</v>
      </c>
      <c r="K58" s="79"/>
      <c r="L58" s="35">
        <v>451743</v>
      </c>
      <c r="M58" s="36">
        <f t="shared" si="9"/>
        <v>38.383883871976401</v>
      </c>
      <c r="N58" s="15"/>
    </row>
    <row r="59" spans="1:15" ht="15.75">
      <c r="A59" s="12"/>
      <c r="B59" s="34" t="s">
        <v>34</v>
      </c>
      <c r="C59" s="35">
        <v>1064</v>
      </c>
      <c r="D59" s="35">
        <v>930</v>
      </c>
      <c r="E59" s="36">
        <f t="shared" si="5"/>
        <v>-12.593984962406013</v>
      </c>
      <c r="F59" s="36">
        <f t="shared" si="7"/>
        <v>3.3415974991915491</v>
      </c>
      <c r="G59" s="35">
        <v>7362</v>
      </c>
      <c r="H59" s="35">
        <v>7898</v>
      </c>
      <c r="I59" s="36">
        <f t="shared" si="6"/>
        <v>7.280630263515353</v>
      </c>
      <c r="J59" s="36">
        <f t="shared" si="8"/>
        <v>3.6247315183668976</v>
      </c>
      <c r="K59" s="79"/>
      <c r="L59" s="35">
        <v>36298</v>
      </c>
      <c r="M59" s="36">
        <f t="shared" si="9"/>
        <v>3.0841833006488186</v>
      </c>
      <c r="N59" s="15"/>
    </row>
    <row r="60" spans="1:15" ht="15.75">
      <c r="A60" s="12"/>
      <c r="B60" s="34" t="s">
        <v>32</v>
      </c>
      <c r="C60" s="35">
        <v>2016</v>
      </c>
      <c r="D60" s="35">
        <v>1789</v>
      </c>
      <c r="E60" s="36">
        <f t="shared" si="5"/>
        <v>-11.25992063492064</v>
      </c>
      <c r="F60" s="36">
        <f t="shared" si="7"/>
        <v>6.4280837914555713</v>
      </c>
      <c r="G60" s="35">
        <v>15670</v>
      </c>
      <c r="H60" s="35">
        <v>14275</v>
      </c>
      <c r="I60" s="36">
        <f t="shared" si="6"/>
        <v>-8.9023611997447354</v>
      </c>
      <c r="J60" s="36">
        <f t="shared" si="8"/>
        <v>6.5514107906669361</v>
      </c>
      <c r="K60" s="79"/>
      <c r="L60" s="35">
        <v>110014</v>
      </c>
      <c r="M60" s="36">
        <f t="shared" si="9"/>
        <v>9.3477145197415599</v>
      </c>
      <c r="N60" s="15"/>
    </row>
    <row r="61" spans="1:15" ht="15.75">
      <c r="A61" s="12"/>
      <c r="B61" s="34" t="s">
        <v>35</v>
      </c>
      <c r="C61" s="35">
        <v>257</v>
      </c>
      <c r="D61" s="35">
        <v>384</v>
      </c>
      <c r="E61" s="36">
        <f t="shared" si="5"/>
        <v>49.416342412451364</v>
      </c>
      <c r="F61" s="36">
        <f t="shared" si="7"/>
        <v>1.3797563867629621</v>
      </c>
      <c r="G61" s="35">
        <v>1848</v>
      </c>
      <c r="H61" s="35">
        <v>2937</v>
      </c>
      <c r="I61" s="36">
        <f t="shared" si="6"/>
        <v>58.928571428571416</v>
      </c>
      <c r="J61" s="36">
        <f t="shared" si="8"/>
        <v>1.3479154810640133</v>
      </c>
      <c r="K61" s="79"/>
      <c r="L61" s="35">
        <v>15504</v>
      </c>
      <c r="M61" s="36">
        <f t="shared" si="9"/>
        <v>1.3173502091922222</v>
      </c>
      <c r="N61" s="15"/>
    </row>
    <row r="62" spans="1:15" ht="15.75">
      <c r="A62" s="12"/>
      <c r="B62" s="34" t="s">
        <v>41</v>
      </c>
      <c r="C62" s="35">
        <v>908</v>
      </c>
      <c r="D62" s="35">
        <v>1012</v>
      </c>
      <c r="E62" s="36">
        <f t="shared" si="5"/>
        <v>11.453744493392071</v>
      </c>
      <c r="F62" s="36">
        <f t="shared" si="7"/>
        <v>3.6362329776148901</v>
      </c>
      <c r="G62" s="35">
        <v>6415</v>
      </c>
      <c r="H62" s="35">
        <v>7276</v>
      </c>
      <c r="I62" s="36">
        <f t="shared" si="6"/>
        <v>13.421667965705385</v>
      </c>
      <c r="J62" s="36">
        <f t="shared" si="8"/>
        <v>3.3392689956492205</v>
      </c>
      <c r="K62" s="79"/>
      <c r="L62" s="35">
        <v>36970</v>
      </c>
      <c r="M62" s="36">
        <f t="shared" si="9"/>
        <v>3.1412820713258811</v>
      </c>
      <c r="N62" s="15"/>
    </row>
    <row r="63" spans="1:15" ht="15.75">
      <c r="A63" s="12"/>
      <c r="B63" s="34" t="s">
        <v>52</v>
      </c>
      <c r="C63" s="35">
        <v>159</v>
      </c>
      <c r="D63" s="35">
        <v>200</v>
      </c>
      <c r="E63" s="36">
        <f t="shared" si="5"/>
        <v>25.786163522012572</v>
      </c>
      <c r="F63" s="36">
        <f t="shared" si="7"/>
        <v>0.71862311810570945</v>
      </c>
      <c r="G63" s="35">
        <v>1595</v>
      </c>
      <c r="H63" s="35">
        <v>1509</v>
      </c>
      <c r="I63" s="36">
        <f t="shared" si="6"/>
        <v>-5.3918495297805684</v>
      </c>
      <c r="J63" s="36">
        <f t="shared" si="8"/>
        <v>0.6925449305160355</v>
      </c>
      <c r="K63" s="79"/>
      <c r="L63" s="35">
        <v>7722</v>
      </c>
      <c r="M63" s="36">
        <f t="shared" si="9"/>
        <v>0.65612605233374233</v>
      </c>
      <c r="N63" s="15"/>
    </row>
    <row r="64" spans="1:15" ht="15.75">
      <c r="A64" s="12"/>
      <c r="B64" s="34" t="s">
        <v>38</v>
      </c>
      <c r="C64" s="35">
        <v>672</v>
      </c>
      <c r="D64" s="35">
        <v>707</v>
      </c>
      <c r="E64" s="36">
        <f t="shared" si="5"/>
        <v>5.2083333333333259</v>
      </c>
      <c r="F64" s="36">
        <f t="shared" si="7"/>
        <v>2.5403327225036829</v>
      </c>
      <c r="G64" s="35">
        <v>4762</v>
      </c>
      <c r="H64" s="35">
        <v>5896</v>
      </c>
      <c r="I64" s="36">
        <f t="shared" si="6"/>
        <v>23.813523729525411</v>
      </c>
      <c r="J64" s="36">
        <f t="shared" si="8"/>
        <v>2.7059277073045362</v>
      </c>
      <c r="K64" s="79"/>
      <c r="L64" s="35">
        <v>30271</v>
      </c>
      <c r="M64" s="36">
        <f t="shared" si="9"/>
        <v>2.5720787011389166</v>
      </c>
      <c r="N64" s="15"/>
    </row>
    <row r="65" spans="1:14" ht="15.75">
      <c r="A65" s="12"/>
      <c r="B65" s="34" t="s">
        <v>57</v>
      </c>
      <c r="C65" s="35">
        <v>0</v>
      </c>
      <c r="D65" s="35">
        <v>1</v>
      </c>
      <c r="E65" s="36" t="str">
        <f t="shared" si="5"/>
        <v/>
      </c>
      <c r="F65" s="36">
        <f t="shared" si="7"/>
        <v>3.5931155905285471E-3</v>
      </c>
      <c r="G65" s="35">
        <v>2</v>
      </c>
      <c r="H65" s="35">
        <v>2</v>
      </c>
      <c r="I65" s="36">
        <f t="shared" si="6"/>
        <v>0</v>
      </c>
      <c r="J65" s="36">
        <f t="shared" si="8"/>
        <v>9.1788592513722389E-4</v>
      </c>
      <c r="K65" s="79"/>
      <c r="L65" s="35">
        <v>18</v>
      </c>
      <c r="M65" s="36">
        <f t="shared" si="9"/>
        <v>1.5294313574213108E-3</v>
      </c>
      <c r="N65" s="15"/>
    </row>
    <row r="66" spans="1:14" ht="15.75">
      <c r="A66" s="12"/>
      <c r="B66" s="34" t="s">
        <v>56</v>
      </c>
      <c r="C66" s="35">
        <v>31</v>
      </c>
      <c r="D66" s="35">
        <v>28</v>
      </c>
      <c r="E66" s="36">
        <f t="shared" si="5"/>
        <v>-9.6774193548387117</v>
      </c>
      <c r="F66" s="36">
        <f t="shared" si="7"/>
        <v>0.10060723653479932</v>
      </c>
      <c r="G66" s="35">
        <v>302</v>
      </c>
      <c r="H66" s="35">
        <v>274</v>
      </c>
      <c r="I66" s="36">
        <f t="shared" si="6"/>
        <v>-9.27152317880795</v>
      </c>
      <c r="J66" s="36">
        <f t="shared" si="8"/>
        <v>0.12575037174379969</v>
      </c>
      <c r="K66" s="79"/>
      <c r="L66" s="35">
        <v>1203</v>
      </c>
      <c r="M66" s="36">
        <f t="shared" si="9"/>
        <v>0.10221699572099094</v>
      </c>
      <c r="N66" s="15"/>
    </row>
    <row r="67" spans="1:14" ht="15.75">
      <c r="A67" s="12"/>
      <c r="B67" s="34" t="s">
        <v>39</v>
      </c>
      <c r="C67" s="35">
        <v>553</v>
      </c>
      <c r="D67" s="35">
        <v>527</v>
      </c>
      <c r="E67" s="36">
        <f t="shared" si="5"/>
        <v>-4.7016274864376095</v>
      </c>
      <c r="F67" s="36">
        <f t="shared" si="7"/>
        <v>1.8935719162085445</v>
      </c>
      <c r="G67" s="35">
        <v>4395</v>
      </c>
      <c r="H67" s="35">
        <v>4130</v>
      </c>
      <c r="I67" s="36">
        <f t="shared" si="6"/>
        <v>-6.0295790671217269</v>
      </c>
      <c r="J67" s="36">
        <f t="shared" si="8"/>
        <v>1.8954344354083674</v>
      </c>
      <c r="K67" s="79"/>
      <c r="L67" s="35">
        <v>25167</v>
      </c>
      <c r="M67" s="36">
        <f t="shared" si="9"/>
        <v>2.1383999429012293</v>
      </c>
      <c r="N67" s="15"/>
    </row>
    <row r="68" spans="1:14" ht="15.75">
      <c r="A68" s="12"/>
      <c r="B68" s="34" t="s">
        <v>31</v>
      </c>
      <c r="C68" s="35">
        <v>3222</v>
      </c>
      <c r="D68" s="35">
        <v>3955</v>
      </c>
      <c r="E68" s="36">
        <f t="shared" si="5"/>
        <v>22.749844816883915</v>
      </c>
      <c r="F68" s="36">
        <f t="shared" si="7"/>
        <v>14.210772160540404</v>
      </c>
      <c r="G68" s="35">
        <v>19497</v>
      </c>
      <c r="H68" s="35">
        <v>29085</v>
      </c>
      <c r="I68" s="36">
        <f t="shared" si="6"/>
        <v>49.176796430220037</v>
      </c>
      <c r="J68" s="36">
        <f t="shared" si="8"/>
        <v>13.34835606630808</v>
      </c>
      <c r="K68" s="79"/>
      <c r="L68" s="35">
        <v>135534</v>
      </c>
      <c r="M68" s="36">
        <f t="shared" si="9"/>
        <v>11.516108310929996</v>
      </c>
      <c r="N68" s="15"/>
    </row>
    <row r="69" spans="1:14" ht="15.75">
      <c r="A69" s="12"/>
      <c r="B69" s="34" t="s">
        <v>58</v>
      </c>
      <c r="C69" s="35">
        <v>0</v>
      </c>
      <c r="D69" s="35">
        <v>0</v>
      </c>
      <c r="E69" s="36" t="str">
        <f t="shared" si="5"/>
        <v/>
      </c>
      <c r="F69" s="36">
        <f t="shared" si="7"/>
        <v>0</v>
      </c>
      <c r="G69" s="35">
        <v>1</v>
      </c>
      <c r="H69" s="35">
        <v>1</v>
      </c>
      <c r="I69" s="36">
        <f t="shared" si="6"/>
        <v>0</v>
      </c>
      <c r="J69" s="36">
        <f t="shared" si="8"/>
        <v>4.5894296256861195E-4</v>
      </c>
      <c r="K69" s="79"/>
      <c r="L69" s="35">
        <v>9</v>
      </c>
      <c r="M69" s="36">
        <f t="shared" si="9"/>
        <v>7.647156787106554E-4</v>
      </c>
      <c r="N69" s="15"/>
    </row>
    <row r="70" spans="1:14" ht="15.75">
      <c r="A70" s="12"/>
      <c r="B70" s="34" t="s">
        <v>55</v>
      </c>
      <c r="C70" s="35">
        <v>39</v>
      </c>
      <c r="D70" s="35">
        <v>27</v>
      </c>
      <c r="E70" s="36">
        <f t="shared" si="5"/>
        <v>-30.76923076923077</v>
      </c>
      <c r="F70" s="36">
        <f t="shared" si="7"/>
        <v>9.7014120944270782E-2</v>
      </c>
      <c r="G70" s="35">
        <v>240</v>
      </c>
      <c r="H70" s="35">
        <v>313</v>
      </c>
      <c r="I70" s="36">
        <f t="shared" si="6"/>
        <v>30.416666666666671</v>
      </c>
      <c r="J70" s="36">
        <f t="shared" si="8"/>
        <v>0.14364914728397554</v>
      </c>
      <c r="K70" s="79"/>
      <c r="L70" s="35">
        <v>1263</v>
      </c>
      <c r="M70" s="36">
        <f t="shared" si="9"/>
        <v>0.10731510024572864</v>
      </c>
      <c r="N70" s="15"/>
    </row>
    <row r="71" spans="1:14" ht="15.75">
      <c r="A71" s="12"/>
      <c r="B71" s="34" t="s">
        <v>47</v>
      </c>
      <c r="C71" s="35">
        <v>272</v>
      </c>
      <c r="D71" s="35">
        <v>923</v>
      </c>
      <c r="E71" s="36">
        <f t="shared" si="5"/>
        <v>239.33823529411765</v>
      </c>
      <c r="F71" s="36">
        <f t="shared" si="7"/>
        <v>3.3164456900578489</v>
      </c>
      <c r="G71" s="35">
        <v>1964</v>
      </c>
      <c r="H71" s="35">
        <v>5216</v>
      </c>
      <c r="I71" s="36">
        <f t="shared" si="6"/>
        <v>165.5804480651731</v>
      </c>
      <c r="J71" s="36">
        <f t="shared" si="8"/>
        <v>2.3938464927578802</v>
      </c>
      <c r="K71" s="79"/>
      <c r="L71" s="35">
        <v>14976</v>
      </c>
      <c r="M71" s="36">
        <f t="shared" si="9"/>
        <v>1.2724868893745305</v>
      </c>
      <c r="N71" s="15"/>
    </row>
    <row r="72" spans="1:14" ht="15.75">
      <c r="A72" s="12"/>
      <c r="B72" s="34" t="s">
        <v>40</v>
      </c>
      <c r="C72" s="35">
        <v>583</v>
      </c>
      <c r="D72" s="35">
        <v>503</v>
      </c>
      <c r="E72" s="36">
        <f t="shared" si="5"/>
        <v>-13.722126929674094</v>
      </c>
      <c r="F72" s="36">
        <f t="shared" si="7"/>
        <v>1.8073371420358593</v>
      </c>
      <c r="G72" s="35">
        <v>4351</v>
      </c>
      <c r="H72" s="35">
        <v>3474</v>
      </c>
      <c r="I72" s="36">
        <f t="shared" si="6"/>
        <v>-20.156285911284765</v>
      </c>
      <c r="J72" s="36">
        <f t="shared" si="8"/>
        <v>1.594367851963358</v>
      </c>
      <c r="K72" s="79"/>
      <c r="L72" s="35">
        <v>24011</v>
      </c>
      <c r="M72" s="36">
        <f t="shared" si="9"/>
        <v>2.0401764623912828</v>
      </c>
      <c r="N72" s="15"/>
    </row>
    <row r="73" spans="1:14" ht="15.75">
      <c r="A73" s="12"/>
      <c r="B73" s="34" t="s">
        <v>44</v>
      </c>
      <c r="C73" s="35">
        <v>459</v>
      </c>
      <c r="D73" s="35">
        <v>426</v>
      </c>
      <c r="E73" s="36">
        <f t="shared" si="5"/>
        <v>-7.1895424836601274</v>
      </c>
      <c r="F73" s="36">
        <f t="shared" si="7"/>
        <v>1.5306672415651612</v>
      </c>
      <c r="G73" s="35">
        <v>3359</v>
      </c>
      <c r="H73" s="35">
        <v>3600</v>
      </c>
      <c r="I73" s="36">
        <f t="shared" si="6"/>
        <v>7.1747543911878431</v>
      </c>
      <c r="J73" s="36">
        <f t="shared" si="8"/>
        <v>1.6521946652470032</v>
      </c>
      <c r="K73" s="79"/>
      <c r="L73" s="35">
        <v>23829</v>
      </c>
      <c r="M73" s="36">
        <f t="shared" si="9"/>
        <v>2.0247122119995784</v>
      </c>
      <c r="N73" s="15"/>
    </row>
    <row r="74" spans="1:14" ht="15.75">
      <c r="A74" s="12"/>
      <c r="B74" s="34" t="s">
        <v>36</v>
      </c>
      <c r="C74" s="35">
        <v>609</v>
      </c>
      <c r="D74" s="35">
        <v>451</v>
      </c>
      <c r="E74" s="36">
        <f t="shared" si="5"/>
        <v>-25.94417077175698</v>
      </c>
      <c r="F74" s="36">
        <f t="shared" si="7"/>
        <v>1.6204951313283749</v>
      </c>
      <c r="G74" s="35">
        <v>4122</v>
      </c>
      <c r="H74" s="35">
        <v>3999</v>
      </c>
      <c r="I74" s="36">
        <f t="shared" si="6"/>
        <v>-2.9839883551673996</v>
      </c>
      <c r="J74" s="36">
        <f t="shared" si="8"/>
        <v>1.8353129073118792</v>
      </c>
      <c r="K74" s="79"/>
      <c r="L74" s="35">
        <v>23473</v>
      </c>
      <c r="M74" s="36">
        <f t="shared" si="9"/>
        <v>1.9944634584861349</v>
      </c>
      <c r="N74" s="15"/>
    </row>
    <row r="75" spans="1:14" ht="15.75">
      <c r="A75" s="12"/>
      <c r="B75" s="34" t="s">
        <v>48</v>
      </c>
      <c r="C75" s="35">
        <v>306</v>
      </c>
      <c r="D75" s="35">
        <v>527</v>
      </c>
      <c r="E75" s="36">
        <f t="shared" si="5"/>
        <v>72.222222222222229</v>
      </c>
      <c r="F75" s="36">
        <f t="shared" si="7"/>
        <v>1.8935719162085445</v>
      </c>
      <c r="G75" s="35">
        <v>2710</v>
      </c>
      <c r="H75" s="35">
        <v>4012</v>
      </c>
      <c r="I75" s="36">
        <f t="shared" si="6"/>
        <v>48.044280442804421</v>
      </c>
      <c r="J75" s="36">
        <f t="shared" si="8"/>
        <v>1.8412791658252712</v>
      </c>
      <c r="K75" s="79"/>
      <c r="L75" s="35">
        <v>17524</v>
      </c>
      <c r="M75" s="36">
        <f t="shared" si="9"/>
        <v>1.4889863948583917</v>
      </c>
      <c r="N75" s="15"/>
    </row>
    <row r="76" spans="1:14" ht="15.75">
      <c r="A76" s="12"/>
      <c r="B76" s="34" t="s">
        <v>85</v>
      </c>
      <c r="C76" s="35">
        <v>1</v>
      </c>
      <c r="D76" s="35">
        <v>0</v>
      </c>
      <c r="E76" s="36">
        <f t="shared" si="5"/>
        <v>-100</v>
      </c>
      <c r="F76" s="36">
        <f t="shared" si="7"/>
        <v>0</v>
      </c>
      <c r="G76" s="35">
        <v>10</v>
      </c>
      <c r="H76" s="35">
        <v>5</v>
      </c>
      <c r="I76" s="36">
        <f t="shared" si="6"/>
        <v>-50</v>
      </c>
      <c r="J76" s="36">
        <f t="shared" si="8"/>
        <v>2.29471481284306E-3</v>
      </c>
      <c r="K76" s="79"/>
      <c r="L76" s="35">
        <v>33</v>
      </c>
      <c r="M76" s="36">
        <f t="shared" si="9"/>
        <v>2.8039574886057363E-3</v>
      </c>
      <c r="N76" s="15"/>
    </row>
    <row r="77" spans="1:14" ht="15.75">
      <c r="A77" s="12"/>
      <c r="B77" s="34" t="s">
        <v>53</v>
      </c>
      <c r="C77" s="35">
        <v>113</v>
      </c>
      <c r="D77" s="35">
        <v>127</v>
      </c>
      <c r="E77" s="36">
        <f t="shared" si="5"/>
        <v>12.389380530973447</v>
      </c>
      <c r="F77" s="36">
        <f t="shared" si="7"/>
        <v>0.45632567999712553</v>
      </c>
      <c r="G77" s="35">
        <v>1388</v>
      </c>
      <c r="H77" s="35">
        <v>1391</v>
      </c>
      <c r="I77" s="36">
        <f t="shared" si="6"/>
        <v>0.21613832853026871</v>
      </c>
      <c r="J77" s="36">
        <f t="shared" si="8"/>
        <v>0.63838966093293925</v>
      </c>
      <c r="K77" s="79"/>
      <c r="L77" s="35">
        <v>6662</v>
      </c>
      <c r="M77" s="36">
        <f t="shared" si="9"/>
        <v>0.56605953906337625</v>
      </c>
      <c r="N77" s="15"/>
    </row>
    <row r="78" spans="1:14" ht="15.75">
      <c r="A78" s="12"/>
      <c r="B78" s="34" t="s">
        <v>50</v>
      </c>
      <c r="C78" s="35">
        <v>182</v>
      </c>
      <c r="D78" s="35">
        <v>275</v>
      </c>
      <c r="E78" s="36">
        <f t="shared" si="5"/>
        <v>51.098901098901095</v>
      </c>
      <c r="F78" s="36">
        <f t="shared" si="7"/>
        <v>0.98810678739535052</v>
      </c>
      <c r="G78" s="35">
        <v>1469</v>
      </c>
      <c r="H78" s="35">
        <v>2308</v>
      </c>
      <c r="I78" s="36">
        <f t="shared" si="6"/>
        <v>57.113682777399589</v>
      </c>
      <c r="J78" s="36">
        <f t="shared" si="8"/>
        <v>1.0592403576083564</v>
      </c>
      <c r="K78" s="79"/>
      <c r="L78" s="35">
        <v>9778</v>
      </c>
      <c r="M78" s="36">
        <f t="shared" si="9"/>
        <v>0.83082110071475423</v>
      </c>
      <c r="N78" s="15"/>
    </row>
    <row r="79" spans="1:14" ht="15.75">
      <c r="A79" s="12"/>
      <c r="B79" s="34" t="s">
        <v>54</v>
      </c>
      <c r="C79" s="35">
        <v>110</v>
      </c>
      <c r="D79" s="35">
        <v>101</v>
      </c>
      <c r="E79" s="36">
        <f t="shared" si="5"/>
        <v>-8.1818181818181799</v>
      </c>
      <c r="F79" s="36">
        <f t="shared" si="7"/>
        <v>0.36290467464338327</v>
      </c>
      <c r="G79" s="35">
        <v>964</v>
      </c>
      <c r="H79" s="35">
        <v>771</v>
      </c>
      <c r="I79" s="36">
        <f t="shared" si="6"/>
        <v>-20.020746887966801</v>
      </c>
      <c r="J79" s="36">
        <f t="shared" si="8"/>
        <v>0.35384502414039981</v>
      </c>
      <c r="K79" s="79"/>
      <c r="L79" s="35">
        <v>2453</v>
      </c>
      <c r="M79" s="36">
        <f t="shared" si="9"/>
        <v>0.2084275066530264</v>
      </c>
      <c r="N79" s="15"/>
    </row>
    <row r="80" spans="1:14" ht="15.75">
      <c r="A80" s="12"/>
      <c r="B80" s="34" t="s">
        <v>233</v>
      </c>
      <c r="C80" s="35">
        <v>7</v>
      </c>
      <c r="D80" s="35">
        <v>3</v>
      </c>
      <c r="E80" s="36">
        <f t="shared" si="5"/>
        <v>-57.142857142857139</v>
      </c>
      <c r="F80" s="36">
        <f t="shared" si="7"/>
        <v>1.0779346771585641E-2</v>
      </c>
      <c r="G80" s="35">
        <v>18</v>
      </c>
      <c r="H80" s="35">
        <v>22</v>
      </c>
      <c r="I80" s="36">
        <f t="shared" si="6"/>
        <v>22.222222222222232</v>
      </c>
      <c r="J80" s="36">
        <f t="shared" si="8"/>
        <v>1.0096745176509464E-2</v>
      </c>
      <c r="K80" s="79"/>
      <c r="L80" s="35">
        <v>101</v>
      </c>
      <c r="M80" s="36">
        <f t="shared" si="9"/>
        <v>8.5818092833084662E-3</v>
      </c>
      <c r="N80" s="15"/>
    </row>
    <row r="81" spans="1:14" ht="15.75">
      <c r="A81" s="12"/>
      <c r="B81" s="34" t="s">
        <v>42</v>
      </c>
      <c r="C81" s="35">
        <v>472</v>
      </c>
      <c r="D81" s="35">
        <v>291</v>
      </c>
      <c r="E81" s="36">
        <f t="shared" si="5"/>
        <v>-38.347457627118644</v>
      </c>
      <c r="F81" s="36">
        <f t="shared" si="7"/>
        <v>1.0455966368438072</v>
      </c>
      <c r="G81" s="35">
        <v>2349</v>
      </c>
      <c r="H81" s="35">
        <v>3023</v>
      </c>
      <c r="I81" s="36">
        <f t="shared" si="6"/>
        <v>28.693060876968921</v>
      </c>
      <c r="J81" s="36">
        <f t="shared" si="8"/>
        <v>1.3873845758449139</v>
      </c>
      <c r="K81" s="79"/>
      <c r="L81" s="35">
        <v>14874</v>
      </c>
      <c r="M81" s="36">
        <f t="shared" si="9"/>
        <v>1.2638201116824765</v>
      </c>
      <c r="N81" s="15"/>
    </row>
    <row r="82" spans="1:14" ht="15.75">
      <c r="A82" s="12"/>
      <c r="B82" s="34" t="s">
        <v>51</v>
      </c>
      <c r="C82" s="35">
        <v>363</v>
      </c>
      <c r="D82" s="35">
        <v>129</v>
      </c>
      <c r="E82" s="36">
        <f t="shared" si="5"/>
        <v>-64.462809917355372</v>
      </c>
      <c r="F82" s="36">
        <f t="shared" si="7"/>
        <v>0.46351191117818258</v>
      </c>
      <c r="G82" s="35">
        <v>1992</v>
      </c>
      <c r="H82" s="35">
        <v>1349</v>
      </c>
      <c r="I82" s="36">
        <f t="shared" si="6"/>
        <v>-32.279116465863453</v>
      </c>
      <c r="J82" s="36">
        <f t="shared" si="8"/>
        <v>0.61911405650505758</v>
      </c>
      <c r="K82" s="79"/>
      <c r="L82" s="35">
        <v>16456</v>
      </c>
      <c r="M82" s="36">
        <f t="shared" si="9"/>
        <v>1.3982401343180606</v>
      </c>
      <c r="N82" s="15"/>
    </row>
    <row r="83" spans="1:14" ht="15.75">
      <c r="A83" s="12"/>
      <c r="B83" s="34" t="s">
        <v>46</v>
      </c>
      <c r="C83" s="35">
        <v>447</v>
      </c>
      <c r="D83" s="35">
        <v>340</v>
      </c>
      <c r="E83" s="36">
        <f t="shared" si="5"/>
        <v>-23.937360178970913</v>
      </c>
      <c r="F83" s="36">
        <f t="shared" si="7"/>
        <v>1.2216593007797061</v>
      </c>
      <c r="G83" s="35">
        <v>3270</v>
      </c>
      <c r="H83" s="35">
        <v>2989</v>
      </c>
      <c r="I83" s="36">
        <f t="shared" si="6"/>
        <v>-8.5932721712538189</v>
      </c>
      <c r="J83" s="36">
        <f t="shared" si="8"/>
        <v>1.3717805151175813</v>
      </c>
      <c r="K83" s="79"/>
      <c r="L83" s="35">
        <v>16176</v>
      </c>
      <c r="M83" s="36">
        <f t="shared" si="9"/>
        <v>1.3744489798692845</v>
      </c>
      <c r="N83" s="15"/>
    </row>
    <row r="84" spans="1:14" ht="15.75">
      <c r="A84" s="12"/>
      <c r="B84" s="34" t="s">
        <v>49</v>
      </c>
      <c r="C84" s="35">
        <v>643</v>
      </c>
      <c r="D84" s="35">
        <v>405</v>
      </c>
      <c r="E84" s="36">
        <f t="shared" si="5"/>
        <v>-37.013996889580092</v>
      </c>
      <c r="F84" s="36">
        <f t="shared" si="7"/>
        <v>1.4552118141640618</v>
      </c>
      <c r="G84" s="35">
        <v>3998</v>
      </c>
      <c r="H84" s="35">
        <v>3216</v>
      </c>
      <c r="I84" s="36">
        <f t="shared" si="6"/>
        <v>-19.559779889944974</v>
      </c>
      <c r="J84" s="36">
        <f t="shared" si="8"/>
        <v>1.4759605676206562</v>
      </c>
      <c r="K84" s="79"/>
      <c r="L84" s="35">
        <v>18228</v>
      </c>
      <c r="M84" s="36">
        <f t="shared" si="9"/>
        <v>1.548804154615314</v>
      </c>
      <c r="N84" s="15"/>
    </row>
    <row r="85" spans="1:14" ht="15.75">
      <c r="A85" s="12"/>
      <c r="B85" s="34" t="s">
        <v>37</v>
      </c>
      <c r="C85" s="35">
        <v>686</v>
      </c>
      <c r="D85" s="35">
        <v>655</v>
      </c>
      <c r="E85" s="36">
        <f t="shared" si="5"/>
        <v>-4.5189504373177813</v>
      </c>
      <c r="F85" s="36">
        <f t="shared" si="7"/>
        <v>2.3534907117961983</v>
      </c>
      <c r="G85" s="35">
        <v>6323</v>
      </c>
      <c r="H85" s="35">
        <v>5234</v>
      </c>
      <c r="I85" s="36">
        <f t="shared" si="6"/>
        <v>-17.222837260793924</v>
      </c>
      <c r="J85" s="36">
        <f t="shared" si="8"/>
        <v>2.4021074660841149</v>
      </c>
      <c r="K85" s="79"/>
      <c r="L85" s="35">
        <v>34436</v>
      </c>
      <c r="M85" s="36">
        <f t="shared" si="9"/>
        <v>2.9259721235644589</v>
      </c>
      <c r="N85" s="15"/>
    </row>
    <row r="86" spans="1:14" ht="15.75">
      <c r="A86" s="12"/>
      <c r="B86" s="34" t="s">
        <v>45</v>
      </c>
      <c r="C86" s="35">
        <v>432</v>
      </c>
      <c r="D86" s="35">
        <v>273</v>
      </c>
      <c r="E86" s="36">
        <f t="shared" si="5"/>
        <v>-36.805555555555557</v>
      </c>
      <c r="F86" s="36">
        <f>+(D86*100)/$D$87</f>
        <v>0.98092055621429342</v>
      </c>
      <c r="G86" s="35">
        <v>3656</v>
      </c>
      <c r="H86" s="35">
        <v>2464</v>
      </c>
      <c r="I86" s="36">
        <f t="shared" si="6"/>
        <v>-32.603938730853386</v>
      </c>
      <c r="J86" s="36">
        <f t="shared" si="8"/>
        <v>1.13083545976906</v>
      </c>
      <c r="K86" s="79"/>
      <c r="L86" s="35">
        <v>14844</v>
      </c>
      <c r="M86" s="36">
        <f t="shared" si="9"/>
        <v>1.2612710594201075</v>
      </c>
      <c r="N86" s="15"/>
    </row>
    <row r="87" spans="1:14" ht="15.75">
      <c r="A87" s="12"/>
      <c r="B87" s="40" t="s">
        <v>70</v>
      </c>
      <c r="C87" s="42">
        <f>SUM(C55:C86)</f>
        <v>27522</v>
      </c>
      <c r="D87" s="42">
        <f>SUM(D55:D86)</f>
        <v>27831</v>
      </c>
      <c r="E87" s="38">
        <f t="shared" si="5"/>
        <v>1.1227381730978925</v>
      </c>
      <c r="F87" s="38">
        <f>SUM(F55:F86)</f>
        <v>99.999999999999986</v>
      </c>
      <c r="G87" s="42">
        <f>SUM(G55:G86)</f>
        <v>201017</v>
      </c>
      <c r="H87" s="42">
        <f>SUM(H55:H86)</f>
        <v>217892</v>
      </c>
      <c r="I87" s="38">
        <f t="shared" si="6"/>
        <v>8.3948123790525067</v>
      </c>
      <c r="J87" s="38">
        <f>SUM(J55:J86)</f>
        <v>100.00000000000001</v>
      </c>
      <c r="K87" s="4"/>
      <c r="L87" s="42">
        <f>SUM(L55:L86)</f>
        <v>1176908</v>
      </c>
      <c r="M87" s="38">
        <f>SUM(M55:M86)</f>
        <v>100.00000000000003</v>
      </c>
      <c r="N87" s="15"/>
    </row>
    <row r="88" spans="1:14">
      <c r="A88" s="12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15"/>
    </row>
    <row r="89" spans="1:14" ht="18.75">
      <c r="A89" s="12"/>
      <c r="B89" s="92" t="s">
        <v>311</v>
      </c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5"/>
    </row>
    <row r="90" spans="1:14" ht="31.5" customHeight="1">
      <c r="A90" s="12"/>
      <c r="B90" s="30" t="s">
        <v>257</v>
      </c>
      <c r="C90" s="104" t="s">
        <v>319</v>
      </c>
      <c r="D90" s="104"/>
      <c r="E90" s="101" t="s">
        <v>254</v>
      </c>
      <c r="F90" s="101" t="s">
        <v>307</v>
      </c>
      <c r="G90" s="105" t="s">
        <v>321</v>
      </c>
      <c r="H90" s="106"/>
      <c r="I90" s="101" t="s">
        <v>254</v>
      </c>
      <c r="J90" s="101" t="s">
        <v>307</v>
      </c>
      <c r="K90" s="94"/>
      <c r="L90" s="86" t="s">
        <v>314</v>
      </c>
      <c r="M90" s="101" t="s">
        <v>101</v>
      </c>
      <c r="N90" s="15"/>
    </row>
    <row r="91" spans="1:14" ht="15.75">
      <c r="A91" s="12"/>
      <c r="B91" s="30"/>
      <c r="C91" s="31">
        <v>2016</v>
      </c>
      <c r="D91" s="31">
        <v>2017</v>
      </c>
      <c r="E91" s="101"/>
      <c r="F91" s="101"/>
      <c r="G91" s="31">
        <v>2016</v>
      </c>
      <c r="H91" s="31">
        <v>2017</v>
      </c>
      <c r="I91" s="101"/>
      <c r="J91" s="101"/>
      <c r="K91" s="94"/>
      <c r="L91" s="39" t="s">
        <v>308</v>
      </c>
      <c r="M91" s="101"/>
      <c r="N91" s="15"/>
    </row>
    <row r="92" spans="1:14">
      <c r="A92" s="12"/>
      <c r="B92" s="8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15"/>
    </row>
    <row r="93" spans="1:14" ht="15.75">
      <c r="A93" s="12"/>
      <c r="B93" s="34" t="s">
        <v>23</v>
      </c>
      <c r="C93" s="35">
        <f>C17-C55</f>
        <v>207</v>
      </c>
      <c r="D93" s="35">
        <f>D17-D55</f>
        <v>207</v>
      </c>
      <c r="E93" s="36">
        <f t="shared" ref="E93:E125" si="10">IF(ISBLANK(D93),"",(IFERROR(((D93/C93-1)*100),"")))</f>
        <v>0</v>
      </c>
      <c r="F93" s="36">
        <f>+(D93*100)/$D$125</f>
        <v>0.92862590283073887</v>
      </c>
      <c r="G93" s="35">
        <f>G17-G55</f>
        <v>1359</v>
      </c>
      <c r="H93" s="35">
        <f>H17-H55</f>
        <v>1836</v>
      </c>
      <c r="I93" s="36">
        <f t="shared" ref="I93:I125" si="11">IF(ISBLANK(H93),"",(IFERROR(((H93/G93-1)*100),"")))</f>
        <v>35.099337748344375</v>
      </c>
      <c r="J93" s="36">
        <f>+(H93*100)/$H$125</f>
        <v>1.0628998176397371</v>
      </c>
      <c r="K93" s="79"/>
      <c r="L93" s="35">
        <f>L17-L55</f>
        <v>6173</v>
      </c>
      <c r="M93" s="36">
        <f>+(L93*100)/$L$125</f>
        <v>0.70629128995128154</v>
      </c>
      <c r="N93" s="15"/>
    </row>
    <row r="94" spans="1:14" ht="15.75">
      <c r="A94" s="12"/>
      <c r="B94" s="34" t="s">
        <v>43</v>
      </c>
      <c r="C94" s="35">
        <f t="shared" ref="C94:D124" si="12">C18-C56</f>
        <v>259</v>
      </c>
      <c r="D94" s="35">
        <f t="shared" si="12"/>
        <v>246</v>
      </c>
      <c r="E94" s="36">
        <f t="shared" si="10"/>
        <v>-5.0193050193050208</v>
      </c>
      <c r="F94" s="36">
        <f t="shared" ref="F94:F124" si="13">+(D94*100)/$D$125</f>
        <v>1.1035844062626172</v>
      </c>
      <c r="G94" s="35">
        <f t="shared" ref="G94:H94" si="14">G18-G56</f>
        <v>2046</v>
      </c>
      <c r="H94" s="35">
        <f t="shared" si="14"/>
        <v>1861</v>
      </c>
      <c r="I94" s="36">
        <f t="shared" si="11"/>
        <v>-9.0420332355816253</v>
      </c>
      <c r="J94" s="36">
        <f t="shared" ref="J94:J124" si="15">+(H94*100)/$H$125</f>
        <v>1.0773728543723045</v>
      </c>
      <c r="K94" s="79"/>
      <c r="L94" s="35">
        <f t="shared" ref="L94" si="16">L18-L56</f>
        <v>10576</v>
      </c>
      <c r="M94" s="36">
        <f t="shared" ref="M94:M124" si="17">+(L94*100)/$L$125</f>
        <v>1.2100658808561078</v>
      </c>
      <c r="N94" s="15"/>
    </row>
    <row r="95" spans="1:14" ht="15.75">
      <c r="A95" s="12"/>
      <c r="B95" s="34" t="s">
        <v>33</v>
      </c>
      <c r="C95" s="35">
        <f t="shared" si="12"/>
        <v>1548</v>
      </c>
      <c r="D95" s="35">
        <f t="shared" si="12"/>
        <v>1467</v>
      </c>
      <c r="E95" s="36">
        <f t="shared" si="10"/>
        <v>-5.2325581395348824</v>
      </c>
      <c r="F95" s="36">
        <f t="shared" si="13"/>
        <v>6.5811313983221931</v>
      </c>
      <c r="G95" s="35">
        <f t="shared" ref="G95:H95" si="18">G19-G57</f>
        <v>10428</v>
      </c>
      <c r="H95" s="35">
        <f t="shared" si="18"/>
        <v>10374</v>
      </c>
      <c r="I95" s="36">
        <f t="shared" si="11"/>
        <v>-0.51783659378595859</v>
      </c>
      <c r="J95" s="36">
        <f t="shared" si="15"/>
        <v>6.0057313225460964</v>
      </c>
      <c r="K95" s="79"/>
      <c r="L95" s="35">
        <f t="shared" ref="L95" si="19">L19-L57</f>
        <v>56564</v>
      </c>
      <c r="M95" s="36">
        <f t="shared" si="17"/>
        <v>6.4718387372111277</v>
      </c>
      <c r="N95" s="15"/>
    </row>
    <row r="96" spans="1:14" ht="15.75">
      <c r="A96" s="12"/>
      <c r="B96" s="34" t="s">
        <v>30</v>
      </c>
      <c r="C96" s="35">
        <f t="shared" si="12"/>
        <v>6972</v>
      </c>
      <c r="D96" s="35">
        <f t="shared" si="12"/>
        <v>8018</v>
      </c>
      <c r="E96" s="36">
        <f t="shared" si="10"/>
        <v>15.002868617326449</v>
      </c>
      <c r="F96" s="36">
        <f t="shared" si="13"/>
        <v>35.969673859405141</v>
      </c>
      <c r="G96" s="35">
        <f t="shared" ref="G96:H96" si="20">G20-G58</f>
        <v>50945</v>
      </c>
      <c r="H96" s="35">
        <f t="shared" si="20"/>
        <v>59799</v>
      </c>
      <c r="I96" s="36">
        <f t="shared" si="11"/>
        <v>17.379526940818522</v>
      </c>
      <c r="J96" s="36">
        <f t="shared" si="15"/>
        <v>34.618924942831505</v>
      </c>
      <c r="K96" s="79"/>
      <c r="L96" s="35">
        <f t="shared" ref="L96" si="21">L20-L58</f>
        <v>303418</v>
      </c>
      <c r="M96" s="36">
        <f t="shared" si="17"/>
        <v>34.715938865128457</v>
      </c>
      <c r="N96" s="15"/>
    </row>
    <row r="97" spans="1:14" ht="15.75">
      <c r="A97" s="12"/>
      <c r="B97" s="34" t="s">
        <v>34</v>
      </c>
      <c r="C97" s="35">
        <f t="shared" si="12"/>
        <v>914</v>
      </c>
      <c r="D97" s="35">
        <f t="shared" si="12"/>
        <v>853</v>
      </c>
      <c r="E97" s="36">
        <f t="shared" si="10"/>
        <v>-6.6739606126914648</v>
      </c>
      <c r="F97" s="36">
        <f t="shared" si="13"/>
        <v>3.826656498138262</v>
      </c>
      <c r="G97" s="35">
        <f t="shared" ref="G97:H97" si="22">G21-G59</f>
        <v>5366</v>
      </c>
      <c r="H97" s="35">
        <f t="shared" si="22"/>
        <v>7487</v>
      </c>
      <c r="I97" s="36">
        <f t="shared" si="11"/>
        <v>39.526649273201642</v>
      </c>
      <c r="J97" s="36">
        <f t="shared" si="15"/>
        <v>4.3343850406692335</v>
      </c>
      <c r="K97" s="79"/>
      <c r="L97" s="35">
        <f t="shared" ref="L97" si="23">L21-L59</f>
        <v>30299</v>
      </c>
      <c r="M97" s="36">
        <f t="shared" si="17"/>
        <v>3.4666968725472023</v>
      </c>
      <c r="N97" s="15"/>
    </row>
    <row r="98" spans="1:14" ht="15.75">
      <c r="A98" s="12"/>
      <c r="B98" s="34" t="s">
        <v>32</v>
      </c>
      <c r="C98" s="35">
        <f t="shared" si="12"/>
        <v>1822</v>
      </c>
      <c r="D98" s="35">
        <f t="shared" si="12"/>
        <v>1320</v>
      </c>
      <c r="E98" s="36">
        <f t="shared" si="10"/>
        <v>-27.552140504939626</v>
      </c>
      <c r="F98" s="36">
        <f t="shared" si="13"/>
        <v>5.9216724238481895</v>
      </c>
      <c r="G98" s="35">
        <f t="shared" ref="G98:H98" si="24">G22-G60</f>
        <v>11191</v>
      </c>
      <c r="H98" s="35">
        <f t="shared" si="24"/>
        <v>11242</v>
      </c>
      <c r="I98" s="36">
        <f t="shared" si="11"/>
        <v>0.45572334911982981</v>
      </c>
      <c r="J98" s="36">
        <f t="shared" si="15"/>
        <v>6.5082351579008311</v>
      </c>
      <c r="K98" s="79"/>
      <c r="L98" s="35">
        <f t="shared" ref="L98" si="25">L22-L60</f>
        <v>88715</v>
      </c>
      <c r="M98" s="36">
        <f t="shared" si="17"/>
        <v>10.15043443836513</v>
      </c>
      <c r="N98" s="15"/>
    </row>
    <row r="99" spans="1:14" ht="15.75">
      <c r="A99" s="12"/>
      <c r="B99" s="34" t="s">
        <v>35</v>
      </c>
      <c r="C99" s="35">
        <f t="shared" si="12"/>
        <v>393</v>
      </c>
      <c r="D99" s="35">
        <f t="shared" si="12"/>
        <v>342</v>
      </c>
      <c r="E99" s="36">
        <f t="shared" si="10"/>
        <v>-12.977099236641221</v>
      </c>
      <c r="F99" s="36">
        <f t="shared" si="13"/>
        <v>1.5342514916333947</v>
      </c>
      <c r="G99" s="35">
        <f t="shared" ref="G99:H99" si="26">G23-G61</f>
        <v>2121</v>
      </c>
      <c r="H99" s="35">
        <f t="shared" si="26"/>
        <v>3936</v>
      </c>
      <c r="I99" s="36">
        <f t="shared" si="11"/>
        <v>85.572842998585557</v>
      </c>
      <c r="J99" s="36">
        <f t="shared" si="15"/>
        <v>2.2786349031753841</v>
      </c>
      <c r="K99" s="79"/>
      <c r="L99" s="35">
        <f t="shared" ref="L99" si="27">L23-L61</f>
        <v>19110</v>
      </c>
      <c r="M99" s="36">
        <f t="shared" si="17"/>
        <v>2.1864938524168136</v>
      </c>
      <c r="N99" s="15"/>
    </row>
    <row r="100" spans="1:14" ht="15.75">
      <c r="A100" s="12"/>
      <c r="B100" s="34" t="s">
        <v>41</v>
      </c>
      <c r="C100" s="35">
        <f t="shared" si="12"/>
        <v>601</v>
      </c>
      <c r="D100" s="35">
        <f t="shared" si="12"/>
        <v>916</v>
      </c>
      <c r="E100" s="36">
        <f t="shared" si="10"/>
        <v>52.412645590682196</v>
      </c>
      <c r="F100" s="36">
        <f t="shared" si="13"/>
        <v>4.1092817729128344</v>
      </c>
      <c r="G100" s="35">
        <f t="shared" ref="G100:H100" si="28">G24-G62</f>
        <v>4347</v>
      </c>
      <c r="H100" s="35">
        <f t="shared" si="28"/>
        <v>7306</v>
      </c>
      <c r="I100" s="36">
        <f t="shared" si="11"/>
        <v>68.069933287324602</v>
      </c>
      <c r="J100" s="36">
        <f t="shared" si="15"/>
        <v>4.2296002547254465</v>
      </c>
      <c r="K100" s="79"/>
      <c r="L100" s="35">
        <f t="shared" ref="L100" si="29">L24-L62</f>
        <v>28680</v>
      </c>
      <c r="M100" s="36">
        <f t="shared" si="17"/>
        <v>3.2814570218374786</v>
      </c>
      <c r="N100" s="15"/>
    </row>
    <row r="101" spans="1:14" ht="15.75">
      <c r="A101" s="12"/>
      <c r="B101" s="34" t="s">
        <v>52</v>
      </c>
      <c r="C101" s="35">
        <f t="shared" si="12"/>
        <v>148</v>
      </c>
      <c r="D101" s="35">
        <f t="shared" si="12"/>
        <v>153</v>
      </c>
      <c r="E101" s="36">
        <f t="shared" si="10"/>
        <v>3.3783783783783772</v>
      </c>
      <c r="F101" s="36">
        <f t="shared" si="13"/>
        <v>0.68637566730967658</v>
      </c>
      <c r="G101" s="35">
        <f t="shared" ref="G101:H101" si="30">G25-G63</f>
        <v>1390</v>
      </c>
      <c r="H101" s="35">
        <f t="shared" si="30"/>
        <v>1208</v>
      </c>
      <c r="I101" s="36">
        <f t="shared" si="11"/>
        <v>-13.093525179856114</v>
      </c>
      <c r="J101" s="36">
        <f t="shared" si="15"/>
        <v>0.69933713491764837</v>
      </c>
      <c r="K101" s="79"/>
      <c r="L101" s="35">
        <f t="shared" ref="L101" si="31">L25-L63</f>
        <v>6330</v>
      </c>
      <c r="M101" s="36">
        <f t="shared" si="17"/>
        <v>0.72425463557291636</v>
      </c>
      <c r="N101" s="15"/>
    </row>
    <row r="102" spans="1:14" ht="15.75">
      <c r="A102" s="12"/>
      <c r="B102" s="34" t="s">
        <v>38</v>
      </c>
      <c r="C102" s="35">
        <f t="shared" si="12"/>
        <v>658</v>
      </c>
      <c r="D102" s="35">
        <f t="shared" si="12"/>
        <v>563</v>
      </c>
      <c r="E102" s="36">
        <f t="shared" si="10"/>
        <v>-14.437689969604861</v>
      </c>
      <c r="F102" s="36">
        <f t="shared" si="13"/>
        <v>2.5256830110807051</v>
      </c>
      <c r="G102" s="35">
        <f t="shared" ref="G102:H102" si="32">G26-G64</f>
        <v>4010</v>
      </c>
      <c r="H102" s="35">
        <f t="shared" si="32"/>
        <v>4888</v>
      </c>
      <c r="I102" s="36">
        <f t="shared" si="11"/>
        <v>21.895261845386528</v>
      </c>
      <c r="J102" s="36">
        <f t="shared" si="15"/>
        <v>2.8297681419515444</v>
      </c>
      <c r="K102" s="79"/>
      <c r="L102" s="35">
        <f t="shared" ref="L102" si="33">L26-L64</f>
        <v>24669</v>
      </c>
      <c r="M102" s="36">
        <f t="shared" si="17"/>
        <v>2.8225335868796639</v>
      </c>
      <c r="N102" s="15"/>
    </row>
    <row r="103" spans="1:14" ht="15.75">
      <c r="A103" s="12"/>
      <c r="B103" s="34" t="s">
        <v>57</v>
      </c>
      <c r="C103" s="35">
        <f t="shared" si="12"/>
        <v>2</v>
      </c>
      <c r="D103" s="35">
        <f t="shared" si="12"/>
        <v>0</v>
      </c>
      <c r="E103" s="36">
        <f t="shared" si="10"/>
        <v>-100</v>
      </c>
      <c r="F103" s="36">
        <f t="shared" si="13"/>
        <v>0</v>
      </c>
      <c r="G103" s="35">
        <f t="shared" ref="G103:H103" si="34">G27-G65</f>
        <v>3</v>
      </c>
      <c r="H103" s="35">
        <f t="shared" si="34"/>
        <v>1</v>
      </c>
      <c r="I103" s="36">
        <f t="shared" si="11"/>
        <v>-66.666666666666671</v>
      </c>
      <c r="J103" s="36">
        <f t="shared" si="15"/>
        <v>5.7892146930268909E-4</v>
      </c>
      <c r="K103" s="79"/>
      <c r="L103" s="35">
        <f t="shared" ref="L103" si="35">L27-L65</f>
        <v>35</v>
      </c>
      <c r="M103" s="36">
        <f t="shared" si="17"/>
        <v>4.0045674952688898E-3</v>
      </c>
      <c r="N103" s="15"/>
    </row>
    <row r="104" spans="1:14" ht="15.75">
      <c r="A104" s="12"/>
      <c r="B104" s="34" t="s">
        <v>56</v>
      </c>
      <c r="C104" s="35">
        <f t="shared" si="12"/>
        <v>19</v>
      </c>
      <c r="D104" s="35">
        <f t="shared" si="12"/>
        <v>37</v>
      </c>
      <c r="E104" s="36">
        <f t="shared" si="10"/>
        <v>94.736842105263165</v>
      </c>
      <c r="F104" s="36">
        <f t="shared" si="13"/>
        <v>0.16598627248665382</v>
      </c>
      <c r="G104" s="35">
        <f t="shared" ref="G104:H104" si="36">G28-G66</f>
        <v>163</v>
      </c>
      <c r="H104" s="35">
        <f t="shared" si="36"/>
        <v>231</v>
      </c>
      <c r="I104" s="36">
        <f t="shared" si="11"/>
        <v>41.717791411042946</v>
      </c>
      <c r="J104" s="36">
        <f t="shared" si="15"/>
        <v>0.13373085940892118</v>
      </c>
      <c r="K104" s="79"/>
      <c r="L104" s="35">
        <f t="shared" ref="L104" si="37">L28-L66</f>
        <v>832</v>
      </c>
      <c r="M104" s="36">
        <f t="shared" si="17"/>
        <v>9.5194290173249027E-2</v>
      </c>
      <c r="N104" s="15"/>
    </row>
    <row r="105" spans="1:14" ht="15.75">
      <c r="A105" s="12"/>
      <c r="B105" s="34" t="s">
        <v>39</v>
      </c>
      <c r="C105" s="35">
        <f t="shared" si="12"/>
        <v>356</v>
      </c>
      <c r="D105" s="35">
        <f t="shared" si="12"/>
        <v>368</v>
      </c>
      <c r="E105" s="36">
        <f t="shared" si="10"/>
        <v>3.3707865168539408</v>
      </c>
      <c r="F105" s="36">
        <f t="shared" si="13"/>
        <v>1.6508904939213136</v>
      </c>
      <c r="G105" s="35">
        <f t="shared" ref="G105:H105" si="38">G29-G67</f>
        <v>3088</v>
      </c>
      <c r="H105" s="35">
        <f t="shared" si="38"/>
        <v>3123</v>
      </c>
      <c r="I105" s="36">
        <f t="shared" si="11"/>
        <v>1.133419689119175</v>
      </c>
      <c r="J105" s="36">
        <f t="shared" si="15"/>
        <v>1.8079717486322979</v>
      </c>
      <c r="K105" s="79"/>
      <c r="L105" s="35">
        <f t="shared" ref="L105" si="39">L29-L67</f>
        <v>17945</v>
      </c>
      <c r="M105" s="36">
        <f t="shared" si="17"/>
        <v>2.0531989629314351</v>
      </c>
      <c r="N105" s="15"/>
    </row>
    <row r="106" spans="1:14" ht="15.75">
      <c r="A106" s="12"/>
      <c r="B106" s="34" t="s">
        <v>31</v>
      </c>
      <c r="C106" s="35">
        <f t="shared" si="12"/>
        <v>2160</v>
      </c>
      <c r="D106" s="35">
        <f t="shared" si="12"/>
        <v>2802</v>
      </c>
      <c r="E106" s="36">
        <f t="shared" si="10"/>
        <v>29.722222222222229</v>
      </c>
      <c r="F106" s="36">
        <f t="shared" si="13"/>
        <v>12.570095554259566</v>
      </c>
      <c r="G106" s="35">
        <f t="shared" ref="G106:H106" si="40">G30-G68</f>
        <v>11508</v>
      </c>
      <c r="H106" s="35">
        <f t="shared" si="40"/>
        <v>20623</v>
      </c>
      <c r="I106" s="36">
        <f t="shared" si="11"/>
        <v>79.205769899200561</v>
      </c>
      <c r="J106" s="36">
        <f t="shared" si="15"/>
        <v>11.939097461429357</v>
      </c>
      <c r="K106" s="79"/>
      <c r="L106" s="35">
        <f t="shared" ref="L106" si="41">L30-L68</f>
        <v>88550</v>
      </c>
      <c r="M106" s="36">
        <f t="shared" si="17"/>
        <v>10.13155576303029</v>
      </c>
      <c r="N106" s="15"/>
    </row>
    <row r="107" spans="1:14" ht="15.75">
      <c r="A107" s="12"/>
      <c r="B107" s="34" t="s">
        <v>58</v>
      </c>
      <c r="C107" s="35">
        <f t="shared" si="12"/>
        <v>1</v>
      </c>
      <c r="D107" s="35">
        <f t="shared" si="12"/>
        <v>0</v>
      </c>
      <c r="E107" s="36">
        <f t="shared" si="10"/>
        <v>-100</v>
      </c>
      <c r="F107" s="36">
        <f t="shared" si="13"/>
        <v>0</v>
      </c>
      <c r="G107" s="35">
        <f t="shared" ref="G107:H107" si="42">G31-G69</f>
        <v>1</v>
      </c>
      <c r="H107" s="35">
        <f t="shared" si="42"/>
        <v>1</v>
      </c>
      <c r="I107" s="36">
        <f t="shared" si="11"/>
        <v>0</v>
      </c>
      <c r="J107" s="36">
        <f t="shared" si="15"/>
        <v>5.7892146930268909E-4</v>
      </c>
      <c r="K107" s="79"/>
      <c r="L107" s="35">
        <f t="shared" ref="L107" si="43">L31-L69</f>
        <v>26</v>
      </c>
      <c r="M107" s="36">
        <f t="shared" si="17"/>
        <v>2.9748215679140321E-3</v>
      </c>
      <c r="N107" s="15"/>
    </row>
    <row r="108" spans="1:14" ht="15.75">
      <c r="A108" s="12"/>
      <c r="B108" s="34" t="s">
        <v>55</v>
      </c>
      <c r="C108" s="35">
        <f t="shared" si="12"/>
        <v>42</v>
      </c>
      <c r="D108" s="35">
        <f t="shared" si="12"/>
        <v>26</v>
      </c>
      <c r="E108" s="36">
        <f t="shared" si="10"/>
        <v>-38.095238095238095</v>
      </c>
      <c r="F108" s="36">
        <f t="shared" si="13"/>
        <v>0.11663900228791889</v>
      </c>
      <c r="G108" s="35">
        <f t="shared" ref="G108:H108" si="44">G32-G70</f>
        <v>204</v>
      </c>
      <c r="H108" s="35">
        <f t="shared" si="44"/>
        <v>333</v>
      </c>
      <c r="I108" s="36">
        <f t="shared" si="11"/>
        <v>63.235294117647058</v>
      </c>
      <c r="J108" s="36">
        <f t="shared" si="15"/>
        <v>0.19278084927779546</v>
      </c>
      <c r="K108" s="79"/>
      <c r="L108" s="35">
        <f t="shared" ref="L108" si="45">L32-L70</f>
        <v>1206</v>
      </c>
      <c r="M108" s="36">
        <f t="shared" si="17"/>
        <v>0.13798595426555088</v>
      </c>
      <c r="N108" s="15"/>
    </row>
    <row r="109" spans="1:14" ht="15.75">
      <c r="A109" s="12"/>
      <c r="B109" s="34" t="s">
        <v>47</v>
      </c>
      <c r="C109" s="35">
        <f t="shared" si="12"/>
        <v>304</v>
      </c>
      <c r="D109" s="35">
        <f t="shared" si="12"/>
        <v>784</v>
      </c>
      <c r="E109" s="36">
        <f t="shared" si="10"/>
        <v>157.89473684210526</v>
      </c>
      <c r="F109" s="36">
        <f t="shared" si="13"/>
        <v>3.5171145305280156</v>
      </c>
      <c r="G109" s="35">
        <f t="shared" ref="G109:H109" si="46">G33-G71</f>
        <v>1632</v>
      </c>
      <c r="H109" s="35">
        <f t="shared" si="46"/>
        <v>5137</v>
      </c>
      <c r="I109" s="36">
        <f t="shared" si="11"/>
        <v>214.76715686274508</v>
      </c>
      <c r="J109" s="36">
        <f t="shared" si="15"/>
        <v>2.9739195878079139</v>
      </c>
      <c r="K109" s="79"/>
      <c r="L109" s="35">
        <f t="shared" ref="L109" si="47">L33-L71</f>
        <v>13462</v>
      </c>
      <c r="M109" s="36">
        <f t="shared" si="17"/>
        <v>1.5402710748945654</v>
      </c>
      <c r="N109" s="15"/>
    </row>
    <row r="110" spans="1:14" ht="15.75">
      <c r="A110" s="12"/>
      <c r="B110" s="34" t="s">
        <v>40</v>
      </c>
      <c r="C110" s="35">
        <f t="shared" si="12"/>
        <v>502</v>
      </c>
      <c r="D110" s="35">
        <f t="shared" si="12"/>
        <v>471</v>
      </c>
      <c r="E110" s="36">
        <f t="shared" si="10"/>
        <v>-6.175298804780871</v>
      </c>
      <c r="F110" s="36">
        <f t="shared" si="13"/>
        <v>2.1129603876003769</v>
      </c>
      <c r="G110" s="35">
        <f t="shared" ref="G110:H110" si="48">G34-G72</f>
        <v>3935</v>
      </c>
      <c r="H110" s="35">
        <f t="shared" si="48"/>
        <v>3480</v>
      </c>
      <c r="I110" s="36">
        <f t="shared" si="11"/>
        <v>-11.562897077509525</v>
      </c>
      <c r="J110" s="36">
        <f t="shared" si="15"/>
        <v>2.0146467131733581</v>
      </c>
      <c r="K110" s="79"/>
      <c r="L110" s="35">
        <f t="shared" ref="L110" si="49">L34-L72</f>
        <v>22166</v>
      </c>
      <c r="M110" s="36">
        <f t="shared" si="17"/>
        <v>2.5361498028608631</v>
      </c>
      <c r="N110" s="15"/>
    </row>
    <row r="111" spans="1:14" ht="15.75">
      <c r="A111" s="12"/>
      <c r="B111" s="34" t="s">
        <v>44</v>
      </c>
      <c r="C111" s="35">
        <f t="shared" si="12"/>
        <v>410</v>
      </c>
      <c r="D111" s="35">
        <f t="shared" si="12"/>
        <v>329</v>
      </c>
      <c r="E111" s="36">
        <f t="shared" si="10"/>
        <v>-19.756097560975604</v>
      </c>
      <c r="F111" s="36">
        <f t="shared" si="13"/>
        <v>1.4759319904894352</v>
      </c>
      <c r="G111" s="35">
        <f t="shared" ref="G111:H111" si="50">G35-G73</f>
        <v>2597</v>
      </c>
      <c r="H111" s="35">
        <f t="shared" si="50"/>
        <v>3543</v>
      </c>
      <c r="I111" s="36">
        <f t="shared" si="11"/>
        <v>36.426646130150161</v>
      </c>
      <c r="J111" s="36">
        <f t="shared" si="15"/>
        <v>2.0511187657394276</v>
      </c>
      <c r="K111" s="79"/>
      <c r="L111" s="35">
        <f t="shared" ref="L111" si="51">L35-L73</f>
        <v>17335</v>
      </c>
      <c r="M111" s="36">
        <f t="shared" si="17"/>
        <v>1.9834050722996057</v>
      </c>
      <c r="N111" s="15"/>
    </row>
    <row r="112" spans="1:14" ht="15.75">
      <c r="A112" s="12"/>
      <c r="B112" s="34" t="s">
        <v>36</v>
      </c>
      <c r="C112" s="35">
        <f t="shared" si="12"/>
        <v>399</v>
      </c>
      <c r="D112" s="35">
        <f t="shared" si="12"/>
        <v>374</v>
      </c>
      <c r="E112" s="36">
        <f t="shared" si="10"/>
        <v>-6.2656641604010073</v>
      </c>
      <c r="F112" s="36">
        <f t="shared" si="13"/>
        <v>1.677807186756987</v>
      </c>
      <c r="G112" s="35">
        <f t="shared" ref="G112:H112" si="52">G36-G74</f>
        <v>2782</v>
      </c>
      <c r="H112" s="35">
        <f t="shared" si="52"/>
        <v>2953</v>
      </c>
      <c r="I112" s="36">
        <f t="shared" si="11"/>
        <v>6.1466570812365173</v>
      </c>
      <c r="J112" s="36">
        <f t="shared" si="15"/>
        <v>1.7095550988508408</v>
      </c>
      <c r="K112" s="79"/>
      <c r="L112" s="35">
        <f t="shared" ref="L112" si="53">L36-L74</f>
        <v>16303</v>
      </c>
      <c r="M112" s="36">
        <f t="shared" si="17"/>
        <v>1.8653275392962487</v>
      </c>
      <c r="N112" s="15"/>
    </row>
    <row r="113" spans="1:14" ht="15.75">
      <c r="A113" s="12"/>
      <c r="B113" s="34" t="s">
        <v>48</v>
      </c>
      <c r="C113" s="35">
        <f t="shared" si="12"/>
        <v>235</v>
      </c>
      <c r="D113" s="35">
        <f t="shared" si="12"/>
        <v>414</v>
      </c>
      <c r="E113" s="36">
        <f t="shared" si="10"/>
        <v>76.170212765957459</v>
      </c>
      <c r="F113" s="36">
        <f t="shared" si="13"/>
        <v>1.8572518056614777</v>
      </c>
      <c r="G113" s="35">
        <f t="shared" ref="G113:H113" si="54">G37-G75</f>
        <v>2337</v>
      </c>
      <c r="H113" s="35">
        <f t="shared" si="54"/>
        <v>3054</v>
      </c>
      <c r="I113" s="36">
        <f t="shared" si="11"/>
        <v>30.680359435173308</v>
      </c>
      <c r="J113" s="36">
        <f t="shared" si="15"/>
        <v>1.7680261672504125</v>
      </c>
      <c r="K113" s="79"/>
      <c r="L113" s="35">
        <f t="shared" ref="L113" si="55">L37-L75</f>
        <v>13436</v>
      </c>
      <c r="M113" s="36">
        <f t="shared" si="17"/>
        <v>1.5372962533266514</v>
      </c>
      <c r="N113" s="15"/>
    </row>
    <row r="114" spans="1:14" ht="15.75">
      <c r="A114" s="12"/>
      <c r="B114" s="34" t="s">
        <v>85</v>
      </c>
      <c r="C114" s="35">
        <f t="shared" si="12"/>
        <v>1</v>
      </c>
      <c r="D114" s="35">
        <f t="shared" si="12"/>
        <v>1</v>
      </c>
      <c r="E114" s="36">
        <f t="shared" si="10"/>
        <v>0</v>
      </c>
      <c r="F114" s="36">
        <f t="shared" si="13"/>
        <v>4.486115472612265E-3</v>
      </c>
      <c r="G114" s="35">
        <f t="shared" ref="G114:H114" si="56">G38-G76</f>
        <v>4</v>
      </c>
      <c r="H114" s="35">
        <f t="shared" si="56"/>
        <v>9</v>
      </c>
      <c r="I114" s="36">
        <f t="shared" si="11"/>
        <v>125</v>
      </c>
      <c r="J114" s="36">
        <f t="shared" si="15"/>
        <v>5.2102932237242019E-3</v>
      </c>
      <c r="K114" s="79"/>
      <c r="L114" s="35">
        <f t="shared" ref="L114" si="57">L38-L76</f>
        <v>26</v>
      </c>
      <c r="M114" s="36">
        <f t="shared" si="17"/>
        <v>2.9748215679140321E-3</v>
      </c>
      <c r="N114" s="15"/>
    </row>
    <row r="115" spans="1:14" ht="15.75">
      <c r="A115" s="12"/>
      <c r="B115" s="34" t="s">
        <v>53</v>
      </c>
      <c r="C115" s="35">
        <f t="shared" si="12"/>
        <v>81</v>
      </c>
      <c r="D115" s="35">
        <f t="shared" si="12"/>
        <v>67</v>
      </c>
      <c r="E115" s="36">
        <f t="shared" si="10"/>
        <v>-17.283950617283949</v>
      </c>
      <c r="F115" s="36">
        <f t="shared" si="13"/>
        <v>0.30056973666502174</v>
      </c>
      <c r="G115" s="35">
        <f t="shared" ref="G115:H115" si="58">G39-G77</f>
        <v>658</v>
      </c>
      <c r="H115" s="35">
        <f t="shared" si="58"/>
        <v>728</v>
      </c>
      <c r="I115" s="36">
        <f t="shared" si="11"/>
        <v>10.638297872340431</v>
      </c>
      <c r="J115" s="36">
        <f t="shared" si="15"/>
        <v>0.42145482965235764</v>
      </c>
      <c r="K115" s="79"/>
      <c r="L115" s="35">
        <f t="shared" ref="L115" si="59">L39-L77</f>
        <v>3271</v>
      </c>
      <c r="M115" s="36">
        <f t="shared" si="17"/>
        <v>0.37425543648641535</v>
      </c>
      <c r="N115" s="15"/>
    </row>
    <row r="116" spans="1:14" ht="15.75">
      <c r="A116" s="12"/>
      <c r="B116" s="34" t="s">
        <v>50</v>
      </c>
      <c r="C116" s="35">
        <f t="shared" si="12"/>
        <v>117</v>
      </c>
      <c r="D116" s="35">
        <f t="shared" si="12"/>
        <v>303</v>
      </c>
      <c r="E116" s="36">
        <f t="shared" si="10"/>
        <v>158.97435897435898</v>
      </c>
      <c r="F116" s="36">
        <f t="shared" si="13"/>
        <v>1.3592929882015163</v>
      </c>
      <c r="G116" s="35">
        <f t="shared" ref="G116:H116" si="60">G40-G78</f>
        <v>1014</v>
      </c>
      <c r="H116" s="35">
        <f t="shared" si="60"/>
        <v>1895</v>
      </c>
      <c r="I116" s="36">
        <f t="shared" si="11"/>
        <v>86.883629191321504</v>
      </c>
      <c r="J116" s="36">
        <f t="shared" si="15"/>
        <v>1.0970561843285958</v>
      </c>
      <c r="K116" s="79"/>
      <c r="L116" s="35">
        <f t="shared" ref="L116" si="61">L40-L78</f>
        <v>7289</v>
      </c>
      <c r="M116" s="36">
        <f t="shared" si="17"/>
        <v>0.83397978494328384</v>
      </c>
      <c r="N116" s="15"/>
    </row>
    <row r="117" spans="1:14" ht="15.75">
      <c r="A117" s="12"/>
      <c r="B117" s="34" t="s">
        <v>54</v>
      </c>
      <c r="C117" s="35">
        <f t="shared" si="12"/>
        <v>23</v>
      </c>
      <c r="D117" s="35">
        <f t="shared" si="12"/>
        <v>34</v>
      </c>
      <c r="E117" s="36">
        <f t="shared" si="10"/>
        <v>47.826086956521728</v>
      </c>
      <c r="F117" s="36">
        <f t="shared" si="13"/>
        <v>0.15252792606881702</v>
      </c>
      <c r="G117" s="35">
        <f t="shared" ref="G117:H117" si="62">G41-G79</f>
        <v>229</v>
      </c>
      <c r="H117" s="35">
        <f t="shared" si="62"/>
        <v>274</v>
      </c>
      <c r="I117" s="36">
        <f t="shared" si="11"/>
        <v>19.650655021834051</v>
      </c>
      <c r="J117" s="36">
        <f t="shared" si="15"/>
        <v>0.1586244825889368</v>
      </c>
      <c r="K117" s="79"/>
      <c r="L117" s="35">
        <f t="shared" ref="L117" si="63">L41-L79</f>
        <v>795</v>
      </c>
      <c r="M117" s="36">
        <f t="shared" si="17"/>
        <v>9.0960890249679058E-2</v>
      </c>
      <c r="N117" s="15"/>
    </row>
    <row r="118" spans="1:14" ht="15.75">
      <c r="A118" s="12"/>
      <c r="B118" s="34" t="s">
        <v>233</v>
      </c>
      <c r="C118" s="35">
        <f t="shared" si="12"/>
        <v>4</v>
      </c>
      <c r="D118" s="35">
        <f t="shared" si="12"/>
        <v>3</v>
      </c>
      <c r="E118" s="36">
        <f t="shared" si="10"/>
        <v>-25</v>
      </c>
      <c r="F118" s="36">
        <f t="shared" si="13"/>
        <v>1.3458346417836796E-2</v>
      </c>
      <c r="G118" s="35">
        <f t="shared" ref="G118:H118" si="64">G42-G80</f>
        <v>9</v>
      </c>
      <c r="H118" s="35">
        <f t="shared" si="64"/>
        <v>18</v>
      </c>
      <c r="I118" s="36">
        <f t="shared" si="11"/>
        <v>100</v>
      </c>
      <c r="J118" s="36">
        <f t="shared" si="15"/>
        <v>1.0420586447448404E-2</v>
      </c>
      <c r="K118" s="79"/>
      <c r="L118" s="35">
        <f t="shared" ref="L118" si="65">L42-L80</f>
        <v>87</v>
      </c>
      <c r="M118" s="36">
        <f t="shared" si="17"/>
        <v>9.954210631096954E-3</v>
      </c>
      <c r="N118" s="15"/>
    </row>
    <row r="119" spans="1:14" ht="15.75">
      <c r="A119" s="12"/>
      <c r="B119" s="34" t="s">
        <v>42</v>
      </c>
      <c r="C119" s="35">
        <f t="shared" si="12"/>
        <v>286</v>
      </c>
      <c r="D119" s="35">
        <f t="shared" si="12"/>
        <v>310</v>
      </c>
      <c r="E119" s="36">
        <f t="shared" si="10"/>
        <v>8.391608391608397</v>
      </c>
      <c r="F119" s="36">
        <f t="shared" si="13"/>
        <v>1.3906957965098021</v>
      </c>
      <c r="G119" s="35">
        <f t="shared" ref="G119:H119" si="66">G43-G81</f>
        <v>1842</v>
      </c>
      <c r="H119" s="35">
        <f t="shared" si="66"/>
        <v>2701</v>
      </c>
      <c r="I119" s="36">
        <f t="shared" si="11"/>
        <v>46.634093376764383</v>
      </c>
      <c r="J119" s="36">
        <f t="shared" si="15"/>
        <v>1.5636668885865632</v>
      </c>
      <c r="K119" s="79"/>
      <c r="L119" s="35">
        <f t="shared" ref="L119" si="67">L43-L81</f>
        <v>12888</v>
      </c>
      <c r="M119" s="36">
        <f t="shared" si="17"/>
        <v>1.4745961679721558</v>
      </c>
      <c r="N119" s="15"/>
    </row>
    <row r="120" spans="1:14" ht="15.75">
      <c r="A120" s="12"/>
      <c r="B120" s="34" t="s">
        <v>51</v>
      </c>
      <c r="C120" s="35">
        <f t="shared" si="12"/>
        <v>301</v>
      </c>
      <c r="D120" s="35">
        <f t="shared" si="12"/>
        <v>152</v>
      </c>
      <c r="E120" s="36">
        <f t="shared" si="10"/>
        <v>-49.501661129568106</v>
      </c>
      <c r="F120" s="36">
        <f t="shared" si="13"/>
        <v>0.68188955183706423</v>
      </c>
      <c r="G120" s="35">
        <f t="shared" ref="G120:H120" si="68">G44-G82</f>
        <v>1559</v>
      </c>
      <c r="H120" s="35">
        <f t="shared" si="68"/>
        <v>1381</v>
      </c>
      <c r="I120" s="36">
        <f t="shared" si="11"/>
        <v>-11.417575368826171</v>
      </c>
      <c r="J120" s="36">
        <f t="shared" si="15"/>
        <v>0.79949054910701367</v>
      </c>
      <c r="K120" s="79"/>
      <c r="L120" s="35">
        <f t="shared" ref="L120" si="69">L44-L82</f>
        <v>11138</v>
      </c>
      <c r="M120" s="36">
        <f t="shared" si="17"/>
        <v>1.2743677932087112</v>
      </c>
      <c r="N120" s="15"/>
    </row>
    <row r="121" spans="1:14" ht="15.75">
      <c r="A121" s="12"/>
      <c r="B121" s="34" t="s">
        <v>46</v>
      </c>
      <c r="C121" s="35">
        <f t="shared" si="12"/>
        <v>350</v>
      </c>
      <c r="D121" s="35">
        <f t="shared" si="12"/>
        <v>296</v>
      </c>
      <c r="E121" s="36">
        <f t="shared" si="10"/>
        <v>-15.428571428571425</v>
      </c>
      <c r="F121" s="36">
        <f t="shared" si="13"/>
        <v>1.3278901798932305</v>
      </c>
      <c r="G121" s="35">
        <f t="shared" ref="G121:H121" si="70">G45-G83</f>
        <v>2046</v>
      </c>
      <c r="H121" s="35">
        <f t="shared" si="70"/>
        <v>2246</v>
      </c>
      <c r="I121" s="36">
        <f t="shared" si="11"/>
        <v>9.7751710654936375</v>
      </c>
      <c r="J121" s="36">
        <f t="shared" si="15"/>
        <v>1.3002576200538396</v>
      </c>
      <c r="K121" s="79"/>
      <c r="L121" s="35">
        <f t="shared" ref="L121" si="71">L45-L83</f>
        <v>10941</v>
      </c>
      <c r="M121" s="36">
        <f t="shared" si="17"/>
        <v>1.2518277990210549</v>
      </c>
      <c r="N121" s="15"/>
    </row>
    <row r="122" spans="1:14" ht="15.75">
      <c r="A122" s="12"/>
      <c r="B122" s="34" t="s">
        <v>49</v>
      </c>
      <c r="C122" s="35">
        <f t="shared" si="12"/>
        <v>500</v>
      </c>
      <c r="D122" s="35">
        <f t="shared" si="12"/>
        <v>361</v>
      </c>
      <c r="E122" s="36">
        <f t="shared" si="10"/>
        <v>-27.800000000000004</v>
      </c>
      <c r="F122" s="36">
        <f t="shared" si="13"/>
        <v>1.6194876856130276</v>
      </c>
      <c r="G122" s="35">
        <f t="shared" ref="G122:H122" si="72">G46-G84</f>
        <v>2762</v>
      </c>
      <c r="H122" s="35">
        <f t="shared" si="72"/>
        <v>2521</v>
      </c>
      <c r="I122" s="36">
        <f t="shared" si="11"/>
        <v>-8.7255611875452601</v>
      </c>
      <c r="J122" s="36">
        <f t="shared" si="15"/>
        <v>1.4594610241120791</v>
      </c>
      <c r="K122" s="79"/>
      <c r="L122" s="35">
        <f t="shared" ref="L122" si="73">L46-L84</f>
        <v>12951</v>
      </c>
      <c r="M122" s="36">
        <f t="shared" si="17"/>
        <v>1.4818043894636397</v>
      </c>
      <c r="N122" s="15"/>
    </row>
    <row r="123" spans="1:14" ht="15.75">
      <c r="A123" s="12"/>
      <c r="B123" s="34" t="s">
        <v>37</v>
      </c>
      <c r="C123" s="35">
        <f t="shared" si="12"/>
        <v>686</v>
      </c>
      <c r="D123" s="35">
        <f t="shared" si="12"/>
        <v>685</v>
      </c>
      <c r="E123" s="36">
        <f t="shared" si="10"/>
        <v>-0.14577259475219151</v>
      </c>
      <c r="F123" s="36">
        <f t="shared" si="13"/>
        <v>3.0729890987394017</v>
      </c>
      <c r="G123" s="35">
        <f t="shared" ref="G123:H123" si="74">G47-G85</f>
        <v>5249</v>
      </c>
      <c r="H123" s="35">
        <f t="shared" si="74"/>
        <v>5424</v>
      </c>
      <c r="I123" s="36">
        <f t="shared" si="11"/>
        <v>3.3339683749285642</v>
      </c>
      <c r="J123" s="36">
        <f t="shared" si="15"/>
        <v>3.1400700494977856</v>
      </c>
      <c r="K123" s="79"/>
      <c r="L123" s="35">
        <f t="shared" ref="L123" si="75">L47-L85</f>
        <v>32760</v>
      </c>
      <c r="M123" s="36">
        <f t="shared" si="17"/>
        <v>3.7482751755716808</v>
      </c>
      <c r="N123" s="15"/>
    </row>
    <row r="124" spans="1:14" ht="15.75">
      <c r="A124" s="12"/>
      <c r="B124" s="34" t="s">
        <v>45</v>
      </c>
      <c r="C124" s="35">
        <f t="shared" si="12"/>
        <v>560</v>
      </c>
      <c r="D124" s="35">
        <f t="shared" si="12"/>
        <v>389</v>
      </c>
      <c r="E124" s="36">
        <f t="shared" si="10"/>
        <v>-30.535714285714288</v>
      </c>
      <c r="F124" s="36">
        <f t="shared" si="13"/>
        <v>1.7450989188461712</v>
      </c>
      <c r="G124" s="35">
        <f t="shared" ref="G124:H124" si="76">G48-G86</f>
        <v>4127</v>
      </c>
      <c r="H124" s="35">
        <f t="shared" si="76"/>
        <v>3122</v>
      </c>
      <c r="I124" s="36">
        <f t="shared" si="11"/>
        <v>-24.351829416040705</v>
      </c>
      <c r="J124" s="36">
        <f t="shared" si="15"/>
        <v>1.8073928271629953</v>
      </c>
      <c r="K124" s="79"/>
      <c r="L124" s="35">
        <f t="shared" ref="L124" si="77">L48-L86</f>
        <v>16026</v>
      </c>
      <c r="M124" s="36">
        <f t="shared" si="17"/>
        <v>1.8336342479765493</v>
      </c>
      <c r="N124" s="15"/>
    </row>
    <row r="125" spans="1:14" ht="15.75">
      <c r="A125" s="12"/>
      <c r="B125" s="40" t="s">
        <v>70</v>
      </c>
      <c r="C125" s="42">
        <f>SUM(C93:C124)</f>
        <v>20861</v>
      </c>
      <c r="D125" s="42">
        <f>SUM(D93:D124)</f>
        <v>22291</v>
      </c>
      <c r="E125" s="38">
        <f t="shared" si="10"/>
        <v>6.8548966971861303</v>
      </c>
      <c r="F125" s="38">
        <f>SUM(F93:F124)</f>
        <v>100.00000000000001</v>
      </c>
      <c r="G125" s="42">
        <f>SUM(G93:G124)</f>
        <v>140952</v>
      </c>
      <c r="H125" s="42">
        <f>SUM(H93:H124)</f>
        <v>172735</v>
      </c>
      <c r="I125" s="38">
        <f t="shared" si="11"/>
        <v>22.548810942732267</v>
      </c>
      <c r="J125" s="38">
        <f>SUM(J93:J124)</f>
        <v>100.00000000000001</v>
      </c>
      <c r="K125" s="4"/>
      <c r="L125" s="42">
        <f>SUM(L93:L124)</f>
        <v>874002</v>
      </c>
      <c r="M125" s="38">
        <f>SUM(M93:M124)</f>
        <v>99.999999999999986</v>
      </c>
      <c r="N125" s="15"/>
    </row>
    <row r="126" spans="1:14">
      <c r="A126" s="12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15"/>
    </row>
    <row r="127" spans="1:14" ht="15.75">
      <c r="A127" s="12"/>
      <c r="B127" s="34" t="s">
        <v>256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15"/>
    </row>
    <row r="128" spans="1:14">
      <c r="A128" s="18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19"/>
    </row>
    <row r="132" spans="1:11">
      <c r="A132" s="12"/>
      <c r="B132" s="4"/>
      <c r="C132" s="4"/>
      <c r="D132" s="4"/>
      <c r="E132" s="4"/>
      <c r="F132" s="4"/>
      <c r="G132" s="4"/>
      <c r="H132" s="4"/>
      <c r="I132" s="4"/>
      <c r="J132" s="4"/>
      <c r="K132" s="4"/>
    </row>
  </sheetData>
  <mergeCells count="23">
    <mergeCell ref="J52:J53"/>
    <mergeCell ref="M52:M53"/>
    <mergeCell ref="C90:D90"/>
    <mergeCell ref="E90:E91"/>
    <mergeCell ref="F90:F91"/>
    <mergeCell ref="G90:H90"/>
    <mergeCell ref="I90:I91"/>
    <mergeCell ref="J90:J91"/>
    <mergeCell ref="M90:M91"/>
    <mergeCell ref="C52:D52"/>
    <mergeCell ref="E52:E53"/>
    <mergeCell ref="F52:F53"/>
    <mergeCell ref="G52:H52"/>
    <mergeCell ref="I52:I53"/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FF0000"/>
  </sheetPr>
  <dimension ref="A1:S119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61.285156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103" t="s">
        <v>106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19" ht="15.75">
      <c r="A12" s="12"/>
      <c r="B12" s="8"/>
      <c r="C12" s="103" t="s">
        <v>313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19" ht="18.75">
      <c r="A13" s="12"/>
      <c r="B13" s="92" t="s">
        <v>309</v>
      </c>
      <c r="N13" s="15"/>
    </row>
    <row r="14" spans="1:19" ht="31.5" customHeight="1">
      <c r="A14" s="12"/>
      <c r="B14" s="30" t="s">
        <v>258</v>
      </c>
      <c r="C14" s="104" t="s">
        <v>319</v>
      </c>
      <c r="D14" s="104"/>
      <c r="E14" s="101" t="s">
        <v>254</v>
      </c>
      <c r="F14" s="101" t="s">
        <v>307</v>
      </c>
      <c r="G14" s="105" t="s">
        <v>321</v>
      </c>
      <c r="H14" s="106"/>
      <c r="I14" s="101" t="s">
        <v>254</v>
      </c>
      <c r="J14" s="101" t="s">
        <v>307</v>
      </c>
      <c r="K14" s="94"/>
      <c r="L14" s="86" t="s">
        <v>323</v>
      </c>
      <c r="M14" s="101" t="s">
        <v>101</v>
      </c>
      <c r="N14" s="15"/>
    </row>
    <row r="15" spans="1:19" ht="15.75">
      <c r="A15" s="12"/>
      <c r="B15" s="30"/>
      <c r="C15" s="31">
        <v>2016</v>
      </c>
      <c r="D15" s="31">
        <v>2017</v>
      </c>
      <c r="E15" s="101"/>
      <c r="F15" s="101"/>
      <c r="G15" s="31">
        <v>2016</v>
      </c>
      <c r="H15" s="31">
        <v>2017</v>
      </c>
      <c r="I15" s="101"/>
      <c r="J15" s="101"/>
      <c r="K15" s="94"/>
      <c r="L15" s="39" t="s">
        <v>308</v>
      </c>
      <c r="M15" s="101"/>
      <c r="N15" s="15"/>
    </row>
    <row r="16" spans="1:19">
      <c r="A16" s="12"/>
      <c r="B16" s="8"/>
      <c r="C16" s="26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8" ht="15.75">
      <c r="A17" s="12"/>
      <c r="B17" s="34" t="s">
        <v>234</v>
      </c>
      <c r="C17" s="35">
        <v>1898</v>
      </c>
      <c r="D17" s="35">
        <v>6702</v>
      </c>
      <c r="E17" s="36">
        <f t="shared" ref="E17:E42" si="0">IF(ISBLANK(D17),"",(IFERROR(((D17/C17-1)*100),"")))</f>
        <v>253.10853530031613</v>
      </c>
      <c r="F17" s="36">
        <f>+(D17*100)/$D$42</f>
        <v>7.7599981474191235</v>
      </c>
      <c r="G17" s="35">
        <v>12868</v>
      </c>
      <c r="H17" s="35">
        <v>18580</v>
      </c>
      <c r="I17" s="36">
        <f t="shared" ref="I17:I42" si="1">IF(ISBLANK(H17),"",(IFERROR(((H17/G17-1)*100),"")))</f>
        <v>44.38918246813801</v>
      </c>
      <c r="J17" s="36">
        <f>+(H17*100)/$H$42</f>
        <v>2.7567051883328166</v>
      </c>
      <c r="K17" s="79"/>
      <c r="L17" s="35">
        <v>82504</v>
      </c>
      <c r="M17" s="36">
        <f>+(L17*100)/$L$42</f>
        <v>2.4945643809804281</v>
      </c>
      <c r="N17" s="15"/>
    </row>
    <row r="18" spans="1:18" ht="15.75">
      <c r="A18" s="12"/>
      <c r="B18" s="34" t="s">
        <v>235</v>
      </c>
      <c r="C18" s="35">
        <v>842</v>
      </c>
      <c r="D18" s="35">
        <v>5983</v>
      </c>
      <c r="E18" s="36">
        <f t="shared" si="0"/>
        <v>610.57007125890732</v>
      </c>
      <c r="F18" s="36">
        <f t="shared" ref="F18:F41" si="2">+(D18*100)/$D$42</f>
        <v>6.9274946159368271</v>
      </c>
      <c r="G18" s="35">
        <v>5739</v>
      </c>
      <c r="H18" s="35">
        <v>11760</v>
      </c>
      <c r="I18" s="36">
        <f t="shared" si="1"/>
        <v>104.91374803972819</v>
      </c>
      <c r="J18" s="36">
        <f t="shared" ref="J18:J41" si="3">+(H18*100)/$H$42</f>
        <v>1.7448252429921378</v>
      </c>
      <c r="K18" s="79"/>
      <c r="L18" s="35">
        <v>38488</v>
      </c>
      <c r="M18" s="36">
        <f t="shared" ref="M18:M41" si="4">+(L18*100)/$L$42</f>
        <v>1.1637107763887171</v>
      </c>
      <c r="N18" s="15"/>
    </row>
    <row r="19" spans="1:18" ht="15.75">
      <c r="A19" s="12"/>
      <c r="B19" s="34" t="s">
        <v>236</v>
      </c>
      <c r="C19" s="35">
        <v>7788</v>
      </c>
      <c r="D19" s="35">
        <v>908</v>
      </c>
      <c r="E19" s="36">
        <f t="shared" si="0"/>
        <v>-88.341037493579861</v>
      </c>
      <c r="F19" s="36">
        <f t="shared" si="2"/>
        <v>1.0513396475464882</v>
      </c>
      <c r="G19" s="35">
        <v>52204</v>
      </c>
      <c r="H19" s="35">
        <v>50021</v>
      </c>
      <c r="I19" s="36">
        <f t="shared" si="1"/>
        <v>-4.1816719025361992</v>
      </c>
      <c r="J19" s="36">
        <f t="shared" si="3"/>
        <v>7.4215904319481059</v>
      </c>
      <c r="K19" s="79"/>
      <c r="L19" s="35">
        <v>332369</v>
      </c>
      <c r="M19" s="36">
        <f t="shared" si="4"/>
        <v>10.049402074348928</v>
      </c>
      <c r="N19" s="15"/>
    </row>
    <row r="20" spans="1:18" ht="15.75">
      <c r="A20" s="12"/>
      <c r="B20" s="34" t="s">
        <v>237</v>
      </c>
      <c r="C20" s="35">
        <v>1105</v>
      </c>
      <c r="D20" s="35">
        <v>1797</v>
      </c>
      <c r="E20" s="36">
        <f t="shared" si="0"/>
        <v>62.624434389140269</v>
      </c>
      <c r="F20" s="36">
        <f t="shared" si="2"/>
        <v>2.0806798971817613</v>
      </c>
      <c r="G20" s="35">
        <v>8563</v>
      </c>
      <c r="H20" s="35">
        <v>9553</v>
      </c>
      <c r="I20" s="36">
        <f t="shared" si="1"/>
        <v>11.561368679201212</v>
      </c>
      <c r="J20" s="36">
        <f t="shared" si="3"/>
        <v>1.4173737709442087</v>
      </c>
      <c r="K20" s="79"/>
      <c r="L20" s="35">
        <v>47020</v>
      </c>
      <c r="M20" s="36">
        <f t="shared" si="4"/>
        <v>1.4216815814227157</v>
      </c>
      <c r="N20" s="15"/>
    </row>
    <row r="21" spans="1:18" ht="15.75">
      <c r="A21" s="12"/>
      <c r="B21" s="34" t="s">
        <v>238</v>
      </c>
      <c r="C21" s="35">
        <v>1463</v>
      </c>
      <c r="D21" s="35">
        <v>1224</v>
      </c>
      <c r="E21" s="36">
        <f t="shared" si="0"/>
        <v>-16.336295283663706</v>
      </c>
      <c r="F21" s="36">
        <f t="shared" si="2"/>
        <v>1.4172243707014334</v>
      </c>
      <c r="G21" s="35">
        <v>11152</v>
      </c>
      <c r="H21" s="35">
        <v>11615</v>
      </c>
      <c r="I21" s="36">
        <f t="shared" si="1"/>
        <v>4.1517216642754651</v>
      </c>
      <c r="J21" s="36">
        <f t="shared" si="3"/>
        <v>1.7233116664416397</v>
      </c>
      <c r="K21" s="79"/>
      <c r="L21" s="35">
        <v>60036</v>
      </c>
      <c r="M21" s="36">
        <f t="shared" si="4"/>
        <v>1.8152291667863496</v>
      </c>
      <c r="N21" s="15"/>
    </row>
    <row r="22" spans="1:18" ht="15" customHeight="1">
      <c r="A22" s="12"/>
      <c r="B22" s="34" t="s">
        <v>239</v>
      </c>
      <c r="C22" s="35">
        <v>1303</v>
      </c>
      <c r="D22" s="35">
        <v>305</v>
      </c>
      <c r="E22" s="36">
        <f t="shared" si="0"/>
        <v>-76.592478894858019</v>
      </c>
      <c r="F22" s="36">
        <f t="shared" si="2"/>
        <v>0.35314822962739967</v>
      </c>
      <c r="G22" s="35">
        <v>8550</v>
      </c>
      <c r="H22" s="35">
        <v>8497</v>
      </c>
      <c r="I22" s="36">
        <f t="shared" si="1"/>
        <v>-0.61988304093567592</v>
      </c>
      <c r="J22" s="36">
        <f t="shared" si="3"/>
        <v>1.2606955858592004</v>
      </c>
      <c r="K22" s="79"/>
      <c r="L22" s="35">
        <v>46245</v>
      </c>
      <c r="M22" s="36">
        <f t="shared" si="4"/>
        <v>1.3982489309420136</v>
      </c>
      <c r="N22" s="15"/>
    </row>
    <row r="23" spans="1:18" ht="15.75">
      <c r="A23" s="12"/>
      <c r="B23" s="34" t="s">
        <v>240</v>
      </c>
      <c r="C23" s="35">
        <v>2447</v>
      </c>
      <c r="D23" s="35">
        <v>466</v>
      </c>
      <c r="E23" s="36">
        <f t="shared" si="0"/>
        <v>-80.956272987331417</v>
      </c>
      <c r="F23" s="36">
        <f t="shared" si="2"/>
        <v>0.53956418034874831</v>
      </c>
      <c r="G23" s="35">
        <v>14749</v>
      </c>
      <c r="H23" s="35">
        <v>19342</v>
      </c>
      <c r="I23" s="36">
        <f t="shared" si="1"/>
        <v>31.141094311478735</v>
      </c>
      <c r="J23" s="36">
        <f t="shared" si="3"/>
        <v>2.8697627423430214</v>
      </c>
      <c r="K23" s="79"/>
      <c r="L23" s="35">
        <v>81418</v>
      </c>
      <c r="M23" s="36">
        <f t="shared" si="4"/>
        <v>2.4617284346294057</v>
      </c>
      <c r="N23" s="15"/>
    </row>
    <row r="24" spans="1:18" ht="15.75">
      <c r="A24" s="12"/>
      <c r="B24" s="34" t="s">
        <v>241</v>
      </c>
      <c r="C24" s="35">
        <v>3046</v>
      </c>
      <c r="D24" s="35">
        <v>2170</v>
      </c>
      <c r="E24" s="36">
        <f t="shared" si="0"/>
        <v>-28.759028233749184</v>
      </c>
      <c r="F24" s="36">
        <f t="shared" si="2"/>
        <v>2.512562814070352</v>
      </c>
      <c r="G24" s="35">
        <v>21900</v>
      </c>
      <c r="H24" s="35">
        <v>24216</v>
      </c>
      <c r="I24" s="36">
        <f t="shared" si="1"/>
        <v>10.575342465753423</v>
      </c>
      <c r="J24" s="36">
        <f t="shared" si="3"/>
        <v>3.5929156534266675</v>
      </c>
      <c r="K24" s="79"/>
      <c r="L24" s="35">
        <v>109426</v>
      </c>
      <c r="M24" s="36">
        <f t="shared" si="4"/>
        <v>3.3085693051629539</v>
      </c>
      <c r="N24" s="15"/>
    </row>
    <row r="25" spans="1:18" ht="15.75">
      <c r="A25" s="12"/>
      <c r="B25" s="34" t="s">
        <v>242</v>
      </c>
      <c r="C25" s="35">
        <v>2201</v>
      </c>
      <c r="D25" s="35">
        <v>852</v>
      </c>
      <c r="E25" s="36">
        <f t="shared" si="0"/>
        <v>-61.29032258064516</v>
      </c>
      <c r="F25" s="36">
        <f t="shared" si="2"/>
        <v>0.98649931686080172</v>
      </c>
      <c r="G25" s="35">
        <v>14747</v>
      </c>
      <c r="H25" s="35">
        <v>15437</v>
      </c>
      <c r="I25" s="36">
        <f t="shared" si="1"/>
        <v>4.6789177459822362</v>
      </c>
      <c r="J25" s="36">
        <f t="shared" si="3"/>
        <v>2.2903798704140845</v>
      </c>
      <c r="K25" s="79"/>
      <c r="L25" s="35">
        <v>78456</v>
      </c>
      <c r="M25" s="36">
        <f t="shared" si="4"/>
        <v>2.3721703562760652</v>
      </c>
      <c r="N25" s="15"/>
    </row>
    <row r="26" spans="1:18" ht="15.75">
      <c r="A26" s="12"/>
      <c r="B26" s="34" t="s">
        <v>75</v>
      </c>
      <c r="C26" s="35">
        <v>7421</v>
      </c>
      <c r="D26" s="35">
        <v>1156</v>
      </c>
      <c r="E26" s="36">
        <f t="shared" si="0"/>
        <v>-84.422584557337288</v>
      </c>
      <c r="F26" s="36">
        <f t="shared" si="2"/>
        <v>1.3384896834402427</v>
      </c>
      <c r="G26" s="35">
        <v>55618</v>
      </c>
      <c r="H26" s="35">
        <v>44889</v>
      </c>
      <c r="I26" s="36">
        <f t="shared" si="1"/>
        <v>-19.290517458376787</v>
      </c>
      <c r="J26" s="36">
        <f t="shared" si="3"/>
        <v>6.6601581915539185</v>
      </c>
      <c r="K26" s="79"/>
      <c r="L26" s="35">
        <v>250442</v>
      </c>
      <c r="M26" s="36">
        <f t="shared" si="4"/>
        <v>7.5722836795973576</v>
      </c>
      <c r="N26" s="15"/>
      <c r="R26" s="4"/>
    </row>
    <row r="27" spans="1:18" ht="15" customHeight="1">
      <c r="A27" s="12"/>
      <c r="B27" s="34" t="s">
        <v>243</v>
      </c>
      <c r="C27" s="35">
        <v>1049</v>
      </c>
      <c r="D27" s="35">
        <v>1529</v>
      </c>
      <c r="E27" s="36">
        <f t="shared" si="0"/>
        <v>45.757864632983789</v>
      </c>
      <c r="F27" s="36">
        <f t="shared" si="2"/>
        <v>1.7703726003288331</v>
      </c>
      <c r="G27" s="35">
        <v>7058</v>
      </c>
      <c r="H27" s="35">
        <v>8561</v>
      </c>
      <c r="I27" s="36">
        <f t="shared" si="1"/>
        <v>21.294984414848408</v>
      </c>
      <c r="J27" s="36">
        <f t="shared" si="3"/>
        <v>1.27019123344011</v>
      </c>
      <c r="K27" s="79"/>
      <c r="L27" s="35">
        <v>43666</v>
      </c>
      <c r="M27" s="36">
        <f t="shared" si="4"/>
        <v>1.3202711172778456</v>
      </c>
      <c r="N27" s="15"/>
    </row>
    <row r="28" spans="1:18" ht="15" customHeight="1">
      <c r="A28" s="12"/>
      <c r="B28" s="34" t="s">
        <v>76</v>
      </c>
      <c r="C28" s="35">
        <v>479</v>
      </c>
      <c r="D28" s="35">
        <v>2394</v>
      </c>
      <c r="E28" s="36">
        <f t="shared" si="0"/>
        <v>399.79123173277662</v>
      </c>
      <c r="F28" s="36">
        <f t="shared" si="2"/>
        <v>2.7719241368130976</v>
      </c>
      <c r="G28" s="35">
        <v>3454</v>
      </c>
      <c r="H28" s="35">
        <v>5852</v>
      </c>
      <c r="I28" s="36">
        <f t="shared" si="1"/>
        <v>69.426751592356695</v>
      </c>
      <c r="J28" s="36">
        <f t="shared" si="3"/>
        <v>0.86825827567942104</v>
      </c>
      <c r="K28" s="79"/>
      <c r="L28" s="35">
        <v>22401</v>
      </c>
      <c r="M28" s="36">
        <f t="shared" si="4"/>
        <v>0.67730942376542436</v>
      </c>
      <c r="N28" s="15"/>
    </row>
    <row r="29" spans="1:18" ht="15" customHeight="1">
      <c r="A29" s="12"/>
      <c r="B29" s="34" t="s">
        <v>244</v>
      </c>
      <c r="C29" s="35">
        <v>1044</v>
      </c>
      <c r="D29" s="35">
        <v>2847</v>
      </c>
      <c r="E29" s="36">
        <f t="shared" si="0"/>
        <v>172.70114942528733</v>
      </c>
      <c r="F29" s="36">
        <f t="shared" si="2"/>
        <v>3.2964360975383831</v>
      </c>
      <c r="G29" s="35">
        <v>7541</v>
      </c>
      <c r="H29" s="35">
        <v>8839</v>
      </c>
      <c r="I29" s="36">
        <f t="shared" si="1"/>
        <v>17.212571277018963</v>
      </c>
      <c r="J29" s="36">
        <f t="shared" si="3"/>
        <v>1.311437952619686</v>
      </c>
      <c r="K29" s="79"/>
      <c r="L29" s="35">
        <v>50506</v>
      </c>
      <c r="M29" s="36">
        <f t="shared" si="4"/>
        <v>1.5270831550688149</v>
      </c>
      <c r="N29" s="15"/>
    </row>
    <row r="30" spans="1:18" ht="15" customHeight="1">
      <c r="A30" s="12"/>
      <c r="B30" s="34" t="s">
        <v>79</v>
      </c>
      <c r="C30" s="35">
        <v>48</v>
      </c>
      <c r="D30" s="35">
        <v>3605</v>
      </c>
      <c r="E30" s="36">
        <f t="shared" si="0"/>
        <v>7410.416666666667</v>
      </c>
      <c r="F30" s="36">
        <f t="shared" si="2"/>
        <v>4.1740962878910679</v>
      </c>
      <c r="G30" s="35">
        <v>388</v>
      </c>
      <c r="H30" s="35">
        <v>4132</v>
      </c>
      <c r="I30" s="36">
        <f t="shared" si="1"/>
        <v>964.94845360824741</v>
      </c>
      <c r="J30" s="36">
        <f t="shared" si="3"/>
        <v>0.61306274694247564</v>
      </c>
      <c r="K30" s="79"/>
      <c r="L30" s="35">
        <v>5665</v>
      </c>
      <c r="M30" s="36">
        <f t="shared" si="4"/>
        <v>0.17128511609442118</v>
      </c>
      <c r="N30" s="15"/>
    </row>
    <row r="31" spans="1:18" ht="15" customHeight="1">
      <c r="A31" s="12"/>
      <c r="B31" s="34" t="s">
        <v>245</v>
      </c>
      <c r="C31" s="35">
        <v>6498</v>
      </c>
      <c r="D31" s="35">
        <v>785</v>
      </c>
      <c r="E31" s="36">
        <f t="shared" si="0"/>
        <v>-87.91935980301632</v>
      </c>
      <c r="F31" s="36">
        <f t="shared" si="2"/>
        <v>0.90892249264756964</v>
      </c>
      <c r="G31" s="35">
        <v>43059</v>
      </c>
      <c r="H31" s="35">
        <v>39541</v>
      </c>
      <c r="I31" s="36">
        <f t="shared" si="1"/>
        <v>-8.1701850948698311</v>
      </c>
      <c r="J31" s="36">
        <f t="shared" si="3"/>
        <v>5.8666781405741606</v>
      </c>
      <c r="K31" s="79"/>
      <c r="L31" s="35">
        <v>202198</v>
      </c>
      <c r="M31" s="36">
        <f t="shared" si="4"/>
        <v>6.1135936282541525</v>
      </c>
      <c r="N31" s="15"/>
    </row>
    <row r="32" spans="1:18" ht="15" customHeight="1">
      <c r="A32" s="12"/>
      <c r="B32" s="34" t="s">
        <v>78</v>
      </c>
      <c r="C32" s="35">
        <v>2688</v>
      </c>
      <c r="D32" s="35">
        <v>7054</v>
      </c>
      <c r="E32" s="36">
        <f t="shared" si="0"/>
        <v>162.42559523809524</v>
      </c>
      <c r="F32" s="36">
        <f t="shared" si="2"/>
        <v>8.167565940300582</v>
      </c>
      <c r="G32" s="35">
        <v>17349</v>
      </c>
      <c r="H32" s="35">
        <v>28277</v>
      </c>
      <c r="I32" s="36">
        <f t="shared" si="1"/>
        <v>62.98922128076547</v>
      </c>
      <c r="J32" s="36">
        <f t="shared" si="3"/>
        <v>4.195444166334072</v>
      </c>
      <c r="K32" s="79"/>
      <c r="L32" s="35">
        <v>104833</v>
      </c>
      <c r="M32" s="36">
        <f t="shared" si="4"/>
        <v>3.1696968359270001</v>
      </c>
      <c r="N32" s="15"/>
    </row>
    <row r="33" spans="1:14" ht="15" customHeight="1">
      <c r="A33" s="12"/>
      <c r="B33" s="34" t="s">
        <v>246</v>
      </c>
      <c r="C33" s="35">
        <v>2252</v>
      </c>
      <c r="D33" s="35">
        <v>7395</v>
      </c>
      <c r="E33" s="36">
        <f t="shared" si="0"/>
        <v>228.37477797513324</v>
      </c>
      <c r="F33" s="36">
        <f t="shared" si="2"/>
        <v>8.5623972396544943</v>
      </c>
      <c r="G33" s="35">
        <v>17116</v>
      </c>
      <c r="H33" s="35">
        <v>24897</v>
      </c>
      <c r="I33" s="36">
        <f t="shared" si="1"/>
        <v>45.46038794110774</v>
      </c>
      <c r="J33" s="36">
        <f t="shared" si="3"/>
        <v>3.6939552784672838</v>
      </c>
      <c r="K33" s="79"/>
      <c r="L33" s="35">
        <v>103951</v>
      </c>
      <c r="M33" s="36">
        <f t="shared" si="4"/>
        <v>3.1430289678960595</v>
      </c>
      <c r="N33" s="15"/>
    </row>
    <row r="34" spans="1:14" ht="15" customHeight="1">
      <c r="A34" s="12"/>
      <c r="B34" s="34" t="s">
        <v>247</v>
      </c>
      <c r="C34" s="35">
        <v>1641</v>
      </c>
      <c r="D34" s="35">
        <v>970</v>
      </c>
      <c r="E34" s="36">
        <f t="shared" si="0"/>
        <v>-40.889701401584396</v>
      </c>
      <c r="F34" s="36">
        <f t="shared" si="2"/>
        <v>1.1231271565199268</v>
      </c>
      <c r="G34" s="35">
        <v>9578</v>
      </c>
      <c r="H34" s="35">
        <v>11579</v>
      </c>
      <c r="I34" s="36">
        <f t="shared" si="1"/>
        <v>20.891626644393391</v>
      </c>
      <c r="J34" s="36">
        <f t="shared" si="3"/>
        <v>1.7179703646773778</v>
      </c>
      <c r="K34" s="79"/>
      <c r="L34" s="35">
        <v>61783</v>
      </c>
      <c r="M34" s="36">
        <f t="shared" si="4"/>
        <v>1.8680508963215576</v>
      </c>
      <c r="N34" s="15"/>
    </row>
    <row r="35" spans="1:14" ht="15" customHeight="1">
      <c r="A35" s="12"/>
      <c r="B35" s="34" t="s">
        <v>248</v>
      </c>
      <c r="C35" s="35">
        <v>356</v>
      </c>
      <c r="D35" s="35">
        <v>2841</v>
      </c>
      <c r="E35" s="36">
        <f t="shared" si="0"/>
        <v>698.03370786516859</v>
      </c>
      <c r="F35" s="36">
        <f t="shared" si="2"/>
        <v>3.2894889192506311</v>
      </c>
      <c r="G35" s="35">
        <v>3092</v>
      </c>
      <c r="H35" s="35">
        <v>5387</v>
      </c>
      <c r="I35" s="36">
        <f t="shared" si="1"/>
        <v>74.223803363518755</v>
      </c>
      <c r="J35" s="36">
        <f t="shared" si="3"/>
        <v>0.79926646122437472</v>
      </c>
      <c r="K35" s="79"/>
      <c r="L35" s="35">
        <v>26158</v>
      </c>
      <c r="M35" s="36">
        <f t="shared" si="4"/>
        <v>0.79090486616025935</v>
      </c>
      <c r="N35" s="15"/>
    </row>
    <row r="36" spans="1:14" ht="15" customHeight="1">
      <c r="A36" s="12"/>
      <c r="B36" s="34" t="s">
        <v>77</v>
      </c>
      <c r="C36" s="35">
        <v>822</v>
      </c>
      <c r="D36" s="35">
        <v>1233</v>
      </c>
      <c r="E36" s="36">
        <f t="shared" si="0"/>
        <v>50</v>
      </c>
      <c r="F36" s="36">
        <f t="shared" si="2"/>
        <v>1.4276451381330617</v>
      </c>
      <c r="G36" s="35">
        <v>6096</v>
      </c>
      <c r="H36" s="35">
        <v>6581</v>
      </c>
      <c r="I36" s="36">
        <f t="shared" si="1"/>
        <v>7.9560367454068137</v>
      </c>
      <c r="J36" s="36">
        <f t="shared" si="3"/>
        <v>0.97641963640571938</v>
      </c>
      <c r="K36" s="79"/>
      <c r="L36" s="35">
        <v>34078</v>
      </c>
      <c r="M36" s="36">
        <f t="shared" si="4"/>
        <v>1.0303714362340133</v>
      </c>
      <c r="N36" s="15"/>
    </row>
    <row r="37" spans="1:14" ht="15" customHeight="1">
      <c r="A37" s="12"/>
      <c r="B37" s="34" t="s">
        <v>249</v>
      </c>
      <c r="C37" s="35">
        <v>2521</v>
      </c>
      <c r="D37" s="35">
        <v>3231</v>
      </c>
      <c r="E37" s="36">
        <f t="shared" si="0"/>
        <v>28.163427211424043</v>
      </c>
      <c r="F37" s="36">
        <f t="shared" si="2"/>
        <v>3.7410555079545191</v>
      </c>
      <c r="G37" s="35">
        <v>16504</v>
      </c>
      <c r="H37" s="35">
        <v>20407</v>
      </c>
      <c r="I37" s="36">
        <f t="shared" si="1"/>
        <v>23.648812409112942</v>
      </c>
      <c r="J37" s="36">
        <f t="shared" si="3"/>
        <v>3.0277762528690952</v>
      </c>
      <c r="K37" s="79"/>
      <c r="L37" s="35">
        <v>93585</v>
      </c>
      <c r="M37" s="36">
        <f t="shared" si="4"/>
        <v>2.8296059293374061</v>
      </c>
      <c r="N37" s="15"/>
    </row>
    <row r="38" spans="1:14" ht="15" customHeight="1">
      <c r="A38" s="12"/>
      <c r="B38" s="34" t="s">
        <v>250</v>
      </c>
      <c r="C38" s="35">
        <v>753</v>
      </c>
      <c r="D38" s="35">
        <v>1949</v>
      </c>
      <c r="E38" s="36">
        <f t="shared" si="0"/>
        <v>158.83134130146081</v>
      </c>
      <c r="F38" s="36">
        <f t="shared" si="2"/>
        <v>2.2566750804714819</v>
      </c>
      <c r="G38" s="35">
        <v>4921</v>
      </c>
      <c r="H38" s="35">
        <v>7854</v>
      </c>
      <c r="I38" s="36">
        <f t="shared" si="1"/>
        <v>59.601706970128035</v>
      </c>
      <c r="J38" s="36">
        <f t="shared" si="3"/>
        <v>1.1652940015697493</v>
      </c>
      <c r="K38" s="79"/>
      <c r="L38" s="35">
        <v>27166</v>
      </c>
      <c r="M38" s="36">
        <f t="shared" si="4"/>
        <v>0.82138242962419172</v>
      </c>
      <c r="N38" s="15"/>
    </row>
    <row r="39" spans="1:14" ht="15" customHeight="1">
      <c r="A39" s="12"/>
      <c r="B39" s="34" t="s">
        <v>251</v>
      </c>
      <c r="C39" s="35">
        <v>1721</v>
      </c>
      <c r="D39" s="35">
        <v>133</v>
      </c>
      <c r="E39" s="36">
        <f t="shared" si="0"/>
        <v>-92.271934921557232</v>
      </c>
      <c r="F39" s="36">
        <f t="shared" si="2"/>
        <v>0.15399578537850542</v>
      </c>
      <c r="G39" s="35">
        <v>10584</v>
      </c>
      <c r="H39" s="35">
        <v>12692</v>
      </c>
      <c r="I39" s="36">
        <f t="shared" si="1"/>
        <v>19.916855631141338</v>
      </c>
      <c r="J39" s="36">
        <f t="shared" si="3"/>
        <v>1.883105610889134</v>
      </c>
      <c r="K39" s="79"/>
      <c r="L39" s="35">
        <v>56924</v>
      </c>
      <c r="M39" s="36">
        <f t="shared" si="4"/>
        <v>1.7211357367270665</v>
      </c>
      <c r="N39" s="15"/>
    </row>
    <row r="40" spans="1:14" ht="15" customHeight="1">
      <c r="A40" s="12"/>
      <c r="B40" s="34" t="s">
        <v>252</v>
      </c>
      <c r="C40" s="35">
        <v>7300</v>
      </c>
      <c r="D40" s="35">
        <v>1257</v>
      </c>
      <c r="E40" s="36">
        <f t="shared" si="0"/>
        <v>-82.780821917808225</v>
      </c>
      <c r="F40" s="36">
        <f t="shared" si="2"/>
        <v>1.4554338512840701</v>
      </c>
      <c r="G40" s="35">
        <v>51528</v>
      </c>
      <c r="H40" s="35">
        <v>47094</v>
      </c>
      <c r="I40" s="36">
        <f t="shared" si="1"/>
        <v>-8.6050302748020506</v>
      </c>
      <c r="J40" s="36">
        <f t="shared" si="3"/>
        <v>6.9873129246149439</v>
      </c>
      <c r="K40" s="79"/>
      <c r="L40" s="35">
        <v>280116</v>
      </c>
      <c r="M40" s="36">
        <f t="shared" si="4"/>
        <v>8.4694971897449047</v>
      </c>
      <c r="N40" s="15"/>
    </row>
    <row r="41" spans="1:14" ht="15" customHeight="1">
      <c r="A41" s="12"/>
      <c r="B41" s="34" t="s">
        <v>71</v>
      </c>
      <c r="C41" s="35">
        <v>23658</v>
      </c>
      <c r="D41" s="35">
        <v>27580</v>
      </c>
      <c r="E41" s="36">
        <f t="shared" si="0"/>
        <v>16.577901766844192</v>
      </c>
      <c r="F41" s="36">
        <f t="shared" si="2"/>
        <v>31.9338628627006</v>
      </c>
      <c r="G41" s="35">
        <v>170458</v>
      </c>
      <c r="H41" s="35">
        <v>228390</v>
      </c>
      <c r="I41" s="36">
        <f t="shared" si="1"/>
        <v>33.986084548686478</v>
      </c>
      <c r="J41" s="36">
        <f t="shared" si="3"/>
        <v>33.886108609436597</v>
      </c>
      <c r="K41" s="79"/>
      <c r="L41" s="35">
        <v>1067917</v>
      </c>
      <c r="M41" s="36">
        <f t="shared" si="4"/>
        <v>32.28919458503195</v>
      </c>
      <c r="N41" s="15"/>
    </row>
    <row r="42" spans="1:14" ht="15.75">
      <c r="A42" s="12"/>
      <c r="B42" s="40" t="s">
        <v>70</v>
      </c>
      <c r="C42" s="42">
        <f>SUM(C17:C41)</f>
        <v>82344</v>
      </c>
      <c r="D42" s="42">
        <f>SUM(D17:D41)</f>
        <v>86366</v>
      </c>
      <c r="E42" s="42">
        <f t="shared" si="0"/>
        <v>4.8843874477800364</v>
      </c>
      <c r="F42" s="42">
        <f>SUM(F17:F41)</f>
        <v>100</v>
      </c>
      <c r="G42" s="42">
        <f>SUM(G17:G41)</f>
        <v>574816</v>
      </c>
      <c r="H42" s="42">
        <f>SUM(H17:H41)</f>
        <v>673993</v>
      </c>
      <c r="I42" s="42">
        <f t="shared" si="1"/>
        <v>17.253695095474029</v>
      </c>
      <c r="J42" s="42">
        <f>SUM(J17:J41)</f>
        <v>100</v>
      </c>
      <c r="K42" s="4"/>
      <c r="L42" s="42">
        <f>SUM(L17:L41)</f>
        <v>3307351</v>
      </c>
      <c r="M42" s="42">
        <f>SUM(M17:M41)</f>
        <v>100</v>
      </c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8.75">
      <c r="A44" s="12"/>
      <c r="B44" s="92" t="s">
        <v>310</v>
      </c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15"/>
    </row>
    <row r="45" spans="1:14" ht="31.5" customHeight="1">
      <c r="A45" s="12"/>
      <c r="B45" s="30" t="s">
        <v>258</v>
      </c>
      <c r="C45" s="104" t="s">
        <v>319</v>
      </c>
      <c r="D45" s="104"/>
      <c r="E45" s="101" t="s">
        <v>254</v>
      </c>
      <c r="F45" s="101" t="s">
        <v>307</v>
      </c>
      <c r="G45" s="105" t="s">
        <v>321</v>
      </c>
      <c r="H45" s="106"/>
      <c r="I45" s="101" t="s">
        <v>254</v>
      </c>
      <c r="J45" s="101" t="s">
        <v>307</v>
      </c>
      <c r="K45" s="94"/>
      <c r="L45" s="86" t="s">
        <v>323</v>
      </c>
      <c r="M45" s="101" t="s">
        <v>101</v>
      </c>
      <c r="N45" s="15"/>
    </row>
    <row r="46" spans="1:14" ht="15.75">
      <c r="A46" s="12"/>
      <c r="B46" s="30"/>
      <c r="C46" s="31">
        <v>2016</v>
      </c>
      <c r="D46" s="31">
        <v>2017</v>
      </c>
      <c r="E46" s="101"/>
      <c r="F46" s="101"/>
      <c r="G46" s="31">
        <v>2016</v>
      </c>
      <c r="H46" s="31">
        <v>2017</v>
      </c>
      <c r="I46" s="101"/>
      <c r="J46" s="101"/>
      <c r="K46" s="94"/>
      <c r="L46" s="39" t="s">
        <v>308</v>
      </c>
      <c r="M46" s="101"/>
      <c r="N46" s="15"/>
    </row>
    <row r="47" spans="1:14">
      <c r="A47" s="12"/>
      <c r="B47" s="8"/>
      <c r="C47" s="26"/>
      <c r="D47" s="4"/>
      <c r="E47" s="4"/>
      <c r="F47" s="4"/>
      <c r="G47" s="4"/>
      <c r="H47" s="4"/>
      <c r="I47" s="4"/>
      <c r="J47" s="4"/>
      <c r="K47" s="4"/>
      <c r="L47" s="4"/>
      <c r="M47" s="4"/>
      <c r="N47" s="15"/>
    </row>
    <row r="48" spans="1:14" ht="15.75">
      <c r="A48" s="12"/>
      <c r="B48" s="34" t="s">
        <v>234</v>
      </c>
      <c r="C48" s="35">
        <v>543</v>
      </c>
      <c r="D48" s="35">
        <v>4011</v>
      </c>
      <c r="E48" s="36">
        <f t="shared" ref="E48:E73" si="5">IF(ISBLANK(D48),"",(IFERROR(((D48/C48-1)*100),"")))</f>
        <v>638.67403314917124</v>
      </c>
      <c r="F48" s="36">
        <f>+(D48*100)/$D$73</f>
        <v>8.737039295983271</v>
      </c>
      <c r="G48" s="35">
        <v>3872</v>
      </c>
      <c r="H48" s="35">
        <v>7268</v>
      </c>
      <c r="I48" s="36">
        <f t="shared" ref="I48:I73" si="6">IF(ISBLANK(H48),"",(IFERROR(((H48/G48-1)*100),"")))</f>
        <v>87.706611570247929</v>
      </c>
      <c r="J48" s="36">
        <f>+(H48*100)/$H$73</f>
        <v>1.9988504134936154</v>
      </c>
      <c r="K48" s="79"/>
      <c r="L48" s="35">
        <v>26618</v>
      </c>
      <c r="M48" s="36">
        <f>+(L48*100)/$L$73</f>
        <v>1.4464449125003531</v>
      </c>
      <c r="N48" s="15"/>
    </row>
    <row r="49" spans="1:14" ht="15.75">
      <c r="A49" s="12"/>
      <c r="B49" s="34" t="s">
        <v>235</v>
      </c>
      <c r="C49" s="35">
        <v>338</v>
      </c>
      <c r="D49" s="35">
        <v>4147</v>
      </c>
      <c r="E49" s="36">
        <f t="shared" si="5"/>
        <v>1126.9230769230769</v>
      </c>
      <c r="F49" s="36">
        <f t="shared" ref="F49:F72" si="7">+(D49*100)/$D$73</f>
        <v>9.0332839592227927</v>
      </c>
      <c r="G49" s="35">
        <v>2441</v>
      </c>
      <c r="H49" s="35">
        <v>6462</v>
      </c>
      <c r="I49" s="36">
        <f t="shared" si="6"/>
        <v>164.72757066775912</v>
      </c>
      <c r="J49" s="36">
        <f t="shared" ref="J49:J72" si="8">+(H49*100)/$H$73</f>
        <v>1.7771837330759139</v>
      </c>
      <c r="K49" s="79"/>
      <c r="L49" s="35">
        <v>17872</v>
      </c>
      <c r="M49" s="36">
        <f t="shared" ref="M49:M71" si="9">+(L49*100)/$L$73</f>
        <v>0.97117978346255585</v>
      </c>
      <c r="N49" s="15"/>
    </row>
    <row r="50" spans="1:14" ht="15.75">
      <c r="A50" s="12"/>
      <c r="B50" s="34" t="s">
        <v>236</v>
      </c>
      <c r="C50" s="35">
        <v>4345</v>
      </c>
      <c r="D50" s="35">
        <v>255</v>
      </c>
      <c r="E50" s="36">
        <f t="shared" si="5"/>
        <v>-94.131185270425775</v>
      </c>
      <c r="F50" s="36">
        <f t="shared" si="7"/>
        <v>0.55545874357410474</v>
      </c>
      <c r="G50" s="35">
        <v>29967</v>
      </c>
      <c r="H50" s="35">
        <v>27147</v>
      </c>
      <c r="I50" s="36">
        <f t="shared" si="6"/>
        <v>-9.4103513865251731</v>
      </c>
      <c r="J50" s="36">
        <f t="shared" si="8"/>
        <v>7.4659868155078666</v>
      </c>
      <c r="K50" s="79"/>
      <c r="L50" s="35">
        <v>197567</v>
      </c>
      <c r="M50" s="36">
        <f t="shared" si="9"/>
        <v>10.735959952962554</v>
      </c>
      <c r="N50" s="15"/>
    </row>
    <row r="51" spans="1:14" ht="15.75">
      <c r="A51" s="12"/>
      <c r="B51" s="34" t="s">
        <v>237</v>
      </c>
      <c r="C51" s="35">
        <v>831</v>
      </c>
      <c r="D51" s="35">
        <v>475</v>
      </c>
      <c r="E51" s="36">
        <f t="shared" si="5"/>
        <v>-42.839951865222623</v>
      </c>
      <c r="F51" s="36">
        <f t="shared" si="7"/>
        <v>1.0346780517556853</v>
      </c>
      <c r="G51" s="35">
        <v>6516</v>
      </c>
      <c r="H51" s="35">
        <v>6369</v>
      </c>
      <c r="I51" s="36">
        <f t="shared" si="6"/>
        <v>-2.2559852670349878</v>
      </c>
      <c r="J51" s="36">
        <f t="shared" si="8"/>
        <v>1.7516068084123331</v>
      </c>
      <c r="K51" s="79"/>
      <c r="L51" s="35">
        <v>34521</v>
      </c>
      <c r="M51" s="36">
        <f t="shared" si="9"/>
        <v>1.8759006996928655</v>
      </c>
      <c r="N51" s="15"/>
    </row>
    <row r="52" spans="1:14" ht="15.75">
      <c r="A52" s="12"/>
      <c r="B52" s="34" t="s">
        <v>238</v>
      </c>
      <c r="C52" s="35">
        <v>1285</v>
      </c>
      <c r="D52" s="35">
        <v>817</v>
      </c>
      <c r="E52" s="36">
        <f t="shared" si="5"/>
        <v>-36.420233463035025</v>
      </c>
      <c r="F52" s="36">
        <f t="shared" si="7"/>
        <v>1.7796462490197786</v>
      </c>
      <c r="G52" s="35">
        <v>9847</v>
      </c>
      <c r="H52" s="35">
        <v>9888</v>
      </c>
      <c r="I52" s="36">
        <f t="shared" si="6"/>
        <v>0.41637046816289658</v>
      </c>
      <c r="J52" s="36">
        <f t="shared" si="8"/>
        <v>2.7194046351987988</v>
      </c>
      <c r="K52" s="79"/>
      <c r="L52" s="35">
        <v>51697</v>
      </c>
      <c r="M52" s="36">
        <f t="shared" si="9"/>
        <v>2.8092592471835136</v>
      </c>
      <c r="N52" s="15"/>
    </row>
    <row r="53" spans="1:14" ht="15.75">
      <c r="A53" s="12"/>
      <c r="B53" s="34" t="s">
        <v>239</v>
      </c>
      <c r="C53" s="35">
        <v>843</v>
      </c>
      <c r="D53" s="35">
        <v>234</v>
      </c>
      <c r="E53" s="36">
        <f t="shared" si="5"/>
        <v>-72.241992882562272</v>
      </c>
      <c r="F53" s="36">
        <f t="shared" si="7"/>
        <v>0.5097150823385902</v>
      </c>
      <c r="G53" s="35">
        <v>5887</v>
      </c>
      <c r="H53" s="35">
        <v>5779</v>
      </c>
      <c r="I53" s="36">
        <f t="shared" si="6"/>
        <v>-1.8345507049430942</v>
      </c>
      <c r="J53" s="36">
        <f t="shared" si="8"/>
        <v>1.589344598181013</v>
      </c>
      <c r="K53" s="79"/>
      <c r="L53" s="35">
        <v>31721</v>
      </c>
      <c r="M53" s="36">
        <f t="shared" si="9"/>
        <v>1.7237463021047301</v>
      </c>
      <c r="N53" s="15"/>
    </row>
    <row r="54" spans="1:14" ht="15.75">
      <c r="A54" s="12"/>
      <c r="B54" s="34" t="s">
        <v>240</v>
      </c>
      <c r="C54" s="35">
        <v>149</v>
      </c>
      <c r="D54" s="35">
        <v>285</v>
      </c>
      <c r="E54" s="36">
        <f t="shared" si="5"/>
        <v>91.275167785234899</v>
      </c>
      <c r="F54" s="36">
        <f t="shared" si="7"/>
        <v>0.62080683105341117</v>
      </c>
      <c r="G54" s="35">
        <v>1078</v>
      </c>
      <c r="H54" s="35">
        <v>1436</v>
      </c>
      <c r="I54" s="36">
        <f t="shared" si="6"/>
        <v>33.209647495361772</v>
      </c>
      <c r="J54" s="36">
        <f t="shared" si="8"/>
        <v>0.39492971846131419</v>
      </c>
      <c r="K54" s="79"/>
      <c r="L54" s="35">
        <v>5452</v>
      </c>
      <c r="M54" s="36">
        <f t="shared" si="9"/>
        <v>0.29626634844661226</v>
      </c>
      <c r="N54" s="15"/>
    </row>
    <row r="55" spans="1:14" ht="15.75">
      <c r="A55" s="12"/>
      <c r="B55" s="34" t="s">
        <v>241</v>
      </c>
      <c r="C55" s="35">
        <v>2325</v>
      </c>
      <c r="D55" s="35">
        <v>1612</v>
      </c>
      <c r="E55" s="36">
        <f t="shared" si="5"/>
        <v>-30.666666666666664</v>
      </c>
      <c r="F55" s="36">
        <f t="shared" si="7"/>
        <v>3.5113705672213995</v>
      </c>
      <c r="G55" s="35">
        <v>16704</v>
      </c>
      <c r="H55" s="35">
        <v>18616</v>
      </c>
      <c r="I55" s="36">
        <f t="shared" si="6"/>
        <v>11.446360153256707</v>
      </c>
      <c r="J55" s="36">
        <f t="shared" si="8"/>
        <v>5.1197852638411039</v>
      </c>
      <c r="K55" s="79"/>
      <c r="L55" s="35">
        <v>83769</v>
      </c>
      <c r="M55" s="36">
        <f t="shared" si="9"/>
        <v>4.5520791898430417</v>
      </c>
      <c r="N55" s="15"/>
    </row>
    <row r="56" spans="1:14" ht="15.75">
      <c r="A56" s="12"/>
      <c r="B56" s="34" t="s">
        <v>242</v>
      </c>
      <c r="C56" s="35">
        <v>481</v>
      </c>
      <c r="D56" s="35">
        <v>356</v>
      </c>
      <c r="E56" s="36">
        <f t="shared" si="5"/>
        <v>-25.987525987525984</v>
      </c>
      <c r="F56" s="36">
        <f t="shared" si="7"/>
        <v>0.77546397142110313</v>
      </c>
      <c r="G56" s="35">
        <v>3560</v>
      </c>
      <c r="H56" s="35">
        <v>3267</v>
      </c>
      <c r="I56" s="36">
        <f t="shared" si="6"/>
        <v>-8.230337078651683</v>
      </c>
      <c r="J56" s="36">
        <f t="shared" si="8"/>
        <v>0.8984926115690206</v>
      </c>
      <c r="K56" s="79"/>
      <c r="L56" s="35">
        <v>17532</v>
      </c>
      <c r="M56" s="36">
        <f t="shared" si="9"/>
        <v>0.95270389232685371</v>
      </c>
      <c r="N56" s="15"/>
    </row>
    <row r="57" spans="1:14" ht="15.75">
      <c r="A57" s="12"/>
      <c r="B57" s="34" t="s">
        <v>75</v>
      </c>
      <c r="C57" s="35">
        <v>4426</v>
      </c>
      <c r="D57" s="35">
        <v>857</v>
      </c>
      <c r="E57" s="36">
        <f t="shared" si="5"/>
        <v>-80.637144148215086</v>
      </c>
      <c r="F57" s="36">
        <f t="shared" si="7"/>
        <v>1.8667770323255206</v>
      </c>
      <c r="G57" s="35">
        <v>34335</v>
      </c>
      <c r="H57" s="35">
        <v>27359</v>
      </c>
      <c r="I57" s="36">
        <f t="shared" si="6"/>
        <v>-20.317460317460323</v>
      </c>
      <c r="J57" s="36">
        <f t="shared" si="8"/>
        <v>7.5242912029130196</v>
      </c>
      <c r="K57" s="79"/>
      <c r="L57" s="35">
        <v>151396</v>
      </c>
      <c r="M57" s="36">
        <f t="shared" si="9"/>
        <v>8.2269882775904826</v>
      </c>
      <c r="N57" s="15"/>
    </row>
    <row r="58" spans="1:14" ht="15.75">
      <c r="A58" s="12"/>
      <c r="B58" s="34" t="s">
        <v>243</v>
      </c>
      <c r="C58" s="35">
        <v>112</v>
      </c>
      <c r="D58" s="35">
        <v>1341</v>
      </c>
      <c r="E58" s="36">
        <f t="shared" si="5"/>
        <v>1097.3214285714287</v>
      </c>
      <c r="F58" s="36">
        <f t="shared" si="7"/>
        <v>2.9210595103249979</v>
      </c>
      <c r="G58" s="35">
        <v>788</v>
      </c>
      <c r="H58" s="35">
        <v>2238</v>
      </c>
      <c r="I58" s="36">
        <f t="shared" si="6"/>
        <v>184.01015228426397</v>
      </c>
      <c r="J58" s="36">
        <f t="shared" si="8"/>
        <v>0.61549631609778632</v>
      </c>
      <c r="K58" s="79"/>
      <c r="L58" s="35">
        <v>5709</v>
      </c>
      <c r="M58" s="36">
        <f t="shared" si="9"/>
        <v>0.31023194851095187</v>
      </c>
      <c r="N58" s="15"/>
    </row>
    <row r="59" spans="1:14" ht="15.75">
      <c r="A59" s="12"/>
      <c r="B59" s="34" t="s">
        <v>76</v>
      </c>
      <c r="C59" s="35">
        <v>298</v>
      </c>
      <c r="D59" s="35">
        <v>454</v>
      </c>
      <c r="E59" s="36">
        <f t="shared" si="5"/>
        <v>52.348993288590592</v>
      </c>
      <c r="F59" s="36">
        <f t="shared" si="7"/>
        <v>0.98893439052017074</v>
      </c>
      <c r="G59" s="35">
        <v>2094</v>
      </c>
      <c r="H59" s="35">
        <v>2631</v>
      </c>
      <c r="I59" s="36">
        <f t="shared" si="6"/>
        <v>25.644699140401151</v>
      </c>
      <c r="J59" s="36">
        <f t="shared" si="8"/>
        <v>0.72357944935356389</v>
      </c>
      <c r="K59" s="79"/>
      <c r="L59" s="35">
        <v>12492</v>
      </c>
      <c r="M59" s="36">
        <f t="shared" si="9"/>
        <v>0.67882597666820998</v>
      </c>
      <c r="N59" s="15"/>
    </row>
    <row r="60" spans="1:14" ht="15.75">
      <c r="A60" s="12"/>
      <c r="B60" s="34" t="s">
        <v>244</v>
      </c>
      <c r="C60" s="35">
        <v>315</v>
      </c>
      <c r="D60" s="35">
        <v>1960</v>
      </c>
      <c r="E60" s="36">
        <f t="shared" si="5"/>
        <v>522.22222222222229</v>
      </c>
      <c r="F60" s="36">
        <f t="shared" si="7"/>
        <v>4.2694083819813544</v>
      </c>
      <c r="G60" s="35">
        <v>2432</v>
      </c>
      <c r="H60" s="35">
        <v>3675</v>
      </c>
      <c r="I60" s="36">
        <f t="shared" si="6"/>
        <v>51.110197368421062</v>
      </c>
      <c r="J60" s="36">
        <f t="shared" si="8"/>
        <v>1.0107010552544078</v>
      </c>
      <c r="K60" s="79"/>
      <c r="L60" s="35">
        <v>17159</v>
      </c>
      <c r="M60" s="36">
        <f t="shared" si="9"/>
        <v>0.9324347529338628</v>
      </c>
      <c r="N60" s="15"/>
    </row>
    <row r="61" spans="1:14" ht="15.75">
      <c r="A61" s="12"/>
      <c r="B61" s="34" t="s">
        <v>79</v>
      </c>
      <c r="C61" s="35">
        <v>3</v>
      </c>
      <c r="D61" s="35">
        <v>2804</v>
      </c>
      <c r="E61" s="36">
        <f t="shared" si="5"/>
        <v>93366.666666666657</v>
      </c>
      <c r="F61" s="36">
        <f t="shared" si="7"/>
        <v>6.1078679097325086</v>
      </c>
      <c r="G61" s="35">
        <v>13</v>
      </c>
      <c r="H61" s="35">
        <v>2818</v>
      </c>
      <c r="I61" s="36">
        <f t="shared" si="6"/>
        <v>21576.923076923078</v>
      </c>
      <c r="J61" s="36">
        <f t="shared" si="8"/>
        <v>0.77500831937603309</v>
      </c>
      <c r="K61" s="79"/>
      <c r="L61" s="35">
        <v>2885</v>
      </c>
      <c r="M61" s="36">
        <f t="shared" si="9"/>
        <v>0.15677337037206099</v>
      </c>
      <c r="N61" s="15"/>
    </row>
    <row r="62" spans="1:14" ht="15.75">
      <c r="A62" s="12"/>
      <c r="B62" s="34" t="s">
        <v>245</v>
      </c>
      <c r="C62" s="35">
        <v>4521</v>
      </c>
      <c r="D62" s="35">
        <v>502</v>
      </c>
      <c r="E62" s="36">
        <f t="shared" si="5"/>
        <v>-88.896261888962627</v>
      </c>
      <c r="F62" s="36">
        <f t="shared" si="7"/>
        <v>1.093491330487061</v>
      </c>
      <c r="G62" s="35">
        <v>30027</v>
      </c>
      <c r="H62" s="35">
        <v>27422</v>
      </c>
      <c r="I62" s="36">
        <f t="shared" si="6"/>
        <v>-8.6755253605088729</v>
      </c>
      <c r="J62" s="36">
        <f t="shared" si="8"/>
        <v>7.5416175067173805</v>
      </c>
      <c r="K62" s="79"/>
      <c r="L62" s="35">
        <v>136005</v>
      </c>
      <c r="M62" s="36">
        <f t="shared" si="9"/>
        <v>7.3906281585622713</v>
      </c>
      <c r="N62" s="15"/>
    </row>
    <row r="63" spans="1:14" ht="15.75">
      <c r="A63" s="12"/>
      <c r="B63" s="34" t="s">
        <v>78</v>
      </c>
      <c r="C63" s="35">
        <v>1084</v>
      </c>
      <c r="D63" s="35">
        <v>4604</v>
      </c>
      <c r="E63" s="36">
        <f t="shared" si="5"/>
        <v>324.72324723247237</v>
      </c>
      <c r="F63" s="36">
        <f t="shared" si="7"/>
        <v>10.028753158490895</v>
      </c>
      <c r="G63" s="35">
        <v>7068</v>
      </c>
      <c r="H63" s="35">
        <v>13276</v>
      </c>
      <c r="I63" s="36">
        <f t="shared" si="6"/>
        <v>87.83248443689871</v>
      </c>
      <c r="J63" s="36">
        <f t="shared" si="8"/>
        <v>3.6511747509000054</v>
      </c>
      <c r="K63" s="79"/>
      <c r="L63" s="35">
        <v>43912</v>
      </c>
      <c r="M63" s="36">
        <f t="shared" si="9"/>
        <v>2.3862156810322155</v>
      </c>
      <c r="N63" s="15"/>
    </row>
    <row r="64" spans="1:14" ht="15.75">
      <c r="A64" s="12"/>
      <c r="B64" s="34" t="s">
        <v>246</v>
      </c>
      <c r="C64" s="35">
        <v>1692</v>
      </c>
      <c r="D64" s="35">
        <v>3957</v>
      </c>
      <c r="E64" s="36">
        <f t="shared" si="5"/>
        <v>133.86524822695037</v>
      </c>
      <c r="F64" s="36">
        <f t="shared" si="7"/>
        <v>8.6194127385205199</v>
      </c>
      <c r="G64" s="35">
        <v>12914</v>
      </c>
      <c r="H64" s="35">
        <v>17200</v>
      </c>
      <c r="I64" s="36">
        <f t="shared" si="6"/>
        <v>33.188787362552262</v>
      </c>
      <c r="J64" s="36">
        <f t="shared" si="8"/>
        <v>4.7303559592859363</v>
      </c>
      <c r="K64" s="79"/>
      <c r="L64" s="35">
        <v>73479</v>
      </c>
      <c r="M64" s="36">
        <f t="shared" si="9"/>
        <v>3.9929117787066439</v>
      </c>
      <c r="N64" s="15"/>
    </row>
    <row r="65" spans="1:14" ht="15.75">
      <c r="A65" s="12"/>
      <c r="B65" s="34" t="s">
        <v>247</v>
      </c>
      <c r="C65" s="35">
        <v>291</v>
      </c>
      <c r="D65" s="35">
        <v>308</v>
      </c>
      <c r="E65" s="36">
        <f t="shared" si="5"/>
        <v>5.841924398625431</v>
      </c>
      <c r="F65" s="36">
        <f t="shared" si="7"/>
        <v>0.67090703145421282</v>
      </c>
      <c r="G65" s="35">
        <v>1877</v>
      </c>
      <c r="H65" s="35">
        <v>2428</v>
      </c>
      <c r="I65" s="36">
        <f t="shared" si="6"/>
        <v>29.355354288758662</v>
      </c>
      <c r="J65" s="36">
        <f t="shared" si="8"/>
        <v>0.66775024820617757</v>
      </c>
      <c r="K65" s="79"/>
      <c r="L65" s="35">
        <v>13076</v>
      </c>
      <c r="M65" s="36">
        <f t="shared" si="9"/>
        <v>0.71056103673659243</v>
      </c>
      <c r="N65" s="15"/>
    </row>
    <row r="66" spans="1:14" ht="15.75">
      <c r="A66" s="12"/>
      <c r="B66" s="34" t="s">
        <v>248</v>
      </c>
      <c r="C66" s="35">
        <v>294</v>
      </c>
      <c r="D66" s="35">
        <v>183</v>
      </c>
      <c r="E66" s="36">
        <f t="shared" si="5"/>
        <v>-37.755102040816325</v>
      </c>
      <c r="F66" s="36">
        <f t="shared" si="7"/>
        <v>0.39862333362376928</v>
      </c>
      <c r="G66" s="35">
        <v>2472</v>
      </c>
      <c r="H66" s="35">
        <v>2246</v>
      </c>
      <c r="I66" s="36">
        <f t="shared" si="6"/>
        <v>-9.142394822006473</v>
      </c>
      <c r="J66" s="36">
        <f t="shared" si="8"/>
        <v>0.61769648166024493</v>
      </c>
      <c r="K66" s="79"/>
      <c r="L66" s="35">
        <v>17687</v>
      </c>
      <c r="M66" s="36">
        <f t="shared" si="9"/>
        <v>0.96112672505048269</v>
      </c>
      <c r="N66" s="15"/>
    </row>
    <row r="67" spans="1:14" ht="15.75">
      <c r="A67" s="12"/>
      <c r="B67" s="34" t="s">
        <v>77</v>
      </c>
      <c r="C67" s="35">
        <v>519</v>
      </c>
      <c r="D67" s="35">
        <v>153</v>
      </c>
      <c r="E67" s="36">
        <f t="shared" si="5"/>
        <v>-70.520231213872833</v>
      </c>
      <c r="F67" s="36">
        <f t="shared" si="7"/>
        <v>0.33327524614446286</v>
      </c>
      <c r="G67" s="35">
        <v>4005</v>
      </c>
      <c r="H67" s="35">
        <v>3613</v>
      </c>
      <c r="I67" s="36">
        <f t="shared" si="6"/>
        <v>-9.7877652933832664</v>
      </c>
      <c r="J67" s="36">
        <f t="shared" si="8"/>
        <v>0.99364977214535399</v>
      </c>
      <c r="K67" s="79"/>
      <c r="L67" s="35">
        <v>21601</v>
      </c>
      <c r="M67" s="36">
        <f t="shared" si="9"/>
        <v>1.1738168365361834</v>
      </c>
      <c r="N67" s="15"/>
    </row>
    <row r="68" spans="1:14" ht="15.75">
      <c r="A68" s="12"/>
      <c r="B68" s="34" t="s">
        <v>249</v>
      </c>
      <c r="C68" s="35">
        <v>1802</v>
      </c>
      <c r="D68" s="35">
        <v>1333</v>
      </c>
      <c r="E68" s="36">
        <f t="shared" si="5"/>
        <v>-26.026637069922309</v>
      </c>
      <c r="F68" s="36">
        <f t="shared" si="7"/>
        <v>2.9036333536638494</v>
      </c>
      <c r="G68" s="35">
        <v>11767</v>
      </c>
      <c r="H68" s="35">
        <v>13354</v>
      </c>
      <c r="I68" s="36">
        <f t="shared" si="6"/>
        <v>13.486870060338241</v>
      </c>
      <c r="J68" s="36">
        <f t="shared" si="8"/>
        <v>3.6726263651339761</v>
      </c>
      <c r="K68" s="79"/>
      <c r="L68" s="35">
        <v>64659</v>
      </c>
      <c r="M68" s="36">
        <f t="shared" si="9"/>
        <v>3.5136254263040176</v>
      </c>
      <c r="N68" s="15"/>
    </row>
    <row r="69" spans="1:14" ht="15.75">
      <c r="A69" s="12"/>
      <c r="B69" s="34" t="s">
        <v>250</v>
      </c>
      <c r="C69" s="35">
        <v>223</v>
      </c>
      <c r="D69" s="35">
        <v>58</v>
      </c>
      <c r="E69" s="36">
        <f t="shared" si="5"/>
        <v>-73.991031390134538</v>
      </c>
      <c r="F69" s="36">
        <f t="shared" si="7"/>
        <v>0.12633963579332577</v>
      </c>
      <c r="G69" s="35">
        <v>1770</v>
      </c>
      <c r="H69" s="35">
        <v>2030</v>
      </c>
      <c r="I69" s="36">
        <f t="shared" si="6"/>
        <v>14.689265536723163</v>
      </c>
      <c r="J69" s="36">
        <f t="shared" si="8"/>
        <v>0.55829201147386343</v>
      </c>
      <c r="K69" s="79"/>
      <c r="L69" s="35">
        <v>8500</v>
      </c>
      <c r="M69" s="36">
        <f t="shared" si="9"/>
        <v>0.46189727839255401</v>
      </c>
      <c r="N69" s="15"/>
    </row>
    <row r="70" spans="1:14" ht="15.75">
      <c r="A70" s="12"/>
      <c r="B70" s="34" t="s">
        <v>251</v>
      </c>
      <c r="C70" s="35">
        <v>53</v>
      </c>
      <c r="D70" s="35">
        <v>2</v>
      </c>
      <c r="E70" s="36">
        <f t="shared" si="5"/>
        <v>-96.226415094339629</v>
      </c>
      <c r="F70" s="36">
        <f t="shared" si="7"/>
        <v>4.3565391652870961E-3</v>
      </c>
      <c r="G70" s="35">
        <v>376</v>
      </c>
      <c r="H70" s="35">
        <v>408</v>
      </c>
      <c r="I70" s="36">
        <f t="shared" si="6"/>
        <v>8.5106382978723296</v>
      </c>
      <c r="J70" s="36">
        <f t="shared" si="8"/>
        <v>0.11220844368538732</v>
      </c>
      <c r="K70" s="79"/>
      <c r="L70" s="35">
        <v>2741</v>
      </c>
      <c r="M70" s="36">
        <f t="shared" si="9"/>
        <v>0.1489482870675283</v>
      </c>
      <c r="N70" s="15"/>
    </row>
    <row r="71" spans="1:14" ht="15.75">
      <c r="A71" s="12"/>
      <c r="B71" s="34" t="s">
        <v>252</v>
      </c>
      <c r="C71" s="35">
        <v>4924</v>
      </c>
      <c r="D71" s="35">
        <v>265</v>
      </c>
      <c r="E71" s="36">
        <f t="shared" si="5"/>
        <v>-94.618196588139725</v>
      </c>
      <c r="F71" s="36">
        <f t="shared" si="7"/>
        <v>0.57724143940054018</v>
      </c>
      <c r="G71" s="35">
        <v>35160</v>
      </c>
      <c r="H71" s="35">
        <v>30468</v>
      </c>
      <c r="I71" s="36">
        <f t="shared" si="6"/>
        <v>-13.344709897610919</v>
      </c>
      <c r="J71" s="36">
        <f t="shared" si="8"/>
        <v>8.3793305446234836</v>
      </c>
      <c r="K71" s="79"/>
      <c r="L71" s="35">
        <v>189798</v>
      </c>
      <c r="M71" s="36">
        <f t="shared" si="9"/>
        <v>10.313785840511761</v>
      </c>
      <c r="N71" s="15"/>
    </row>
    <row r="72" spans="1:14" ht="15.75">
      <c r="A72" s="12"/>
      <c r="B72" s="34" t="s">
        <v>71</v>
      </c>
      <c r="C72" s="35">
        <v>13617</v>
      </c>
      <c r="D72" s="35">
        <v>14935</v>
      </c>
      <c r="E72" s="36">
        <f t="shared" si="5"/>
        <v>9.679077623558797</v>
      </c>
      <c r="F72" s="36">
        <f t="shared" si="7"/>
        <v>32.532456216781391</v>
      </c>
      <c r="G72" s="35">
        <v>103085</v>
      </c>
      <c r="H72" s="35">
        <v>126211</v>
      </c>
      <c r="I72" s="36">
        <f t="shared" si="6"/>
        <v>22.43391376048891</v>
      </c>
      <c r="J72" s="36">
        <f t="shared" si="8"/>
        <v>34.710636975432401</v>
      </c>
      <c r="K72" s="79"/>
      <c r="L72" s="35">
        <v>612388</v>
      </c>
      <c r="M72" s="36">
        <f>+(L72*100)/$L$73</f>
        <v>33.277688296501104</v>
      </c>
      <c r="N72" s="15"/>
    </row>
    <row r="73" spans="1:14" ht="15.75">
      <c r="A73" s="12"/>
      <c r="B73" s="40" t="s">
        <v>70</v>
      </c>
      <c r="C73" s="42">
        <f>SUM(C48:C72)</f>
        <v>45314</v>
      </c>
      <c r="D73" s="42">
        <f>SUM(D48:D72)</f>
        <v>45908</v>
      </c>
      <c r="E73" s="42">
        <f t="shared" si="5"/>
        <v>1.31085315796442</v>
      </c>
      <c r="F73" s="97">
        <f>SUM(F48:F72)</f>
        <v>100</v>
      </c>
      <c r="G73" s="42">
        <f>SUM(G48:G72)</f>
        <v>330055</v>
      </c>
      <c r="H73" s="42">
        <f>SUM(H48:H72)</f>
        <v>363609</v>
      </c>
      <c r="I73" s="42">
        <f t="shared" si="6"/>
        <v>10.166184423808144</v>
      </c>
      <c r="J73" s="97">
        <f>SUM(J48:J72)</f>
        <v>100</v>
      </c>
      <c r="K73" s="4"/>
      <c r="L73" s="42">
        <f>SUM(L48:L72)</f>
        <v>1840236</v>
      </c>
      <c r="M73" s="97">
        <f>SUM(M48:M72)</f>
        <v>100</v>
      </c>
      <c r="N73" s="15"/>
    </row>
    <row r="74" spans="1:14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15"/>
    </row>
    <row r="75" spans="1:14" ht="18.75">
      <c r="A75" s="12"/>
      <c r="B75" s="92" t="s">
        <v>311</v>
      </c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15"/>
    </row>
    <row r="76" spans="1:14" ht="31.5" customHeight="1">
      <c r="A76" s="12"/>
      <c r="B76" s="30" t="s">
        <v>258</v>
      </c>
      <c r="C76" s="104" t="s">
        <v>319</v>
      </c>
      <c r="D76" s="104"/>
      <c r="E76" s="101" t="s">
        <v>254</v>
      </c>
      <c r="F76" s="101" t="s">
        <v>307</v>
      </c>
      <c r="G76" s="105" t="s">
        <v>321</v>
      </c>
      <c r="H76" s="106"/>
      <c r="I76" s="101" t="s">
        <v>254</v>
      </c>
      <c r="J76" s="101" t="s">
        <v>307</v>
      </c>
      <c r="K76" s="94"/>
      <c r="L76" s="86" t="s">
        <v>323</v>
      </c>
      <c r="M76" s="101" t="s">
        <v>101</v>
      </c>
      <c r="N76" s="15"/>
    </row>
    <row r="77" spans="1:14" ht="15.75">
      <c r="A77" s="12"/>
      <c r="B77" s="30"/>
      <c r="C77" s="31">
        <v>2016</v>
      </c>
      <c r="D77" s="31">
        <v>2017</v>
      </c>
      <c r="E77" s="101"/>
      <c r="F77" s="101"/>
      <c r="G77" s="31">
        <v>2016</v>
      </c>
      <c r="H77" s="31">
        <v>2017</v>
      </c>
      <c r="I77" s="101"/>
      <c r="J77" s="101"/>
      <c r="K77" s="94"/>
      <c r="L77" s="39" t="s">
        <v>308</v>
      </c>
      <c r="M77" s="101"/>
      <c r="N77" s="15"/>
    </row>
    <row r="78" spans="1:14">
      <c r="A78" s="12"/>
      <c r="B78" s="8"/>
      <c r="C78" s="26"/>
      <c r="D78" s="4"/>
      <c r="E78" s="4"/>
      <c r="F78" s="4"/>
      <c r="G78" s="4"/>
      <c r="H78" s="4"/>
      <c r="I78" s="4"/>
      <c r="J78" s="4"/>
      <c r="K78" s="4"/>
      <c r="L78" s="4"/>
      <c r="M78" s="4"/>
      <c r="N78" s="15"/>
    </row>
    <row r="79" spans="1:14" ht="15.75">
      <c r="A79" s="12"/>
      <c r="B79" s="34" t="s">
        <v>234</v>
      </c>
      <c r="C79" s="35">
        <f>C17-C48</f>
        <v>1355</v>
      </c>
      <c r="D79" s="35">
        <f>D17-D48</f>
        <v>2691</v>
      </c>
      <c r="E79" s="36">
        <f t="shared" ref="E79:E104" si="10">IF(ISBLANK(D79),"",(IFERROR(((D79/C79-1)*100),"")))</f>
        <v>98.597785977859772</v>
      </c>
      <c r="F79" s="36">
        <f>+(D79*100)/$D$104</f>
        <v>6.6513421325819371</v>
      </c>
      <c r="G79" s="35">
        <f>G17-G48</f>
        <v>8996</v>
      </c>
      <c r="H79" s="35">
        <f>H17-H48</f>
        <v>11312</v>
      </c>
      <c r="I79" s="36">
        <f t="shared" ref="I79:I104" si="11">IF(ISBLANK(H79),"",(IFERROR(((H79/G79-1)*100),"")))</f>
        <v>25.744775455758106</v>
      </c>
      <c r="J79" s="36">
        <f>+(H79*100)/$H$104</f>
        <v>3.6445177586473529</v>
      </c>
      <c r="K79" s="79"/>
      <c r="L79" s="35">
        <f>L17-L48</f>
        <v>55886</v>
      </c>
      <c r="M79" s="36">
        <f>+(L79*100)/$L$104</f>
        <v>3.8092446740712216</v>
      </c>
      <c r="N79" s="15"/>
    </row>
    <row r="80" spans="1:14" ht="15.75">
      <c r="A80" s="12"/>
      <c r="B80" s="34" t="s">
        <v>235</v>
      </c>
      <c r="C80" s="35">
        <f t="shared" ref="C80:D103" si="12">C18-C49</f>
        <v>504</v>
      </c>
      <c r="D80" s="35">
        <f t="shared" si="12"/>
        <v>1836</v>
      </c>
      <c r="E80" s="36">
        <f t="shared" si="10"/>
        <v>264.28571428571428</v>
      </c>
      <c r="F80" s="36">
        <f t="shared" ref="F80:F103" si="13">+(D80*100)/$D$104</f>
        <v>4.5380394483167725</v>
      </c>
      <c r="G80" s="35">
        <f t="shared" ref="G80:H80" si="14">G18-G49</f>
        <v>3298</v>
      </c>
      <c r="H80" s="35">
        <f t="shared" si="14"/>
        <v>5298</v>
      </c>
      <c r="I80" s="36">
        <f t="shared" si="11"/>
        <v>60.642813826561557</v>
      </c>
      <c r="J80" s="36">
        <f t="shared" ref="J80:J103" si="15">+(H80*100)/$H$104</f>
        <v>1.7069178823650704</v>
      </c>
      <c r="K80" s="79"/>
      <c r="L80" s="35">
        <f t="shared" ref="L80" si="16">L18-L49</f>
        <v>20616</v>
      </c>
      <c r="M80" s="36">
        <f t="shared" ref="M80:M103" si="17">+(L80*100)/$L$104</f>
        <v>1.4052068174614805</v>
      </c>
      <c r="N80" s="15"/>
    </row>
    <row r="81" spans="1:14" ht="15.75">
      <c r="A81" s="12"/>
      <c r="B81" s="34" t="s">
        <v>236</v>
      </c>
      <c r="C81" s="35">
        <f t="shared" si="12"/>
        <v>3443</v>
      </c>
      <c r="D81" s="35">
        <f t="shared" si="12"/>
        <v>653</v>
      </c>
      <c r="E81" s="36">
        <f t="shared" si="10"/>
        <v>-81.033981992448446</v>
      </c>
      <c r="F81" s="36">
        <f t="shared" si="13"/>
        <v>1.6140194769884819</v>
      </c>
      <c r="G81" s="35">
        <f t="shared" ref="G81:H81" si="18">G19-G50</f>
        <v>22237</v>
      </c>
      <c r="H81" s="35">
        <f t="shared" si="18"/>
        <v>22874</v>
      </c>
      <c r="I81" s="36">
        <f t="shared" si="11"/>
        <v>2.8645950442955481</v>
      </c>
      <c r="J81" s="36">
        <f t="shared" si="15"/>
        <v>7.3695809062322803</v>
      </c>
      <c r="K81" s="79"/>
      <c r="L81" s="35">
        <f t="shared" ref="L81" si="19">L19-L50</f>
        <v>134802</v>
      </c>
      <c r="M81" s="36">
        <f t="shared" si="17"/>
        <v>9.1882367776213858</v>
      </c>
      <c r="N81" s="15"/>
    </row>
    <row r="82" spans="1:14" ht="15.75">
      <c r="A82" s="12"/>
      <c r="B82" s="34" t="s">
        <v>237</v>
      </c>
      <c r="C82" s="35">
        <f t="shared" si="12"/>
        <v>274</v>
      </c>
      <c r="D82" s="35">
        <f t="shared" si="12"/>
        <v>1322</v>
      </c>
      <c r="E82" s="36">
        <f t="shared" si="10"/>
        <v>382.48175182481754</v>
      </c>
      <c r="F82" s="36">
        <f t="shared" si="13"/>
        <v>3.2675861387117506</v>
      </c>
      <c r="G82" s="35">
        <f t="shared" ref="G82:H82" si="20">G20-G51</f>
        <v>2047</v>
      </c>
      <c r="H82" s="35">
        <f t="shared" si="20"/>
        <v>3184</v>
      </c>
      <c r="I82" s="36">
        <f t="shared" si="11"/>
        <v>55.544699560332191</v>
      </c>
      <c r="J82" s="36">
        <f t="shared" si="15"/>
        <v>1.0258260735089437</v>
      </c>
      <c r="K82" s="79"/>
      <c r="L82" s="35">
        <f t="shared" ref="L82" si="21">L20-L51</f>
        <v>12499</v>
      </c>
      <c r="M82" s="36">
        <f t="shared" si="17"/>
        <v>0.85194412162645738</v>
      </c>
      <c r="N82" s="15"/>
    </row>
    <row r="83" spans="1:14" ht="15.75">
      <c r="A83" s="12"/>
      <c r="B83" s="34" t="s">
        <v>238</v>
      </c>
      <c r="C83" s="35">
        <f t="shared" si="12"/>
        <v>178</v>
      </c>
      <c r="D83" s="35">
        <f t="shared" si="12"/>
        <v>407</v>
      </c>
      <c r="E83" s="36">
        <f t="shared" si="10"/>
        <v>128.65168539325845</v>
      </c>
      <c r="F83" s="36">
        <f t="shared" si="13"/>
        <v>1.0059815116911366</v>
      </c>
      <c r="G83" s="35">
        <f t="shared" ref="G83:H83" si="22">G21-G52</f>
        <v>1305</v>
      </c>
      <c r="H83" s="35">
        <f t="shared" si="22"/>
        <v>1727</v>
      </c>
      <c r="I83" s="36">
        <f t="shared" si="11"/>
        <v>32.337164750957847</v>
      </c>
      <c r="J83" s="36">
        <f t="shared" si="15"/>
        <v>0.55640754678076187</v>
      </c>
      <c r="K83" s="79"/>
      <c r="L83" s="35">
        <f t="shared" ref="L83" si="23">L21-L52</f>
        <v>8339</v>
      </c>
      <c r="M83" s="36">
        <f t="shared" si="17"/>
        <v>0.56839443397416012</v>
      </c>
      <c r="N83" s="15"/>
    </row>
    <row r="84" spans="1:14" ht="15.75">
      <c r="A84" s="12"/>
      <c r="B84" s="34" t="s">
        <v>239</v>
      </c>
      <c r="C84" s="35">
        <f t="shared" si="12"/>
        <v>460</v>
      </c>
      <c r="D84" s="35">
        <f t="shared" si="12"/>
        <v>71</v>
      </c>
      <c r="E84" s="36">
        <f t="shared" si="10"/>
        <v>-84.565217391304344</v>
      </c>
      <c r="F84" s="36">
        <f t="shared" si="13"/>
        <v>0.17549063226061595</v>
      </c>
      <c r="G84" s="35">
        <f t="shared" ref="G84:H84" si="24">G22-G53</f>
        <v>2663</v>
      </c>
      <c r="H84" s="35">
        <f t="shared" si="24"/>
        <v>2718</v>
      </c>
      <c r="I84" s="36">
        <f t="shared" si="11"/>
        <v>2.0653398422831426</v>
      </c>
      <c r="J84" s="36">
        <f t="shared" si="15"/>
        <v>0.87568946852930563</v>
      </c>
      <c r="K84" s="79"/>
      <c r="L84" s="35">
        <f t="shared" ref="L84" si="25">L22-L53</f>
        <v>14524</v>
      </c>
      <c r="M84" s="36">
        <f t="shared" si="17"/>
        <v>0.98997011140912605</v>
      </c>
      <c r="N84" s="15"/>
    </row>
    <row r="85" spans="1:14" ht="15.75">
      <c r="A85" s="12"/>
      <c r="B85" s="34" t="s">
        <v>240</v>
      </c>
      <c r="C85" s="35">
        <f t="shared" si="12"/>
        <v>2298</v>
      </c>
      <c r="D85" s="35">
        <f t="shared" si="12"/>
        <v>181</v>
      </c>
      <c r="E85" s="36">
        <f t="shared" si="10"/>
        <v>-92.123585726718886</v>
      </c>
      <c r="F85" s="36">
        <f t="shared" si="13"/>
        <v>0.44737752731227448</v>
      </c>
      <c r="G85" s="35">
        <f t="shared" ref="G85:H85" si="26">G23-G54</f>
        <v>13671</v>
      </c>
      <c r="H85" s="35">
        <f t="shared" si="26"/>
        <v>17906</v>
      </c>
      <c r="I85" s="36">
        <f t="shared" si="11"/>
        <v>30.977982590885823</v>
      </c>
      <c r="J85" s="36">
        <f t="shared" si="15"/>
        <v>5.7689829372648074</v>
      </c>
      <c r="K85" s="79"/>
      <c r="L85" s="35">
        <f t="shared" ref="L85" si="27">L23-L54</f>
        <v>75966</v>
      </c>
      <c r="M85" s="36">
        <f t="shared" si="17"/>
        <v>5.1779172048544249</v>
      </c>
      <c r="N85" s="15"/>
    </row>
    <row r="86" spans="1:14" ht="15.75">
      <c r="A86" s="12"/>
      <c r="B86" s="34" t="s">
        <v>241</v>
      </c>
      <c r="C86" s="35">
        <f t="shared" si="12"/>
        <v>721</v>
      </c>
      <c r="D86" s="35">
        <f t="shared" si="12"/>
        <v>558</v>
      </c>
      <c r="E86" s="36">
        <f t="shared" si="10"/>
        <v>-22.607489597780862</v>
      </c>
      <c r="F86" s="36">
        <f t="shared" si="13"/>
        <v>1.3792080676256859</v>
      </c>
      <c r="G86" s="35">
        <f t="shared" ref="G86:H86" si="28">G24-G55</f>
        <v>5196</v>
      </c>
      <c r="H86" s="35">
        <f t="shared" si="28"/>
        <v>5600</v>
      </c>
      <c r="I86" s="36">
        <f t="shared" si="11"/>
        <v>7.7752117013087041</v>
      </c>
      <c r="J86" s="36">
        <f t="shared" si="15"/>
        <v>1.8042167122016599</v>
      </c>
      <c r="K86" s="79"/>
      <c r="L86" s="35">
        <f t="shared" ref="L86" si="29">L24-L55</f>
        <v>25657</v>
      </c>
      <c r="M86" s="36">
        <f t="shared" si="17"/>
        <v>1.7488063307920647</v>
      </c>
      <c r="N86" s="15"/>
    </row>
    <row r="87" spans="1:14" ht="15.75">
      <c r="A87" s="12"/>
      <c r="B87" s="34" t="s">
        <v>242</v>
      </c>
      <c r="C87" s="35">
        <f t="shared" si="12"/>
        <v>1720</v>
      </c>
      <c r="D87" s="35">
        <f t="shared" si="12"/>
        <v>496</v>
      </c>
      <c r="E87" s="36">
        <f t="shared" si="10"/>
        <v>-71.16279069767441</v>
      </c>
      <c r="F87" s="36">
        <f t="shared" si="13"/>
        <v>1.2259627267783875</v>
      </c>
      <c r="G87" s="35">
        <f t="shared" ref="G87:H87" si="30">G25-G56</f>
        <v>11187</v>
      </c>
      <c r="H87" s="35">
        <f t="shared" si="30"/>
        <v>12170</v>
      </c>
      <c r="I87" s="36">
        <f t="shared" si="11"/>
        <v>8.7869848931795715</v>
      </c>
      <c r="J87" s="36">
        <f t="shared" si="15"/>
        <v>3.9209495334811071</v>
      </c>
      <c r="K87" s="79"/>
      <c r="L87" s="35">
        <f t="shared" ref="L87" si="31">L25-L56</f>
        <v>60924</v>
      </c>
      <c r="M87" s="36">
        <f t="shared" si="17"/>
        <v>4.1526397044539793</v>
      </c>
      <c r="N87" s="15"/>
    </row>
    <row r="88" spans="1:14" ht="15.75">
      <c r="A88" s="12"/>
      <c r="B88" s="34" t="s">
        <v>75</v>
      </c>
      <c r="C88" s="35">
        <f t="shared" si="12"/>
        <v>2995</v>
      </c>
      <c r="D88" s="35">
        <f t="shared" si="12"/>
        <v>299</v>
      </c>
      <c r="E88" s="36">
        <f t="shared" si="10"/>
        <v>-90.016694490818026</v>
      </c>
      <c r="F88" s="36">
        <f t="shared" si="13"/>
        <v>0.73903801473132635</v>
      </c>
      <c r="G88" s="35">
        <f t="shared" ref="G88:H88" si="32">G26-G57</f>
        <v>21283</v>
      </c>
      <c r="H88" s="35">
        <f t="shared" si="32"/>
        <v>17530</v>
      </c>
      <c r="I88" s="36">
        <f t="shared" si="11"/>
        <v>-17.633792228539214</v>
      </c>
      <c r="J88" s="36">
        <f t="shared" si="15"/>
        <v>5.647842672302696</v>
      </c>
      <c r="K88" s="79"/>
      <c r="L88" s="35">
        <f t="shared" ref="L88" si="33">L26-L57</f>
        <v>99046</v>
      </c>
      <c r="M88" s="36">
        <f t="shared" si="17"/>
        <v>6.7510726834638044</v>
      </c>
      <c r="N88" s="15"/>
    </row>
    <row r="89" spans="1:14" ht="15.75">
      <c r="A89" s="12"/>
      <c r="B89" s="34" t="s">
        <v>243</v>
      </c>
      <c r="C89" s="35">
        <f t="shared" si="12"/>
        <v>937</v>
      </c>
      <c r="D89" s="35">
        <f t="shared" si="12"/>
        <v>188</v>
      </c>
      <c r="E89" s="36">
        <f t="shared" si="10"/>
        <v>-79.935965848452511</v>
      </c>
      <c r="F89" s="36">
        <f t="shared" si="13"/>
        <v>0.46467942063374362</v>
      </c>
      <c r="G89" s="35">
        <f t="shared" ref="G89:H89" si="34">G27-G58</f>
        <v>6270</v>
      </c>
      <c r="H89" s="35">
        <f t="shared" si="34"/>
        <v>6323</v>
      </c>
      <c r="I89" s="36">
        <f t="shared" si="11"/>
        <v>0.84529505582138231</v>
      </c>
      <c r="J89" s="36">
        <f t="shared" si="15"/>
        <v>2.0371539770091243</v>
      </c>
      <c r="K89" s="79"/>
      <c r="L89" s="35">
        <f t="shared" ref="L89" si="35">L27-L58</f>
        <v>37957</v>
      </c>
      <c r="M89" s="36">
        <f t="shared" si="17"/>
        <v>2.5871864168793857</v>
      </c>
      <c r="N89" s="15"/>
    </row>
    <row r="90" spans="1:14" ht="15.75">
      <c r="A90" s="12"/>
      <c r="B90" s="34" t="s">
        <v>76</v>
      </c>
      <c r="C90" s="35">
        <f t="shared" si="12"/>
        <v>181</v>
      </c>
      <c r="D90" s="35">
        <f t="shared" si="12"/>
        <v>1940</v>
      </c>
      <c r="E90" s="36">
        <f t="shared" si="10"/>
        <v>971.82320441988952</v>
      </c>
      <c r="F90" s="36">
        <f t="shared" si="13"/>
        <v>4.7950961490928865</v>
      </c>
      <c r="G90" s="35">
        <f t="shared" ref="G90:H90" si="36">G28-G59</f>
        <v>1360</v>
      </c>
      <c r="H90" s="35">
        <f t="shared" si="36"/>
        <v>3221</v>
      </c>
      <c r="I90" s="36">
        <f t="shared" si="11"/>
        <v>136.83823529411762</v>
      </c>
      <c r="J90" s="36">
        <f t="shared" si="15"/>
        <v>1.0377467910717046</v>
      </c>
      <c r="K90" s="79"/>
      <c r="L90" s="35">
        <f t="shared" ref="L90" si="37">L28-L59</f>
        <v>9909</v>
      </c>
      <c r="M90" s="36">
        <f t="shared" si="17"/>
        <v>0.67540717666985883</v>
      </c>
      <c r="N90" s="15"/>
    </row>
    <row r="91" spans="1:14" ht="15.75">
      <c r="A91" s="12"/>
      <c r="B91" s="34" t="s">
        <v>244</v>
      </c>
      <c r="C91" s="35">
        <f t="shared" si="12"/>
        <v>729</v>
      </c>
      <c r="D91" s="35">
        <f t="shared" si="12"/>
        <v>887</v>
      </c>
      <c r="E91" s="36">
        <f t="shared" si="10"/>
        <v>21.673525377229087</v>
      </c>
      <c r="F91" s="36">
        <f t="shared" si="13"/>
        <v>2.1923970537347373</v>
      </c>
      <c r="G91" s="35">
        <f t="shared" ref="G91:H91" si="38">G29-G60</f>
        <v>5109</v>
      </c>
      <c r="H91" s="35">
        <f t="shared" si="38"/>
        <v>5164</v>
      </c>
      <c r="I91" s="36">
        <f t="shared" si="11"/>
        <v>1.0765316108827472</v>
      </c>
      <c r="J91" s="36">
        <f t="shared" si="15"/>
        <v>1.6637455538945307</v>
      </c>
      <c r="K91" s="79"/>
      <c r="L91" s="35">
        <f t="shared" ref="L91" si="39">L29-L60</f>
        <v>33347</v>
      </c>
      <c r="M91" s="36">
        <f t="shared" si="17"/>
        <v>2.2729642870531621</v>
      </c>
      <c r="N91" s="15"/>
    </row>
    <row r="92" spans="1:14" ht="15.75">
      <c r="A92" s="12"/>
      <c r="B92" s="34" t="s">
        <v>79</v>
      </c>
      <c r="C92" s="35">
        <f t="shared" si="12"/>
        <v>45</v>
      </c>
      <c r="D92" s="35">
        <f t="shared" si="12"/>
        <v>801</v>
      </c>
      <c r="E92" s="36">
        <f t="shared" si="10"/>
        <v>1680</v>
      </c>
      <c r="F92" s="36">
        <f t="shared" si="13"/>
        <v>1.9798309357852588</v>
      </c>
      <c r="G92" s="35">
        <f t="shared" ref="G92:H92" si="40">G30-G61</f>
        <v>375</v>
      </c>
      <c r="H92" s="35">
        <f t="shared" si="40"/>
        <v>1314</v>
      </c>
      <c r="I92" s="36">
        <f t="shared" si="11"/>
        <v>250.4</v>
      </c>
      <c r="J92" s="36">
        <f t="shared" si="15"/>
        <v>0.42334656425588946</v>
      </c>
      <c r="K92" s="79"/>
      <c r="L92" s="35">
        <f t="shared" ref="L92" si="41">L30-L61</f>
        <v>2780</v>
      </c>
      <c r="M92" s="36">
        <f t="shared" si="17"/>
        <v>0.18948753165225629</v>
      </c>
      <c r="N92" s="15"/>
    </row>
    <row r="93" spans="1:14" ht="15.75">
      <c r="A93" s="12"/>
      <c r="B93" s="34" t="s">
        <v>245</v>
      </c>
      <c r="C93" s="35">
        <f t="shared" si="12"/>
        <v>1977</v>
      </c>
      <c r="D93" s="35">
        <f t="shared" si="12"/>
        <v>283</v>
      </c>
      <c r="E93" s="36">
        <f t="shared" si="10"/>
        <v>-85.685381891755185</v>
      </c>
      <c r="F93" s="36">
        <f t="shared" si="13"/>
        <v>0.69949082999653966</v>
      </c>
      <c r="G93" s="35">
        <f t="shared" ref="G93:H93" si="42">G31-G62</f>
        <v>13032</v>
      </c>
      <c r="H93" s="35">
        <f t="shared" si="42"/>
        <v>12119</v>
      </c>
      <c r="I93" s="36">
        <f t="shared" si="11"/>
        <v>-7.005831798649476</v>
      </c>
      <c r="J93" s="36">
        <f t="shared" si="15"/>
        <v>3.9045182741378421</v>
      </c>
      <c r="K93" s="79"/>
      <c r="L93" s="35">
        <f t="shared" ref="L93" si="43">L31-L62</f>
        <v>66193</v>
      </c>
      <c r="M93" s="36">
        <f t="shared" si="17"/>
        <v>4.5117799218193531</v>
      </c>
      <c r="N93" s="15"/>
    </row>
    <row r="94" spans="1:14" ht="15.75">
      <c r="A94" s="12"/>
      <c r="B94" s="34" t="s">
        <v>78</v>
      </c>
      <c r="C94" s="35">
        <f t="shared" si="12"/>
        <v>1604</v>
      </c>
      <c r="D94" s="35">
        <f t="shared" si="12"/>
        <v>2450</v>
      </c>
      <c r="E94" s="36">
        <f t="shared" si="10"/>
        <v>52.743142144638398</v>
      </c>
      <c r="F94" s="36">
        <f t="shared" si="13"/>
        <v>6.0556626625142123</v>
      </c>
      <c r="G94" s="35">
        <f t="shared" ref="G94:H94" si="44">G32-G63</f>
        <v>10281</v>
      </c>
      <c r="H94" s="35">
        <f t="shared" si="44"/>
        <v>15001</v>
      </c>
      <c r="I94" s="36">
        <f t="shared" si="11"/>
        <v>45.909930940569986</v>
      </c>
      <c r="J94" s="36">
        <f t="shared" si="15"/>
        <v>4.8330455178101968</v>
      </c>
      <c r="K94" s="79"/>
      <c r="L94" s="35">
        <f t="shared" ref="L94" si="45">L32-L63</f>
        <v>60921</v>
      </c>
      <c r="M94" s="36">
        <f t="shared" si="17"/>
        <v>4.1524352215061535</v>
      </c>
      <c r="N94" s="15"/>
    </row>
    <row r="95" spans="1:14" ht="15.75">
      <c r="A95" s="12"/>
      <c r="B95" s="34" t="s">
        <v>246</v>
      </c>
      <c r="C95" s="35">
        <f t="shared" si="12"/>
        <v>560</v>
      </c>
      <c r="D95" s="35">
        <f t="shared" si="12"/>
        <v>3438</v>
      </c>
      <c r="E95" s="36">
        <f t="shared" si="10"/>
        <v>513.92857142857144</v>
      </c>
      <c r="F95" s="36">
        <f t="shared" si="13"/>
        <v>8.497701319887291</v>
      </c>
      <c r="G95" s="35">
        <f t="shared" ref="G95:H95" si="46">G33-G64</f>
        <v>4202</v>
      </c>
      <c r="H95" s="35">
        <f t="shared" si="46"/>
        <v>7697</v>
      </c>
      <c r="I95" s="36">
        <f t="shared" si="11"/>
        <v>83.17467872441695</v>
      </c>
      <c r="J95" s="36">
        <f t="shared" si="15"/>
        <v>2.4798314346100314</v>
      </c>
      <c r="K95" s="79"/>
      <c r="L95" s="35">
        <f t="shared" ref="L95" si="47">L33-L64</f>
        <v>30472</v>
      </c>
      <c r="M95" s="36">
        <f t="shared" si="17"/>
        <v>2.0770014620530768</v>
      </c>
      <c r="N95" s="15"/>
    </row>
    <row r="96" spans="1:14" ht="15.75">
      <c r="A96" s="12"/>
      <c r="B96" s="34" t="s">
        <v>247</v>
      </c>
      <c r="C96" s="35">
        <f t="shared" si="12"/>
        <v>1350</v>
      </c>
      <c r="D96" s="35">
        <f t="shared" si="12"/>
        <v>662</v>
      </c>
      <c r="E96" s="36">
        <f t="shared" si="10"/>
        <v>-50.962962962962962</v>
      </c>
      <c r="F96" s="36">
        <f t="shared" si="13"/>
        <v>1.6362647684017995</v>
      </c>
      <c r="G96" s="35">
        <f t="shared" ref="G96:H96" si="48">G34-G65</f>
        <v>7701</v>
      </c>
      <c r="H96" s="35">
        <f t="shared" si="48"/>
        <v>9151</v>
      </c>
      <c r="I96" s="36">
        <f t="shared" si="11"/>
        <v>18.828723542397086</v>
      </c>
      <c r="J96" s="36">
        <f t="shared" si="15"/>
        <v>2.9482834166709626</v>
      </c>
      <c r="K96" s="79"/>
      <c r="L96" s="35">
        <f t="shared" ref="L96" si="49">L34-L65</f>
        <v>48707</v>
      </c>
      <c r="M96" s="36">
        <f t="shared" si="17"/>
        <v>3.3199169799231827</v>
      </c>
      <c r="N96" s="15"/>
    </row>
    <row r="97" spans="1:14" ht="15.75">
      <c r="A97" s="12"/>
      <c r="B97" s="34" t="s">
        <v>248</v>
      </c>
      <c r="C97" s="35">
        <f t="shared" si="12"/>
        <v>62</v>
      </c>
      <c r="D97" s="35">
        <f t="shared" si="12"/>
        <v>2658</v>
      </c>
      <c r="E97" s="36">
        <f t="shared" si="10"/>
        <v>4187.0967741935483</v>
      </c>
      <c r="F97" s="36">
        <f t="shared" si="13"/>
        <v>6.5697760640664393</v>
      </c>
      <c r="G97" s="35">
        <f t="shared" ref="G97:H97" si="50">G35-G66</f>
        <v>620</v>
      </c>
      <c r="H97" s="35">
        <f t="shared" si="50"/>
        <v>3141</v>
      </c>
      <c r="I97" s="36">
        <f t="shared" si="11"/>
        <v>406.61290322580646</v>
      </c>
      <c r="J97" s="36">
        <f t="shared" si="15"/>
        <v>1.011972266611681</v>
      </c>
      <c r="K97" s="79"/>
      <c r="L97" s="35">
        <f t="shared" ref="L97" si="51">L35-L66</f>
        <v>8471</v>
      </c>
      <c r="M97" s="36">
        <f t="shared" si="17"/>
        <v>0.5773916836785119</v>
      </c>
      <c r="N97" s="15"/>
    </row>
    <row r="98" spans="1:14" ht="15.75">
      <c r="A98" s="12"/>
      <c r="B98" s="34" t="s">
        <v>77</v>
      </c>
      <c r="C98" s="35">
        <f t="shared" si="12"/>
        <v>303</v>
      </c>
      <c r="D98" s="35">
        <f t="shared" si="12"/>
        <v>1080</v>
      </c>
      <c r="E98" s="36">
        <f t="shared" si="10"/>
        <v>256.43564356435644</v>
      </c>
      <c r="F98" s="36">
        <f t="shared" si="13"/>
        <v>2.6694349695981017</v>
      </c>
      <c r="G98" s="35">
        <f t="shared" ref="G98:H98" si="52">G36-G67</f>
        <v>2091</v>
      </c>
      <c r="H98" s="35">
        <f t="shared" si="52"/>
        <v>2968</v>
      </c>
      <c r="I98" s="36">
        <f t="shared" si="11"/>
        <v>41.941654710664757</v>
      </c>
      <c r="J98" s="36">
        <f t="shared" si="15"/>
        <v>0.95623485746687975</v>
      </c>
      <c r="K98" s="79"/>
      <c r="L98" s="35">
        <f t="shared" ref="L98" si="53">L36-L67</f>
        <v>12477</v>
      </c>
      <c r="M98" s="36">
        <f t="shared" si="17"/>
        <v>0.85044458000906542</v>
      </c>
      <c r="N98" s="15"/>
    </row>
    <row r="99" spans="1:14" ht="15.75">
      <c r="A99" s="12"/>
      <c r="B99" s="34" t="s">
        <v>249</v>
      </c>
      <c r="C99" s="35">
        <f t="shared" si="12"/>
        <v>719</v>
      </c>
      <c r="D99" s="35">
        <f t="shared" si="12"/>
        <v>1898</v>
      </c>
      <c r="E99" s="36">
        <f t="shared" si="10"/>
        <v>163.97774687065368</v>
      </c>
      <c r="F99" s="36">
        <f t="shared" si="13"/>
        <v>4.6912847891640714</v>
      </c>
      <c r="G99" s="35">
        <f t="shared" ref="G99:H99" si="54">G37-G68</f>
        <v>4737</v>
      </c>
      <c r="H99" s="35">
        <f t="shared" si="54"/>
        <v>7053</v>
      </c>
      <c r="I99" s="36">
        <f t="shared" si="11"/>
        <v>48.89170360987967</v>
      </c>
      <c r="J99" s="36">
        <f t="shared" si="15"/>
        <v>2.2723465127068407</v>
      </c>
      <c r="K99" s="79"/>
      <c r="L99" s="35">
        <f t="shared" ref="L99" si="55">L37-L68</f>
        <v>28926</v>
      </c>
      <c r="M99" s="36">
        <f t="shared" si="17"/>
        <v>1.9716245829399877</v>
      </c>
      <c r="N99" s="15"/>
    </row>
    <row r="100" spans="1:14" ht="15.75">
      <c r="A100" s="12"/>
      <c r="B100" s="34" t="s">
        <v>250</v>
      </c>
      <c r="C100" s="35">
        <f t="shared" si="12"/>
        <v>530</v>
      </c>
      <c r="D100" s="35">
        <f t="shared" si="12"/>
        <v>1891</v>
      </c>
      <c r="E100" s="36">
        <f t="shared" si="10"/>
        <v>256.79245283018867</v>
      </c>
      <c r="F100" s="36">
        <f t="shared" si="13"/>
        <v>4.6739828958426024</v>
      </c>
      <c r="G100" s="35">
        <f t="shared" ref="G100:H100" si="56">G38-G69</f>
        <v>3151</v>
      </c>
      <c r="H100" s="35">
        <f t="shared" si="56"/>
        <v>5824</v>
      </c>
      <c r="I100" s="36">
        <f t="shared" si="11"/>
        <v>84.830212630910822</v>
      </c>
      <c r="J100" s="36">
        <f t="shared" si="15"/>
        <v>1.8763853806897264</v>
      </c>
      <c r="K100" s="79"/>
      <c r="L100" s="35">
        <f t="shared" ref="L100" si="57">L38-L69</f>
        <v>18666</v>
      </c>
      <c r="M100" s="36">
        <f t="shared" si="17"/>
        <v>1.2722929013744662</v>
      </c>
      <c r="N100" s="15"/>
    </row>
    <row r="101" spans="1:14" ht="15.75">
      <c r="A101" s="12"/>
      <c r="B101" s="34" t="s">
        <v>251</v>
      </c>
      <c r="C101" s="35">
        <f t="shared" si="12"/>
        <v>1668</v>
      </c>
      <c r="D101" s="35">
        <f t="shared" si="12"/>
        <v>131</v>
      </c>
      <c r="E101" s="36">
        <f t="shared" si="10"/>
        <v>-92.146282973621112</v>
      </c>
      <c r="F101" s="36">
        <f t="shared" si="13"/>
        <v>0.32379257501606606</v>
      </c>
      <c r="G101" s="35">
        <f t="shared" ref="G101:H101" si="58">G39-G70</f>
        <v>10208</v>
      </c>
      <c r="H101" s="35">
        <f t="shared" si="58"/>
        <v>12284</v>
      </c>
      <c r="I101" s="36">
        <f t="shared" si="11"/>
        <v>20.336990595611294</v>
      </c>
      <c r="J101" s="36">
        <f t="shared" si="15"/>
        <v>3.9576782308366409</v>
      </c>
      <c r="K101" s="79"/>
      <c r="L101" s="35">
        <f t="shared" ref="L101" si="59">L39-L70</f>
        <v>54183</v>
      </c>
      <c r="M101" s="36">
        <f t="shared" si="17"/>
        <v>3.6931665206885622</v>
      </c>
      <c r="N101" s="15"/>
    </row>
    <row r="102" spans="1:14" ht="15.75">
      <c r="A102" s="12"/>
      <c r="B102" s="34" t="s">
        <v>252</v>
      </c>
      <c r="C102" s="35">
        <f t="shared" si="12"/>
        <v>2376</v>
      </c>
      <c r="D102" s="35">
        <f t="shared" si="12"/>
        <v>992</v>
      </c>
      <c r="E102" s="36">
        <f t="shared" si="10"/>
        <v>-58.249158249158249</v>
      </c>
      <c r="F102" s="36">
        <f t="shared" si="13"/>
        <v>2.4519254535567749</v>
      </c>
      <c r="G102" s="35">
        <f t="shared" ref="G102:H102" si="60">G40-G71</f>
        <v>16368</v>
      </c>
      <c r="H102" s="35">
        <f t="shared" si="60"/>
        <v>16626</v>
      </c>
      <c r="I102" s="36">
        <f t="shared" si="11"/>
        <v>1.5762463343108601</v>
      </c>
      <c r="J102" s="36">
        <f t="shared" si="15"/>
        <v>5.3565905459044281</v>
      </c>
      <c r="K102" s="79"/>
      <c r="L102" s="35">
        <f t="shared" ref="L102" si="61">L40-L71</f>
        <v>90318</v>
      </c>
      <c r="M102" s="36">
        <f t="shared" si="17"/>
        <v>6.1561636272548501</v>
      </c>
      <c r="N102" s="15"/>
    </row>
    <row r="103" spans="1:14" ht="15.75">
      <c r="A103" s="12"/>
      <c r="B103" s="34" t="s">
        <v>71</v>
      </c>
      <c r="C103" s="35">
        <f t="shared" si="12"/>
        <v>10041</v>
      </c>
      <c r="D103" s="35">
        <f t="shared" si="12"/>
        <v>12645</v>
      </c>
      <c r="E103" s="36">
        <f t="shared" si="10"/>
        <v>25.933671945025406</v>
      </c>
      <c r="F103" s="36">
        <f t="shared" si="13"/>
        <v>31.254634435711107</v>
      </c>
      <c r="G103" s="35">
        <f t="shared" ref="G103:H103" si="62">G41-G72</f>
        <v>67373</v>
      </c>
      <c r="H103" s="35">
        <f t="shared" si="62"/>
        <v>102179</v>
      </c>
      <c r="I103" s="36">
        <f t="shared" si="11"/>
        <v>51.661644872575074</v>
      </c>
      <c r="J103" s="36">
        <f t="shared" si="15"/>
        <v>32.920189185009534</v>
      </c>
      <c r="K103" s="79"/>
      <c r="L103" s="35">
        <f t="shared" ref="L103" si="63">L41-L72</f>
        <v>455529</v>
      </c>
      <c r="M103" s="36">
        <f t="shared" si="17"/>
        <v>31.049304246770021</v>
      </c>
      <c r="N103" s="15"/>
    </row>
    <row r="104" spans="1:14" ht="15.75">
      <c r="A104" s="12"/>
      <c r="B104" s="40" t="s">
        <v>70</v>
      </c>
      <c r="C104" s="42">
        <f>SUM(C79:C103)</f>
        <v>37030</v>
      </c>
      <c r="D104" s="42">
        <f>SUM(D79:D103)</f>
        <v>40458</v>
      </c>
      <c r="E104" s="42">
        <f t="shared" si="10"/>
        <v>9.2573588981906596</v>
      </c>
      <c r="F104" s="97">
        <f>SUM(F79:F103)</f>
        <v>100</v>
      </c>
      <c r="G104" s="42">
        <f>SUM(G79:G103)</f>
        <v>244761</v>
      </c>
      <c r="H104" s="42">
        <f>SUM(H79:H103)</f>
        <v>310384</v>
      </c>
      <c r="I104" s="42">
        <f t="shared" si="11"/>
        <v>26.811052414396073</v>
      </c>
      <c r="J104" s="97">
        <f>SUM(J79:J103)</f>
        <v>100</v>
      </c>
      <c r="K104" s="4"/>
      <c r="L104" s="42">
        <f>SUM(L79:L103)</f>
        <v>1467115</v>
      </c>
      <c r="M104" s="97">
        <f>SUM(M79:M103)</f>
        <v>100</v>
      </c>
      <c r="N104" s="15"/>
    </row>
    <row r="105" spans="1:14">
      <c r="A105" s="12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15"/>
    </row>
    <row r="106" spans="1:14">
      <c r="A106" s="12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15"/>
    </row>
    <row r="107" spans="1:14" ht="15.75">
      <c r="A107" s="12"/>
      <c r="B107" s="34" t="s">
        <v>256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15"/>
    </row>
    <row r="108" spans="1:14" ht="15.75">
      <c r="A108" s="12"/>
      <c r="B108" s="34" t="s">
        <v>107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15"/>
    </row>
    <row r="109" spans="1:14" ht="15.75">
      <c r="A109" s="12"/>
      <c r="B109" s="34" t="s">
        <v>108</v>
      </c>
      <c r="C109" s="46" t="s">
        <v>109</v>
      </c>
      <c r="D109" s="27"/>
      <c r="E109" s="27"/>
      <c r="F109" s="4"/>
      <c r="G109" s="4"/>
      <c r="H109" s="4"/>
      <c r="I109" s="4"/>
      <c r="J109" s="4"/>
      <c r="K109" s="4"/>
      <c r="L109" s="4"/>
      <c r="M109" s="4"/>
      <c r="N109" s="15"/>
    </row>
    <row r="110" spans="1:14">
      <c r="A110" s="18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19"/>
    </row>
    <row r="115" spans="1:13">
      <c r="A115" s="12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>
      <c r="A116" s="12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>
      <c r="A117" s="12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>
      <c r="A118" s="12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>
      <c r="A119" s="12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</sheetData>
  <sortState ref="B31:B32">
    <sortCondition ref="B31:B32"/>
  </sortState>
  <mergeCells count="23">
    <mergeCell ref="J45:J46"/>
    <mergeCell ref="M45:M46"/>
    <mergeCell ref="C76:D76"/>
    <mergeCell ref="E76:E77"/>
    <mergeCell ref="F76:F77"/>
    <mergeCell ref="G76:H76"/>
    <mergeCell ref="I76:I77"/>
    <mergeCell ref="J76:J77"/>
    <mergeCell ref="M76:M77"/>
    <mergeCell ref="C45:D45"/>
    <mergeCell ref="E45:E46"/>
    <mergeCell ref="F45:F46"/>
    <mergeCell ref="G45:H45"/>
    <mergeCell ref="I45:I46"/>
    <mergeCell ref="J14:J15"/>
    <mergeCell ref="M14:M15"/>
    <mergeCell ref="C11:M11"/>
    <mergeCell ref="C14:D14"/>
    <mergeCell ref="E14:E15"/>
    <mergeCell ref="F14:F15"/>
    <mergeCell ref="G14:H14"/>
    <mergeCell ref="I14:I15"/>
    <mergeCell ref="C12:M12"/>
  </mergeCells>
  <hyperlinks>
    <hyperlink ref="C109" location="Clasificaciones!A1" display=" consulte aquí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0000"/>
  </sheetPr>
  <dimension ref="A1:V7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2.7109375" customWidth="1"/>
    <col min="3" max="10" width="11.7109375" customWidth="1"/>
    <col min="11" max="11" width="4.5703125" customWidth="1"/>
    <col min="12" max="13" width="11.7109375" customWidth="1"/>
    <col min="14" max="14" width="1.7109375" customWidth="1"/>
    <col min="15" max="15" width="12.28515625" bestFit="1" customWidth="1"/>
    <col min="16" max="16" width="12.42578125" bestFit="1" customWidth="1"/>
    <col min="17" max="17" width="12.28515625" bestFit="1" customWidth="1"/>
    <col min="18" max="18" width="12.42578125" bestFit="1" customWidth="1"/>
    <col min="19" max="19" width="12.28515625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260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 ht="15.75">
      <c r="A12" s="12"/>
      <c r="B12" s="8"/>
      <c r="C12" s="103" t="s">
        <v>313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22" ht="18.75">
      <c r="A13" s="12"/>
      <c r="B13" s="92" t="s">
        <v>309</v>
      </c>
      <c r="N13" s="15"/>
    </row>
    <row r="14" spans="1:22" ht="31.5" customHeight="1">
      <c r="A14" s="12"/>
      <c r="B14" s="30" t="s">
        <v>259</v>
      </c>
      <c r="C14" s="104" t="s">
        <v>319</v>
      </c>
      <c r="D14" s="104"/>
      <c r="E14" s="101" t="s">
        <v>254</v>
      </c>
      <c r="F14" s="101" t="s">
        <v>307</v>
      </c>
      <c r="G14" s="105" t="s">
        <v>321</v>
      </c>
      <c r="H14" s="106"/>
      <c r="I14" s="101" t="s">
        <v>254</v>
      </c>
      <c r="J14" s="101" t="s">
        <v>307</v>
      </c>
      <c r="K14" s="94"/>
      <c r="L14" s="86" t="s">
        <v>323</v>
      </c>
      <c r="M14" s="101" t="s">
        <v>101</v>
      </c>
      <c r="N14" s="15"/>
    </row>
    <row r="15" spans="1:22" ht="15.75">
      <c r="A15" s="12"/>
      <c r="B15" s="30"/>
      <c r="C15" s="31">
        <v>2016</v>
      </c>
      <c r="D15" s="31">
        <v>2017</v>
      </c>
      <c r="E15" s="101"/>
      <c r="F15" s="101"/>
      <c r="G15" s="31">
        <v>2016</v>
      </c>
      <c r="H15" s="31">
        <v>2017</v>
      </c>
      <c r="I15" s="101"/>
      <c r="J15" s="101"/>
      <c r="K15" s="94"/>
      <c r="L15" s="39" t="s">
        <v>308</v>
      </c>
      <c r="M15" s="101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5"/>
      <c r="N16" s="15"/>
    </row>
    <row r="17" spans="1:14" ht="15.75">
      <c r="A17" s="12"/>
      <c r="B17" s="34" t="s">
        <v>61</v>
      </c>
      <c r="C17" s="35">
        <v>3715</v>
      </c>
      <c r="D17" s="35">
        <v>4060</v>
      </c>
      <c r="E17" s="36">
        <f t="shared" ref="E17:I24" si="0">IF(ISBLANK(D17),"",(IFERROR(((D17/C17-1)*100),"")))</f>
        <v>9.2866756393001246</v>
      </c>
      <c r="F17" s="36">
        <f>+(D17*100)/$D$24</f>
        <v>4.7009239747122713</v>
      </c>
      <c r="G17" s="35">
        <v>21849</v>
      </c>
      <c r="H17" s="35">
        <v>32047</v>
      </c>
      <c r="I17" s="36">
        <f t="shared" si="0"/>
        <v>46.67490502997849</v>
      </c>
      <c r="J17" s="36">
        <f>+(H17*100)/$H$24</f>
        <v>4.7547971566470277</v>
      </c>
      <c r="K17" s="79"/>
      <c r="L17" s="35">
        <v>124589</v>
      </c>
      <c r="M17" s="36">
        <f>+(L17*100)/$L$24</f>
        <v>3.7670328912776418</v>
      </c>
      <c r="N17" s="15"/>
    </row>
    <row r="18" spans="1:14" ht="15.75">
      <c r="A18" s="12"/>
      <c r="B18" s="34" t="s">
        <v>60</v>
      </c>
      <c r="C18" s="35">
        <v>26612</v>
      </c>
      <c r="D18" s="35">
        <v>30054</v>
      </c>
      <c r="E18" s="36">
        <f t="shared" si="0"/>
        <v>12.934014730196907</v>
      </c>
      <c r="F18" s="36">
        <f t="shared" ref="F18:F23" si="1">+(D18*100)/$D$24</f>
        <v>34.798416043350393</v>
      </c>
      <c r="G18" s="35">
        <v>165841</v>
      </c>
      <c r="H18" s="35">
        <v>224390</v>
      </c>
      <c r="I18" s="36">
        <f t="shared" si="0"/>
        <v>35.304297489764295</v>
      </c>
      <c r="J18" s="36">
        <f t="shared" ref="J18:J23" si="2">+(H18*100)/$H$24</f>
        <v>33.292630635629749</v>
      </c>
      <c r="K18" s="79"/>
      <c r="L18" s="35">
        <v>942662</v>
      </c>
      <c r="M18" s="36">
        <f t="shared" ref="M18:M23" si="3">+(L18*100)/$L$24</f>
        <v>28.502024732179922</v>
      </c>
      <c r="N18" s="15"/>
    </row>
    <row r="19" spans="1:14" ht="15.75">
      <c r="A19" s="12"/>
      <c r="B19" s="34" t="s">
        <v>80</v>
      </c>
      <c r="C19" s="35">
        <v>14375</v>
      </c>
      <c r="D19" s="35">
        <v>13599</v>
      </c>
      <c r="E19" s="36">
        <f t="shared" si="0"/>
        <v>-5.3982608695652186</v>
      </c>
      <c r="F19" s="36">
        <f t="shared" si="1"/>
        <v>15.745779589190191</v>
      </c>
      <c r="G19" s="35">
        <v>92517</v>
      </c>
      <c r="H19" s="35">
        <v>105517</v>
      </c>
      <c r="I19" s="36">
        <f t="shared" si="0"/>
        <v>14.051471621431745</v>
      </c>
      <c r="J19" s="36">
        <f t="shared" si="2"/>
        <v>15.655503840544338</v>
      </c>
      <c r="K19" s="79"/>
      <c r="L19" s="35">
        <v>529499</v>
      </c>
      <c r="M19" s="36">
        <f t="shared" si="3"/>
        <v>16.009761286298311</v>
      </c>
      <c r="N19" s="15"/>
    </row>
    <row r="20" spans="1:14" ht="15.75">
      <c r="A20" s="12"/>
      <c r="B20" s="34" t="s">
        <v>81</v>
      </c>
      <c r="C20" s="35">
        <v>6411</v>
      </c>
      <c r="D20" s="35">
        <v>5971</v>
      </c>
      <c r="E20" s="36">
        <f t="shared" si="0"/>
        <v>-6.8632038683512757</v>
      </c>
      <c r="F20" s="36">
        <f t="shared" si="1"/>
        <v>6.9136002593613224</v>
      </c>
      <c r="G20" s="35">
        <v>41688</v>
      </c>
      <c r="H20" s="35">
        <v>46587</v>
      </c>
      <c r="I20" s="36">
        <f t="shared" si="0"/>
        <v>11.751583189407032</v>
      </c>
      <c r="J20" s="36">
        <f t="shared" si="2"/>
        <v>6.9120895914349259</v>
      </c>
      <c r="K20" s="79"/>
      <c r="L20" s="35">
        <v>240686</v>
      </c>
      <c r="M20" s="36">
        <f t="shared" si="3"/>
        <v>7.2773044046428694</v>
      </c>
      <c r="N20" s="15"/>
    </row>
    <row r="21" spans="1:14" ht="15.75">
      <c r="A21" s="12"/>
      <c r="B21" s="34" t="s">
        <v>59</v>
      </c>
      <c r="C21" s="35">
        <v>14115</v>
      </c>
      <c r="D21" s="35">
        <v>14310</v>
      </c>
      <c r="E21" s="36">
        <f t="shared" si="0"/>
        <v>1.381509032943673</v>
      </c>
      <c r="F21" s="36">
        <f t="shared" si="1"/>
        <v>16.569020216288816</v>
      </c>
      <c r="G21" s="35">
        <v>93729</v>
      </c>
      <c r="H21" s="35">
        <v>112630</v>
      </c>
      <c r="I21" s="36">
        <f t="shared" si="0"/>
        <v>20.16558375742834</v>
      </c>
      <c r="J21" s="36">
        <f t="shared" si="2"/>
        <v>16.710856047466368</v>
      </c>
      <c r="K21" s="79"/>
      <c r="L21" s="35">
        <v>578656</v>
      </c>
      <c r="M21" s="36">
        <f t="shared" si="3"/>
        <v>17.496056511691684</v>
      </c>
      <c r="N21" s="15"/>
    </row>
    <row r="22" spans="1:14" ht="15.75">
      <c r="A22" s="12"/>
      <c r="B22" s="34" t="s">
        <v>86</v>
      </c>
      <c r="C22" s="35">
        <v>2488</v>
      </c>
      <c r="D22" s="35">
        <v>2238</v>
      </c>
      <c r="E22" s="36">
        <f t="shared" si="0"/>
        <v>-10.048231511254023</v>
      </c>
      <c r="F22" s="36">
        <f t="shared" si="1"/>
        <v>2.5912975013315425</v>
      </c>
      <c r="G22" s="35">
        <v>15570</v>
      </c>
      <c r="H22" s="35">
        <v>17869</v>
      </c>
      <c r="I22" s="36">
        <f t="shared" si="0"/>
        <v>14.765574823378302</v>
      </c>
      <c r="J22" s="36">
        <f t="shared" si="2"/>
        <v>2.6512144784886491</v>
      </c>
      <c r="K22" s="79"/>
      <c r="L22" s="35">
        <v>104468</v>
      </c>
      <c r="M22" s="36">
        <f t="shared" si="3"/>
        <v>3.1586608134425407</v>
      </c>
      <c r="N22" s="15"/>
    </row>
    <row r="23" spans="1:14" ht="15.75">
      <c r="A23" s="12"/>
      <c r="B23" s="34" t="s">
        <v>253</v>
      </c>
      <c r="C23" s="35">
        <v>14628</v>
      </c>
      <c r="D23" s="35">
        <v>16134</v>
      </c>
      <c r="E23" s="36">
        <f t="shared" si="0"/>
        <v>10.295324036095167</v>
      </c>
      <c r="F23" s="36">
        <f t="shared" si="1"/>
        <v>18.680962415765464</v>
      </c>
      <c r="G23" s="35">
        <v>143622</v>
      </c>
      <c r="H23" s="35">
        <v>134953</v>
      </c>
      <c r="I23" s="36">
        <f t="shared" si="0"/>
        <v>-6.03598334516996</v>
      </c>
      <c r="J23" s="36">
        <f t="shared" si="2"/>
        <v>20.022908249788944</v>
      </c>
      <c r="K23" s="79"/>
      <c r="L23" s="35">
        <v>786791</v>
      </c>
      <c r="M23" s="36">
        <f t="shared" si="3"/>
        <v>23.789159360467032</v>
      </c>
      <c r="N23" s="15"/>
    </row>
    <row r="24" spans="1:14" ht="15.75">
      <c r="A24" s="12"/>
      <c r="B24" s="40" t="s">
        <v>70</v>
      </c>
      <c r="C24" s="37">
        <f>SUM(C17:C23)</f>
        <v>82344</v>
      </c>
      <c r="D24" s="37">
        <f>SUM(D17:D23)</f>
        <v>86366</v>
      </c>
      <c r="E24" s="38">
        <f t="shared" si="0"/>
        <v>4.8843874477800364</v>
      </c>
      <c r="F24" s="38">
        <f>SUM(F17:F23)</f>
        <v>100</v>
      </c>
      <c r="G24" s="37">
        <f>SUM(G17:G23)</f>
        <v>574816</v>
      </c>
      <c r="H24" s="37">
        <f>SUM(H17:H23)</f>
        <v>673993</v>
      </c>
      <c r="I24" s="38">
        <f t="shared" si="0"/>
        <v>17.253695095474029</v>
      </c>
      <c r="J24" s="38">
        <f>SUM(J17:J23)</f>
        <v>100.00000000000001</v>
      </c>
      <c r="K24" s="4"/>
      <c r="L24" s="37">
        <f>SUM(L17:L23)</f>
        <v>3307351</v>
      </c>
      <c r="M24" s="38">
        <f>SUM(M17:M23)</f>
        <v>100</v>
      </c>
      <c r="N24" s="15"/>
    </row>
    <row r="25" spans="1:14">
      <c r="A25" s="12"/>
      <c r="B25" s="4"/>
      <c r="C25" s="29"/>
      <c r="D25" s="4"/>
      <c r="E25" s="4"/>
      <c r="F25" s="4"/>
      <c r="G25" s="29"/>
      <c r="H25" s="4"/>
      <c r="I25" s="4"/>
      <c r="J25" s="4"/>
      <c r="K25" s="4"/>
      <c r="L25" s="29"/>
      <c r="M25" s="4"/>
      <c r="N25" s="15"/>
    </row>
    <row r="26" spans="1:14" ht="18.75">
      <c r="A26" s="12"/>
      <c r="B26" s="92" t="s">
        <v>310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15"/>
    </row>
    <row r="27" spans="1:14" ht="15.75">
      <c r="A27" s="12"/>
      <c r="B27" s="34" t="s">
        <v>61</v>
      </c>
      <c r="C27" s="36">
        <v>1555</v>
      </c>
      <c r="D27" s="35">
        <v>1732</v>
      </c>
      <c r="E27" s="36">
        <f t="shared" ref="E27:I33" si="4">IF(ISBLANK(D27),"",(IFERROR(((D27/C27-1)*100),"")))</f>
        <v>11.382636655948563</v>
      </c>
      <c r="F27" s="36">
        <f>+(D27*100)/$D$34</f>
        <v>3.7727629171386252</v>
      </c>
      <c r="G27" s="35">
        <v>9722</v>
      </c>
      <c r="H27" s="35">
        <v>13081</v>
      </c>
      <c r="I27" s="36">
        <f t="shared" si="4"/>
        <v>34.550504011520268</v>
      </c>
      <c r="J27" s="36">
        <f>+(H27*100)/$H$34</f>
        <v>3.5975457153150776</v>
      </c>
      <c r="K27" s="79"/>
      <c r="L27" s="35">
        <v>52461</v>
      </c>
      <c r="M27" s="36">
        <f>+(L27*100)/$L$34</f>
        <v>2.8507756613825617</v>
      </c>
      <c r="N27" s="15"/>
    </row>
    <row r="28" spans="1:14" ht="15.75">
      <c r="A28" s="12"/>
      <c r="B28" s="34" t="s">
        <v>60</v>
      </c>
      <c r="C28" s="36">
        <v>13055</v>
      </c>
      <c r="D28" s="35">
        <v>14142</v>
      </c>
      <c r="E28" s="36">
        <f t="shared" si="4"/>
        <v>8.3263117579471349</v>
      </c>
      <c r="F28" s="36">
        <f t="shared" ref="F28:F33" si="5">+(D28*100)/$D$34</f>
        <v>30.805088437745056</v>
      </c>
      <c r="G28" s="35">
        <v>84699</v>
      </c>
      <c r="H28" s="35">
        <v>107659</v>
      </c>
      <c r="I28" s="36">
        <f t="shared" si="4"/>
        <v>27.107758060898</v>
      </c>
      <c r="J28" s="36">
        <f t="shared" ref="J28:J33" si="6">+(H28*100)/$H$34</f>
        <v>29.608453036090967</v>
      </c>
      <c r="K28" s="79"/>
      <c r="L28" s="35">
        <v>469096</v>
      </c>
      <c r="M28" s="36">
        <f t="shared" ref="M28:M33" si="7">+(L28*100)/$L$34</f>
        <v>25.491078318215706</v>
      </c>
      <c r="N28" s="15"/>
    </row>
    <row r="29" spans="1:14" ht="15.75">
      <c r="A29" s="12"/>
      <c r="B29" s="34" t="s">
        <v>80</v>
      </c>
      <c r="C29" s="36">
        <v>9396</v>
      </c>
      <c r="D29" s="35">
        <v>8770</v>
      </c>
      <c r="E29" s="36">
        <f t="shared" si="4"/>
        <v>-6.662409535972758</v>
      </c>
      <c r="F29" s="36">
        <f t="shared" si="5"/>
        <v>19.103424239783916</v>
      </c>
      <c r="G29" s="35">
        <v>61527</v>
      </c>
      <c r="H29" s="35">
        <v>68692</v>
      </c>
      <c r="I29" s="36">
        <f t="shared" si="4"/>
        <v>11.645293935995582</v>
      </c>
      <c r="J29" s="36">
        <f t="shared" si="6"/>
        <v>18.891721602050556</v>
      </c>
      <c r="K29" s="79"/>
      <c r="L29" s="35">
        <v>343973</v>
      </c>
      <c r="M29" s="36">
        <f t="shared" si="7"/>
        <v>18.691787357708467</v>
      </c>
      <c r="N29" s="15"/>
    </row>
    <row r="30" spans="1:14" ht="15.75">
      <c r="A30" s="12"/>
      <c r="B30" s="34" t="s">
        <v>81</v>
      </c>
      <c r="C30" s="36">
        <v>3592</v>
      </c>
      <c r="D30" s="35">
        <v>3291</v>
      </c>
      <c r="E30" s="36">
        <f t="shared" si="4"/>
        <v>-8.3797327394209304</v>
      </c>
      <c r="F30" s="36">
        <f t="shared" si="5"/>
        <v>7.1686851964799168</v>
      </c>
      <c r="G30" s="35">
        <v>23993</v>
      </c>
      <c r="H30" s="35">
        <v>25633</v>
      </c>
      <c r="I30" s="36">
        <f t="shared" si="4"/>
        <v>6.8353269703663511</v>
      </c>
      <c r="J30" s="36">
        <f t="shared" si="6"/>
        <v>7.0496054828125816</v>
      </c>
      <c r="K30" s="79"/>
      <c r="L30" s="35">
        <v>134040</v>
      </c>
      <c r="M30" s="36">
        <f t="shared" si="7"/>
        <v>7.2838483759691695</v>
      </c>
      <c r="N30" s="15"/>
    </row>
    <row r="31" spans="1:14" ht="15.75">
      <c r="A31" s="12"/>
      <c r="B31" s="34" t="s">
        <v>59</v>
      </c>
      <c r="C31" s="36">
        <v>8161</v>
      </c>
      <c r="D31" s="35">
        <v>8414</v>
      </c>
      <c r="E31" s="36">
        <f t="shared" si="4"/>
        <v>3.1001102806028635</v>
      </c>
      <c r="F31" s="36">
        <f t="shared" si="5"/>
        <v>18.327960268362812</v>
      </c>
      <c r="G31" s="35">
        <v>56025</v>
      </c>
      <c r="H31" s="35">
        <v>67044</v>
      </c>
      <c r="I31" s="36">
        <f t="shared" si="4"/>
        <v>19.668005354752349</v>
      </c>
      <c r="J31" s="36">
        <f t="shared" si="6"/>
        <v>18.438487496184088</v>
      </c>
      <c r="K31" s="79"/>
      <c r="L31" s="35">
        <v>340893</v>
      </c>
      <c r="M31" s="36">
        <f t="shared" si="7"/>
        <v>18.524417520361517</v>
      </c>
      <c r="N31" s="15"/>
    </row>
    <row r="32" spans="1:14" ht="15.75">
      <c r="A32" s="12"/>
      <c r="B32" s="34" t="s">
        <v>86</v>
      </c>
      <c r="C32" s="36">
        <v>1432</v>
      </c>
      <c r="D32" s="35">
        <v>1211</v>
      </c>
      <c r="E32" s="36">
        <f t="shared" si="4"/>
        <v>-15.432960893854752</v>
      </c>
      <c r="F32" s="36">
        <f t="shared" si="5"/>
        <v>2.6378844645813366</v>
      </c>
      <c r="G32" s="35">
        <v>9102</v>
      </c>
      <c r="H32" s="35">
        <v>10203</v>
      </c>
      <c r="I32" s="36">
        <f t="shared" si="4"/>
        <v>12.096242584047467</v>
      </c>
      <c r="J32" s="36">
        <f t="shared" si="6"/>
        <v>2.8060361542206049</v>
      </c>
      <c r="K32" s="79"/>
      <c r="L32" s="35">
        <v>59351</v>
      </c>
      <c r="M32" s="36">
        <f t="shared" si="7"/>
        <v>3.2251841611619381</v>
      </c>
      <c r="N32" s="15"/>
    </row>
    <row r="33" spans="1:14" ht="15.75">
      <c r="A33" s="12"/>
      <c r="B33" s="34" t="s">
        <v>253</v>
      </c>
      <c r="C33" s="36">
        <v>8123</v>
      </c>
      <c r="D33" s="35">
        <v>8348</v>
      </c>
      <c r="E33" s="36">
        <f t="shared" si="4"/>
        <v>2.7699125938692504</v>
      </c>
      <c r="F33" s="36">
        <f t="shared" si="5"/>
        <v>18.184194475908338</v>
      </c>
      <c r="G33" s="35">
        <v>84987</v>
      </c>
      <c r="H33" s="35">
        <v>71297</v>
      </c>
      <c r="I33" s="36">
        <f t="shared" si="4"/>
        <v>-16.108345982326711</v>
      </c>
      <c r="J33" s="36">
        <f t="shared" si="6"/>
        <v>19.608150513326127</v>
      </c>
      <c r="K33" s="79"/>
      <c r="L33" s="35">
        <v>440422</v>
      </c>
      <c r="M33" s="36">
        <f t="shared" si="7"/>
        <v>23.932908605200637</v>
      </c>
      <c r="N33" s="15"/>
    </row>
    <row r="34" spans="1:14" ht="15.75">
      <c r="A34" s="12"/>
      <c r="B34" s="40" t="s">
        <v>70</v>
      </c>
      <c r="C34" s="37">
        <f>SUM(C27:C33)</f>
        <v>45314</v>
      </c>
      <c r="D34" s="37">
        <f>SUM(D27:D33)</f>
        <v>45908</v>
      </c>
      <c r="E34" s="38">
        <f t="shared" ref="E34" si="8">IF(ISBLANK(D34),"",(IFERROR(((D34/C34-1)*100),"")))</f>
        <v>1.31085315796442</v>
      </c>
      <c r="F34" s="38">
        <f>SUM(F27:F33)</f>
        <v>100</v>
      </c>
      <c r="G34" s="37">
        <f>SUM(G27:G33)</f>
        <v>330055</v>
      </c>
      <c r="H34" s="37">
        <f>SUM(H27:H33)</f>
        <v>363609</v>
      </c>
      <c r="I34" s="38">
        <f t="shared" ref="I34" si="9">IF(ISBLANK(H34),"",(IFERROR(((H34/G34-1)*100),"")))</f>
        <v>10.166184423808144</v>
      </c>
      <c r="J34" s="38">
        <f>SUM(J27:J33)</f>
        <v>99.999999999999986</v>
      </c>
      <c r="K34" s="4"/>
      <c r="L34" s="37">
        <f>SUM(L27:L33)</f>
        <v>1840236</v>
      </c>
      <c r="M34" s="38">
        <f>SUM(M27:M33)</f>
        <v>99.999999999999986</v>
      </c>
      <c r="N34" s="15"/>
    </row>
    <row r="35" spans="1:14">
      <c r="A35" s="12"/>
      <c r="B35" s="4"/>
      <c r="C35" s="29"/>
      <c r="D35" s="4"/>
      <c r="E35" s="4"/>
      <c r="F35" s="4"/>
      <c r="G35" s="29"/>
      <c r="H35" s="4"/>
      <c r="I35" s="4"/>
      <c r="J35" s="4"/>
      <c r="K35" s="4"/>
      <c r="L35" s="29"/>
      <c r="M35" s="4"/>
      <c r="N35" s="15"/>
    </row>
    <row r="36" spans="1:14" ht="18.75">
      <c r="A36" s="12"/>
      <c r="B36" s="92" t="s">
        <v>311</v>
      </c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15"/>
    </row>
    <row r="37" spans="1:14" ht="15.75">
      <c r="A37" s="12"/>
      <c r="B37" s="34" t="s">
        <v>61</v>
      </c>
      <c r="C37" s="36">
        <f t="shared" ref="C37:D43" si="10">C17-C27</f>
        <v>2160</v>
      </c>
      <c r="D37" s="36">
        <f t="shared" si="10"/>
        <v>2328</v>
      </c>
      <c r="E37" s="36">
        <f t="shared" ref="E37:E44" si="11">IF(ISBLANK(D37),"",(IFERROR(((D37/C37-1)*100),"")))</f>
        <v>7.7777777777777724</v>
      </c>
      <c r="F37" s="36">
        <f>+(D37*100)/$D$44</f>
        <v>5.7541153789114636</v>
      </c>
      <c r="G37" s="36">
        <f t="shared" ref="G37:H43" si="12">G17-G27</f>
        <v>12127</v>
      </c>
      <c r="H37" s="36">
        <f t="shared" si="12"/>
        <v>18966</v>
      </c>
      <c r="I37" s="36">
        <f t="shared" ref="I37:I44" si="13">IF(ISBLANK(H37),"",(IFERROR(((H37/G37-1)*100),"")))</f>
        <v>56.39482147274677</v>
      </c>
      <c r="J37" s="36">
        <f>+(H37*100)/$H$44</f>
        <v>6.1104953863601219</v>
      </c>
      <c r="K37" s="79"/>
      <c r="L37" s="36">
        <f t="shared" ref="L37:L43" si="14">L17-L27</f>
        <v>72128</v>
      </c>
      <c r="M37" s="36">
        <f>+(L37*100)/$L$44</f>
        <v>4.9163153536021378</v>
      </c>
      <c r="N37" s="15"/>
    </row>
    <row r="38" spans="1:14" ht="15.75">
      <c r="A38" s="12"/>
      <c r="B38" s="34" t="s">
        <v>60</v>
      </c>
      <c r="C38" s="36">
        <f t="shared" si="10"/>
        <v>13557</v>
      </c>
      <c r="D38" s="36">
        <f t="shared" si="10"/>
        <v>15912</v>
      </c>
      <c r="E38" s="36">
        <f t="shared" si="11"/>
        <v>17.371099800840884</v>
      </c>
      <c r="F38" s="36">
        <f t="shared" ref="F38:F43" si="15">+(D38*100)/$D$44</f>
        <v>39.329675218745365</v>
      </c>
      <c r="G38" s="36">
        <f t="shared" si="12"/>
        <v>81142</v>
      </c>
      <c r="H38" s="36">
        <f t="shared" si="12"/>
        <v>116731</v>
      </c>
      <c r="I38" s="36">
        <f t="shared" si="13"/>
        <v>43.860146409997292</v>
      </c>
      <c r="J38" s="36">
        <f t="shared" ref="J38:J43" si="16">+(H38*100)/$H$44</f>
        <v>37.608575184287851</v>
      </c>
      <c r="K38" s="79"/>
      <c r="L38" s="36">
        <f t="shared" si="14"/>
        <v>473566</v>
      </c>
      <c r="M38" s="36">
        <f t="shared" ref="M38:M43" si="17">+(L38*100)/$L$44</f>
        <v>32.278723890083597</v>
      </c>
      <c r="N38" s="15"/>
    </row>
    <row r="39" spans="1:14" ht="15.75">
      <c r="A39" s="12"/>
      <c r="B39" s="34" t="s">
        <v>80</v>
      </c>
      <c r="C39" s="36">
        <f t="shared" si="10"/>
        <v>4979</v>
      </c>
      <c r="D39" s="36">
        <f t="shared" si="10"/>
        <v>4829</v>
      </c>
      <c r="E39" s="36">
        <f t="shared" si="11"/>
        <v>-3.0126531432014492</v>
      </c>
      <c r="F39" s="36">
        <f t="shared" si="15"/>
        <v>11.935834692767809</v>
      </c>
      <c r="G39" s="36">
        <f t="shared" si="12"/>
        <v>30990</v>
      </c>
      <c r="H39" s="36">
        <f t="shared" si="12"/>
        <v>36825</v>
      </c>
      <c r="I39" s="36">
        <f t="shared" si="13"/>
        <v>18.828654404646649</v>
      </c>
      <c r="J39" s="36">
        <f t="shared" si="16"/>
        <v>11.864335790504665</v>
      </c>
      <c r="K39" s="79"/>
      <c r="L39" s="36">
        <f t="shared" si="14"/>
        <v>185526</v>
      </c>
      <c r="M39" s="36">
        <f t="shared" si="17"/>
        <v>12.645634459466368</v>
      </c>
      <c r="N39" s="15"/>
    </row>
    <row r="40" spans="1:14" ht="15.75">
      <c r="A40" s="12"/>
      <c r="B40" s="34" t="s">
        <v>81</v>
      </c>
      <c r="C40" s="36">
        <f t="shared" si="10"/>
        <v>2819</v>
      </c>
      <c r="D40" s="36">
        <f t="shared" si="10"/>
        <v>2680</v>
      </c>
      <c r="E40" s="36">
        <f t="shared" si="11"/>
        <v>-4.9308265342320023</v>
      </c>
      <c r="F40" s="36">
        <f t="shared" si="15"/>
        <v>6.6241534430767706</v>
      </c>
      <c r="G40" s="36">
        <f t="shared" si="12"/>
        <v>17695</v>
      </c>
      <c r="H40" s="36">
        <f t="shared" si="12"/>
        <v>20954</v>
      </c>
      <c r="I40" s="36">
        <f t="shared" si="13"/>
        <v>18.41763209946312</v>
      </c>
      <c r="J40" s="36">
        <f t="shared" si="16"/>
        <v>6.7509923191917105</v>
      </c>
      <c r="K40" s="79"/>
      <c r="L40" s="36">
        <f t="shared" si="14"/>
        <v>106646</v>
      </c>
      <c r="M40" s="36">
        <f t="shared" si="17"/>
        <v>7.2690961512901167</v>
      </c>
      <c r="N40" s="15"/>
    </row>
    <row r="41" spans="1:14" ht="15.75">
      <c r="A41" s="12"/>
      <c r="B41" s="34" t="s">
        <v>59</v>
      </c>
      <c r="C41" s="36">
        <f t="shared" si="10"/>
        <v>5954</v>
      </c>
      <c r="D41" s="36">
        <f t="shared" si="10"/>
        <v>5896</v>
      </c>
      <c r="E41" s="36">
        <f t="shared" si="11"/>
        <v>-0.97413503527040701</v>
      </c>
      <c r="F41" s="36">
        <f t="shared" si="15"/>
        <v>14.573137574768896</v>
      </c>
      <c r="G41" s="36">
        <f t="shared" si="12"/>
        <v>37704</v>
      </c>
      <c r="H41" s="36">
        <f t="shared" si="12"/>
        <v>45586</v>
      </c>
      <c r="I41" s="36">
        <f t="shared" si="13"/>
        <v>20.904943772544037</v>
      </c>
      <c r="J41" s="36">
        <f t="shared" si="16"/>
        <v>14.686968400433011</v>
      </c>
      <c r="K41" s="79"/>
      <c r="L41" s="36">
        <f t="shared" si="14"/>
        <v>237763</v>
      </c>
      <c r="M41" s="36">
        <f t="shared" si="17"/>
        <v>16.206159707998349</v>
      </c>
      <c r="N41" s="15"/>
    </row>
    <row r="42" spans="1:14" ht="15.75">
      <c r="A42" s="12"/>
      <c r="B42" s="34" t="s">
        <v>86</v>
      </c>
      <c r="C42" s="36">
        <f t="shared" si="10"/>
        <v>1056</v>
      </c>
      <c r="D42" s="36">
        <f t="shared" si="10"/>
        <v>1027</v>
      </c>
      <c r="E42" s="36">
        <f t="shared" si="11"/>
        <v>-2.7462121212121215</v>
      </c>
      <c r="F42" s="36">
        <f t="shared" si="15"/>
        <v>2.538434920164121</v>
      </c>
      <c r="G42" s="36">
        <f t="shared" si="12"/>
        <v>6468</v>
      </c>
      <c r="H42" s="36">
        <f t="shared" si="12"/>
        <v>7666</v>
      </c>
      <c r="I42" s="36">
        <f t="shared" si="13"/>
        <v>18.521954236239946</v>
      </c>
      <c r="J42" s="36">
        <f t="shared" si="16"/>
        <v>2.4698438063817725</v>
      </c>
      <c r="K42" s="79"/>
      <c r="L42" s="36">
        <f t="shared" si="14"/>
        <v>45117</v>
      </c>
      <c r="M42" s="36">
        <f t="shared" si="17"/>
        <v>3.0752190523578586</v>
      </c>
      <c r="N42" s="15"/>
    </row>
    <row r="43" spans="1:14" ht="15.75">
      <c r="A43" s="12"/>
      <c r="B43" s="34" t="s">
        <v>253</v>
      </c>
      <c r="C43" s="36">
        <f t="shared" si="10"/>
        <v>6505</v>
      </c>
      <c r="D43" s="36">
        <f t="shared" si="10"/>
        <v>7786</v>
      </c>
      <c r="E43" s="36">
        <f t="shared" si="11"/>
        <v>19.69254419677171</v>
      </c>
      <c r="F43" s="36">
        <f t="shared" si="15"/>
        <v>19.244648771565576</v>
      </c>
      <c r="G43" s="36">
        <f t="shared" si="12"/>
        <v>58635</v>
      </c>
      <c r="H43" s="36">
        <f t="shared" si="12"/>
        <v>63656</v>
      </c>
      <c r="I43" s="36">
        <f t="shared" si="13"/>
        <v>8.5631448793382692</v>
      </c>
      <c r="J43" s="36">
        <f t="shared" si="16"/>
        <v>20.508789112840869</v>
      </c>
      <c r="K43" s="79"/>
      <c r="L43" s="36">
        <f t="shared" si="14"/>
        <v>346369</v>
      </c>
      <c r="M43" s="36">
        <f t="shared" si="17"/>
        <v>23.608851385201568</v>
      </c>
      <c r="N43" s="15"/>
    </row>
    <row r="44" spans="1:14" ht="15.75">
      <c r="A44" s="12"/>
      <c r="B44" s="40" t="s">
        <v>70</v>
      </c>
      <c r="C44" s="37">
        <f>SUM(C37:C43)</f>
        <v>37030</v>
      </c>
      <c r="D44" s="37">
        <f>SUM(D37:D43)</f>
        <v>40458</v>
      </c>
      <c r="E44" s="38">
        <f t="shared" si="11"/>
        <v>9.2573588981906596</v>
      </c>
      <c r="F44" s="38">
        <f>SUM(F37:F43)</f>
        <v>100.00000000000001</v>
      </c>
      <c r="G44" s="37">
        <f>SUM(G37:G43)</f>
        <v>244761</v>
      </c>
      <c r="H44" s="37">
        <f>SUM(H37:H43)</f>
        <v>310384</v>
      </c>
      <c r="I44" s="38">
        <f t="shared" si="13"/>
        <v>26.811052414396073</v>
      </c>
      <c r="J44" s="38">
        <f>SUM(J37:J43)</f>
        <v>100.00000000000001</v>
      </c>
      <c r="K44" s="4"/>
      <c r="L44" s="37">
        <f>SUM(L37:L43)</f>
        <v>1467115</v>
      </c>
      <c r="M44" s="38">
        <f>SUM(M37:M43)</f>
        <v>100</v>
      </c>
      <c r="N44" s="15"/>
    </row>
    <row r="45" spans="1:14">
      <c r="A45" s="12"/>
      <c r="B45" s="4"/>
      <c r="C45" s="29"/>
      <c r="D45" s="4"/>
      <c r="E45" s="4"/>
      <c r="F45" s="4"/>
      <c r="G45" s="29"/>
      <c r="H45" s="4"/>
      <c r="I45" s="4"/>
      <c r="J45" s="4"/>
      <c r="K45" s="4"/>
      <c r="L45" s="29"/>
      <c r="M45" s="4"/>
      <c r="N45" s="15"/>
    </row>
    <row r="46" spans="1:14">
      <c r="A46" s="12"/>
      <c r="B46" s="4"/>
      <c r="C46" s="29"/>
      <c r="D46" s="4"/>
      <c r="E46" s="4"/>
      <c r="F46" s="4"/>
      <c r="G46" s="29"/>
      <c r="H46" s="4"/>
      <c r="I46" s="4"/>
      <c r="J46" s="4"/>
      <c r="K46" s="4"/>
      <c r="L46" s="29"/>
      <c r="M46" s="4"/>
      <c r="N46" s="15"/>
    </row>
    <row r="47" spans="1:14" ht="15.75">
      <c r="A47" s="12"/>
      <c r="B47" s="34" t="s">
        <v>256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15"/>
    </row>
    <row r="48" spans="1:14">
      <c r="A48" s="18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19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0000"/>
  </sheetPr>
  <dimension ref="A1:V49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8" width="11.7109375" customWidth="1"/>
    <col min="9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266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 ht="15.75">
      <c r="A12" s="12"/>
      <c r="B12" s="8"/>
      <c r="C12" s="103" t="s">
        <v>313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22" ht="18.75">
      <c r="A13" s="12"/>
      <c r="B13" s="92" t="s">
        <v>309</v>
      </c>
      <c r="N13" s="15"/>
    </row>
    <row r="14" spans="1:22" ht="31.5" customHeight="1">
      <c r="A14" s="12"/>
      <c r="B14" s="30" t="s">
        <v>261</v>
      </c>
      <c r="C14" s="104" t="s">
        <v>319</v>
      </c>
      <c r="D14" s="104"/>
      <c r="E14" s="101" t="s">
        <v>254</v>
      </c>
      <c r="F14" s="101" t="s">
        <v>307</v>
      </c>
      <c r="G14" s="105" t="s">
        <v>321</v>
      </c>
      <c r="H14" s="106"/>
      <c r="I14" s="101" t="s">
        <v>254</v>
      </c>
      <c r="J14" s="101" t="s">
        <v>307</v>
      </c>
      <c r="K14" s="95"/>
      <c r="L14" s="86" t="s">
        <v>323</v>
      </c>
      <c r="M14" s="101" t="s">
        <v>101</v>
      </c>
      <c r="N14" s="15"/>
    </row>
    <row r="15" spans="1:22" ht="15.75">
      <c r="A15" s="12"/>
      <c r="B15" s="30"/>
      <c r="C15" s="31">
        <v>2016</v>
      </c>
      <c r="D15" s="31">
        <v>2017</v>
      </c>
      <c r="E15" s="101"/>
      <c r="F15" s="101"/>
      <c r="G15" s="31">
        <v>2016</v>
      </c>
      <c r="H15" s="31">
        <v>2017</v>
      </c>
      <c r="I15" s="101"/>
      <c r="J15" s="101"/>
      <c r="K15" s="95"/>
      <c r="L15" s="39" t="s">
        <v>308</v>
      </c>
      <c r="M15" s="101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83</v>
      </c>
      <c r="C17" s="35">
        <v>24289</v>
      </c>
      <c r="D17" s="35">
        <v>28162</v>
      </c>
      <c r="E17" s="36">
        <f t="shared" ref="E17:E23" si="0">IF(ISBLANK(D17),"",(IFERROR(((D17/C17-1)*100),"")))</f>
        <v>15.945489727860341</v>
      </c>
      <c r="F17" s="36">
        <f>+(D17*100)/$D$23</f>
        <v>32.607739156612553</v>
      </c>
      <c r="G17" s="35">
        <v>176251</v>
      </c>
      <c r="H17" s="35">
        <v>233781</v>
      </c>
      <c r="I17" s="36">
        <f t="shared" ref="I17:I23" si="1">IF(ISBLANK(H17),"",(IFERROR(((H17/G17-1)*100),"")))</f>
        <v>32.640949554896139</v>
      </c>
      <c r="J17" s="36">
        <f>+(H17*100)/$H$23</f>
        <v>34.685968548634776</v>
      </c>
      <c r="K17" s="79"/>
      <c r="L17" s="35">
        <v>1102836</v>
      </c>
      <c r="M17" s="36">
        <f>+(L17*100)/$L$23</f>
        <v>33.344994226497278</v>
      </c>
      <c r="N17" s="15"/>
    </row>
    <row r="18" spans="1:14" ht="15.75">
      <c r="A18" s="12"/>
      <c r="B18" s="34" t="s">
        <v>300</v>
      </c>
      <c r="C18" s="35">
        <v>30118</v>
      </c>
      <c r="D18" s="35">
        <v>29154</v>
      </c>
      <c r="E18" s="36">
        <f t="shared" si="0"/>
        <v>-3.2007437412842843</v>
      </c>
      <c r="F18" s="36">
        <f t="shared" ref="F18:F21" si="2">+(D18*100)/$D$23</f>
        <v>33.756339300187577</v>
      </c>
      <c r="G18" s="35">
        <v>212468</v>
      </c>
      <c r="H18" s="35">
        <v>226991</v>
      </c>
      <c r="I18" s="36">
        <f t="shared" si="1"/>
        <v>6.8353822693299593</v>
      </c>
      <c r="J18" s="36">
        <f t="shared" ref="J18:J21" si="3">+(H18*100)/$H$23</f>
        <v>33.678539688097651</v>
      </c>
      <c r="K18" s="79"/>
      <c r="L18" s="35">
        <v>1203977</v>
      </c>
      <c r="M18" s="36">
        <f t="shared" ref="M18:M21" si="4">+(L18*100)/$L$23</f>
        <v>36.403060939102019</v>
      </c>
      <c r="N18" s="15"/>
    </row>
    <row r="19" spans="1:14" ht="15.75">
      <c r="A19" s="12"/>
      <c r="B19" s="34" t="s">
        <v>262</v>
      </c>
      <c r="C19" s="35">
        <v>10254</v>
      </c>
      <c r="D19" s="35">
        <v>10477</v>
      </c>
      <c r="E19" s="36">
        <f t="shared" si="0"/>
        <v>2.174761068851172</v>
      </c>
      <c r="F19" s="36">
        <f t="shared" si="2"/>
        <v>12.130931153463168</v>
      </c>
      <c r="G19" s="35">
        <v>69064</v>
      </c>
      <c r="H19" s="35">
        <v>76193</v>
      </c>
      <c r="I19" s="36">
        <f t="shared" si="1"/>
        <v>10.322309741688862</v>
      </c>
      <c r="J19" s="36">
        <f t="shared" si="3"/>
        <v>11.304716814566323</v>
      </c>
      <c r="K19" s="79"/>
      <c r="L19" s="35">
        <v>374986</v>
      </c>
      <c r="M19" s="36">
        <f t="shared" si="4"/>
        <v>11.337955965363216</v>
      </c>
      <c r="N19" s="15"/>
    </row>
    <row r="20" spans="1:14" ht="15.75">
      <c r="A20" s="12"/>
      <c r="B20" s="34" t="s">
        <v>263</v>
      </c>
      <c r="C20" s="35">
        <v>9144</v>
      </c>
      <c r="D20" s="35">
        <v>9142</v>
      </c>
      <c r="E20" s="36">
        <f t="shared" si="0"/>
        <v>-2.1872265966749183E-2</v>
      </c>
      <c r="F20" s="36">
        <f t="shared" si="2"/>
        <v>10.58518398443832</v>
      </c>
      <c r="G20" s="35">
        <v>61241</v>
      </c>
      <c r="H20" s="35">
        <v>67891</v>
      </c>
      <c r="I20" s="36">
        <f t="shared" si="1"/>
        <v>10.858738426870884</v>
      </c>
      <c r="J20" s="36">
        <f t="shared" si="3"/>
        <v>10.072953279930207</v>
      </c>
      <c r="K20" s="79"/>
      <c r="L20" s="35">
        <v>315396</v>
      </c>
      <c r="M20" s="36">
        <f t="shared" si="4"/>
        <v>9.5362119109825354</v>
      </c>
      <c r="N20" s="15"/>
    </row>
    <row r="21" spans="1:14" ht="15.75">
      <c r="A21" s="12"/>
      <c r="B21" s="34" t="s">
        <v>264</v>
      </c>
      <c r="C21" s="35">
        <v>3617</v>
      </c>
      <c r="D21" s="35">
        <v>3902</v>
      </c>
      <c r="E21" s="36">
        <f t="shared" si="0"/>
        <v>7.8794581144594922</v>
      </c>
      <c r="F21" s="36">
        <f t="shared" si="2"/>
        <v>4.5179816131347987</v>
      </c>
      <c r="G21" s="35">
        <v>23341</v>
      </c>
      <c r="H21" s="35">
        <v>28361</v>
      </c>
      <c r="I21" s="36">
        <f t="shared" si="1"/>
        <v>21.507219056595694</v>
      </c>
      <c r="J21" s="36">
        <f t="shared" si="3"/>
        <v>4.2079072037840159</v>
      </c>
      <c r="K21" s="79"/>
      <c r="L21" s="35">
        <v>125189</v>
      </c>
      <c r="M21" s="36">
        <f t="shared" si="4"/>
        <v>3.7851742981014111</v>
      </c>
      <c r="N21" s="15"/>
    </row>
    <row r="22" spans="1:14" ht="15.75">
      <c r="A22" s="12"/>
      <c r="B22" s="34" t="s">
        <v>265</v>
      </c>
      <c r="C22" s="35">
        <v>4922</v>
      </c>
      <c r="D22" s="35">
        <v>5529</v>
      </c>
      <c r="E22" s="36">
        <f t="shared" si="0"/>
        <v>12.332385209264519</v>
      </c>
      <c r="F22" s="36">
        <f>+(D22*100)/$D$23</f>
        <v>6.4018247921635831</v>
      </c>
      <c r="G22" s="35">
        <v>32451</v>
      </c>
      <c r="H22" s="35">
        <v>40776</v>
      </c>
      <c r="I22" s="36">
        <f t="shared" si="1"/>
        <v>25.654063048904497</v>
      </c>
      <c r="J22" s="36">
        <f>+(H22*100)/$H$23</f>
        <v>6.0499144649870251</v>
      </c>
      <c r="K22" s="79"/>
      <c r="L22" s="35">
        <v>184967</v>
      </c>
      <c r="M22" s="36">
        <f>+(L22*100)/$L$23</f>
        <v>5.5926026599535401</v>
      </c>
      <c r="N22" s="15"/>
    </row>
    <row r="23" spans="1:14" ht="15.75">
      <c r="A23" s="12"/>
      <c r="B23" s="40" t="s">
        <v>70</v>
      </c>
      <c r="C23" s="37">
        <f>SUM(C17:C22)</f>
        <v>82344</v>
      </c>
      <c r="D23" s="37">
        <f>SUM(D17:D22)</f>
        <v>86366</v>
      </c>
      <c r="E23" s="38">
        <f t="shared" si="0"/>
        <v>4.8843874477800364</v>
      </c>
      <c r="F23" s="38">
        <f>SUM(F17:F22)</f>
        <v>99.999999999999986</v>
      </c>
      <c r="G23" s="37">
        <f>SUM(G17:G22)</f>
        <v>574816</v>
      </c>
      <c r="H23" s="37">
        <f>SUM(H17:H22)</f>
        <v>673993</v>
      </c>
      <c r="I23" s="38">
        <f t="shared" si="1"/>
        <v>17.253695095474029</v>
      </c>
      <c r="J23" s="38">
        <f>SUM(J17:J22)</f>
        <v>100</v>
      </c>
      <c r="K23" s="4"/>
      <c r="L23" s="37">
        <f>SUM(L17:L22)</f>
        <v>3307351</v>
      </c>
      <c r="M23" s="37">
        <f>SUM(M17:M22)</f>
        <v>100</v>
      </c>
      <c r="N23" s="15"/>
    </row>
    <row r="24" spans="1:14">
      <c r="A24" s="1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 ht="18.75">
      <c r="A25" s="12"/>
      <c r="B25" s="92" t="s">
        <v>310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15"/>
    </row>
    <row r="26" spans="1:14" ht="15.75">
      <c r="A26" s="12"/>
      <c r="B26" s="34" t="s">
        <v>83</v>
      </c>
      <c r="C26" s="35">
        <v>13960</v>
      </c>
      <c r="D26" s="35">
        <v>15256</v>
      </c>
      <c r="E26" s="36">
        <f t="shared" ref="E26:E31" si="5">IF(ISBLANK(D26),"",(IFERROR(((D26/C26-1)*100),"")))</f>
        <v>9.2836676217765035</v>
      </c>
      <c r="F26" s="36">
        <f>+(D26*100)/$D$32</f>
        <v>33.231680752809964</v>
      </c>
      <c r="G26" s="35">
        <v>106299</v>
      </c>
      <c r="H26" s="35">
        <v>129147</v>
      </c>
      <c r="I26" s="36">
        <f t="shared" ref="I26:I31" si="6">IF(ISBLANK(H26),"",(IFERROR(((H26/G26-1)*100),"")))</f>
        <v>21.494087432619313</v>
      </c>
      <c r="J26" s="36">
        <f>+(H26*100)/$H$32</f>
        <v>35.518097736854699</v>
      </c>
      <c r="K26" s="79"/>
      <c r="L26" s="35">
        <v>632198</v>
      </c>
      <c r="M26" s="36">
        <f>+(L26*100)/$L$32</f>
        <v>34.354180659437162</v>
      </c>
      <c r="N26" s="15"/>
    </row>
    <row r="27" spans="1:14" ht="15.75">
      <c r="A27" s="12"/>
      <c r="B27" s="34" t="s">
        <v>300</v>
      </c>
      <c r="C27" s="35">
        <v>16542</v>
      </c>
      <c r="D27" s="35">
        <v>15750</v>
      </c>
      <c r="E27" s="36">
        <f t="shared" si="5"/>
        <v>-4.787812840043526</v>
      </c>
      <c r="F27" s="36">
        <f t="shared" ref="F27:F30" si="7">+(D27*100)/$D$32</f>
        <v>34.307745926635882</v>
      </c>
      <c r="G27" s="35">
        <v>121315</v>
      </c>
      <c r="H27" s="35">
        <v>123265</v>
      </c>
      <c r="I27" s="36">
        <f t="shared" si="6"/>
        <v>1.6073857313605</v>
      </c>
      <c r="J27" s="36">
        <f t="shared" ref="J27:J30" si="8">+(H27*100)/$H$32</f>
        <v>33.900426007057028</v>
      </c>
      <c r="K27" s="79"/>
      <c r="L27" s="35">
        <v>671331</v>
      </c>
      <c r="M27" s="36">
        <f t="shared" ref="M27:M30" si="9">+(L27*100)/$L$32</f>
        <v>36.480701388300197</v>
      </c>
      <c r="N27" s="15"/>
    </row>
    <row r="28" spans="1:14" ht="15.75">
      <c r="A28" s="12"/>
      <c r="B28" s="34" t="s">
        <v>262</v>
      </c>
      <c r="C28" s="35">
        <v>5538</v>
      </c>
      <c r="D28" s="35">
        <v>5473</v>
      </c>
      <c r="E28" s="36">
        <f t="shared" si="5"/>
        <v>-1.1737089201877882</v>
      </c>
      <c r="F28" s="36">
        <f t="shared" si="7"/>
        <v>11.921669425808139</v>
      </c>
      <c r="G28" s="35">
        <v>38806</v>
      </c>
      <c r="H28" s="35">
        <v>40622</v>
      </c>
      <c r="I28" s="36">
        <f t="shared" si="6"/>
        <v>4.6796887079317617</v>
      </c>
      <c r="J28" s="36">
        <f t="shared" si="8"/>
        <v>11.171890684774029</v>
      </c>
      <c r="K28" s="79"/>
      <c r="L28" s="35">
        <v>206042</v>
      </c>
      <c r="M28" s="36">
        <f t="shared" si="9"/>
        <v>11.196498709948072</v>
      </c>
      <c r="N28" s="15"/>
    </row>
    <row r="29" spans="1:14" ht="15.75">
      <c r="A29" s="12"/>
      <c r="B29" s="34" t="s">
        <v>263</v>
      </c>
      <c r="C29" s="35">
        <v>4959</v>
      </c>
      <c r="D29" s="35">
        <v>4786</v>
      </c>
      <c r="E29" s="36">
        <f t="shared" si="5"/>
        <v>-3.4886065739060279</v>
      </c>
      <c r="F29" s="36">
        <f t="shared" si="7"/>
        <v>10.425198222532021</v>
      </c>
      <c r="G29" s="35">
        <v>34402</v>
      </c>
      <c r="H29" s="35">
        <v>35915</v>
      </c>
      <c r="I29" s="36">
        <f t="shared" si="6"/>
        <v>4.3980001162723159</v>
      </c>
      <c r="J29" s="36">
        <f t="shared" si="8"/>
        <v>9.8773682719624656</v>
      </c>
      <c r="K29" s="79"/>
      <c r="L29" s="35">
        <v>171908</v>
      </c>
      <c r="M29" s="36">
        <f t="shared" si="9"/>
        <v>9.3416279216361371</v>
      </c>
      <c r="N29" s="15"/>
    </row>
    <row r="30" spans="1:14" ht="15.75">
      <c r="A30" s="12"/>
      <c r="B30" s="34" t="s">
        <v>264</v>
      </c>
      <c r="C30" s="35">
        <v>1865</v>
      </c>
      <c r="D30" s="35">
        <v>1951</v>
      </c>
      <c r="E30" s="36">
        <f t="shared" si="5"/>
        <v>4.6112600536192927</v>
      </c>
      <c r="F30" s="36">
        <f t="shared" si="7"/>
        <v>4.249803955737562</v>
      </c>
      <c r="G30" s="35">
        <v>12357</v>
      </c>
      <c r="H30" s="35">
        <v>14613</v>
      </c>
      <c r="I30" s="36">
        <f t="shared" si="6"/>
        <v>18.256858460791459</v>
      </c>
      <c r="J30" s="36">
        <f t="shared" si="8"/>
        <v>4.0188774205258948</v>
      </c>
      <c r="K30" s="79"/>
      <c r="L30" s="35">
        <v>66306</v>
      </c>
      <c r="M30" s="36">
        <f t="shared" si="9"/>
        <v>3.6031248165996099</v>
      </c>
      <c r="N30" s="15"/>
    </row>
    <row r="31" spans="1:14" ht="15.75">
      <c r="A31" s="12"/>
      <c r="B31" s="34" t="s">
        <v>265</v>
      </c>
      <c r="C31" s="35">
        <v>2450</v>
      </c>
      <c r="D31" s="35">
        <v>2692</v>
      </c>
      <c r="E31" s="36">
        <f t="shared" si="5"/>
        <v>9.8775510204081698</v>
      </c>
      <c r="F31" s="36">
        <f>+(D31*100)/$D$32</f>
        <v>5.8639017164764313</v>
      </c>
      <c r="G31" s="35">
        <v>16876</v>
      </c>
      <c r="H31" s="35">
        <v>20047</v>
      </c>
      <c r="I31" s="36">
        <f t="shared" si="6"/>
        <v>18.789997629770095</v>
      </c>
      <c r="J31" s="36">
        <f>+(H31*100)/$H$32</f>
        <v>5.5133398788258816</v>
      </c>
      <c r="K31" s="79"/>
      <c r="L31" s="35">
        <v>92451</v>
      </c>
      <c r="M31" s="36">
        <f>+(L31*100)/$L$32</f>
        <v>5.0238665040788248</v>
      </c>
      <c r="N31" s="15"/>
    </row>
    <row r="32" spans="1:14" ht="15.75">
      <c r="A32" s="12"/>
      <c r="B32" s="40" t="s">
        <v>70</v>
      </c>
      <c r="C32" s="37">
        <f>SUM(C26:C31)</f>
        <v>45314</v>
      </c>
      <c r="D32" s="37">
        <f>SUM(D26:D31)</f>
        <v>45908</v>
      </c>
      <c r="E32" s="38">
        <f t="shared" ref="E32" si="10">IF(ISBLANK(D32),"",(IFERROR(((D32/C32-1)*100),"")))</f>
        <v>1.31085315796442</v>
      </c>
      <c r="F32" s="38">
        <f>SUM(F26:F31)</f>
        <v>100</v>
      </c>
      <c r="G32" s="37">
        <f>SUM(G26:G31)</f>
        <v>330055</v>
      </c>
      <c r="H32" s="37">
        <f>SUM(H26:H31)</f>
        <v>363609</v>
      </c>
      <c r="I32" s="38">
        <f t="shared" ref="I32" si="11">IF(ISBLANK(H32),"",(IFERROR(((H32/G32-1)*100),"")))</f>
        <v>10.166184423808144</v>
      </c>
      <c r="J32" s="38">
        <f>SUM(J26:J31)</f>
        <v>100</v>
      </c>
      <c r="K32" s="4"/>
      <c r="L32" s="37">
        <f>SUM(L26:L31)</f>
        <v>1840236</v>
      </c>
      <c r="M32" s="38">
        <f>SUM(M26:M31)</f>
        <v>99.999999999999986</v>
      </c>
      <c r="N32" s="15"/>
    </row>
    <row r="33" spans="1:14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15"/>
    </row>
    <row r="34" spans="1:14" ht="18.75">
      <c r="A34" s="12"/>
      <c r="B34" s="92" t="s">
        <v>311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15"/>
    </row>
    <row r="35" spans="1:14" ht="15.75">
      <c r="A35" s="12"/>
      <c r="B35" s="34" t="s">
        <v>83</v>
      </c>
      <c r="C35" s="35">
        <f t="shared" ref="C35:D40" si="12">C17-C26</f>
        <v>10329</v>
      </c>
      <c r="D35" s="35">
        <f t="shared" si="12"/>
        <v>12906</v>
      </c>
      <c r="E35" s="36">
        <f t="shared" ref="E35:E41" si="13">IF(ISBLANK(D35),"",(IFERROR(((D35/C35-1)*100),"")))</f>
        <v>24.949172233517292</v>
      </c>
      <c r="F35" s="36">
        <f>+(D35*100)/$D$41</f>
        <v>31.899747886697316</v>
      </c>
      <c r="G35" s="35">
        <f t="shared" ref="G35:H40" si="14">G17-G26</f>
        <v>69952</v>
      </c>
      <c r="H35" s="35">
        <f t="shared" si="14"/>
        <v>104634</v>
      </c>
      <c r="I35" s="36">
        <f t="shared" ref="I35:I41" si="15">IF(ISBLANK(H35),"",(IFERROR(((H35/G35-1)*100),"")))</f>
        <v>49.579711802378768</v>
      </c>
      <c r="J35" s="36">
        <f>+(H35*100)/$H$41</f>
        <v>33.711144904376518</v>
      </c>
      <c r="K35" s="79"/>
      <c r="L35" s="35">
        <f t="shared" ref="L35:L40" si="16">L17-L26</f>
        <v>470638</v>
      </c>
      <c r="M35" s="36">
        <f>+(L35*100)/$L$41</f>
        <v>32.079148533005252</v>
      </c>
      <c r="N35" s="15"/>
    </row>
    <row r="36" spans="1:14" ht="15.75">
      <c r="A36" s="12"/>
      <c r="B36" s="34" t="s">
        <v>300</v>
      </c>
      <c r="C36" s="35">
        <f t="shared" si="12"/>
        <v>13576</v>
      </c>
      <c r="D36" s="35">
        <f t="shared" si="12"/>
        <v>13404</v>
      </c>
      <c r="E36" s="36">
        <f t="shared" si="13"/>
        <v>-1.2669416617560381</v>
      </c>
      <c r="F36" s="36">
        <f t="shared" ref="F36:F39" si="17">+(D36*100)/$D$41</f>
        <v>33.13065401156755</v>
      </c>
      <c r="G36" s="35">
        <f t="shared" si="14"/>
        <v>91153</v>
      </c>
      <c r="H36" s="35">
        <f t="shared" si="14"/>
        <v>103726</v>
      </c>
      <c r="I36" s="36">
        <f t="shared" si="15"/>
        <v>13.793292595965024</v>
      </c>
      <c r="J36" s="36">
        <f t="shared" ref="J36:J39" si="18">+(H36*100)/$H$41</f>
        <v>33.418604051755246</v>
      </c>
      <c r="K36" s="79"/>
      <c r="L36" s="35">
        <f t="shared" si="16"/>
        <v>532646</v>
      </c>
      <c r="M36" s="36">
        <f t="shared" ref="M36:M39" si="19">+(L36*100)/$L$41</f>
        <v>36.305674742607088</v>
      </c>
      <c r="N36" s="15"/>
    </row>
    <row r="37" spans="1:14" ht="15.75">
      <c r="A37" s="12"/>
      <c r="B37" s="34" t="s">
        <v>262</v>
      </c>
      <c r="C37" s="35">
        <f t="shared" si="12"/>
        <v>4716</v>
      </c>
      <c r="D37" s="35">
        <f t="shared" si="12"/>
        <v>5004</v>
      </c>
      <c r="E37" s="36">
        <f t="shared" si="13"/>
        <v>6.1068702290076438</v>
      </c>
      <c r="F37" s="36">
        <f t="shared" si="17"/>
        <v>12.368382025804538</v>
      </c>
      <c r="G37" s="35">
        <f t="shared" si="14"/>
        <v>30258</v>
      </c>
      <c r="H37" s="35">
        <f t="shared" si="14"/>
        <v>35571</v>
      </c>
      <c r="I37" s="36">
        <f t="shared" si="15"/>
        <v>17.558992663097371</v>
      </c>
      <c r="J37" s="36">
        <f t="shared" si="18"/>
        <v>11.460320119593794</v>
      </c>
      <c r="K37" s="79"/>
      <c r="L37" s="35">
        <f t="shared" si="16"/>
        <v>168944</v>
      </c>
      <c r="M37" s="36">
        <f t="shared" si="19"/>
        <v>11.515389045848485</v>
      </c>
      <c r="N37" s="15"/>
    </row>
    <row r="38" spans="1:14" ht="15.75">
      <c r="A38" s="12"/>
      <c r="B38" s="34" t="s">
        <v>263</v>
      </c>
      <c r="C38" s="35">
        <f t="shared" si="12"/>
        <v>4185</v>
      </c>
      <c r="D38" s="35">
        <f t="shared" si="12"/>
        <v>4356</v>
      </c>
      <c r="E38" s="36">
        <f t="shared" si="13"/>
        <v>4.086021505376336</v>
      </c>
      <c r="F38" s="36">
        <f t="shared" si="17"/>
        <v>10.766721044045678</v>
      </c>
      <c r="G38" s="35">
        <f t="shared" si="14"/>
        <v>26839</v>
      </c>
      <c r="H38" s="35">
        <f t="shared" si="14"/>
        <v>31976</v>
      </c>
      <c r="I38" s="36">
        <f t="shared" si="15"/>
        <v>19.140057379187002</v>
      </c>
      <c r="J38" s="36">
        <f t="shared" si="18"/>
        <v>10.302077426671477</v>
      </c>
      <c r="K38" s="79"/>
      <c r="L38" s="35">
        <f t="shared" si="16"/>
        <v>143488</v>
      </c>
      <c r="M38" s="36">
        <f t="shared" si="19"/>
        <v>9.7802830725607741</v>
      </c>
      <c r="N38" s="15"/>
    </row>
    <row r="39" spans="1:14" ht="15.75">
      <c r="A39" s="12"/>
      <c r="B39" s="34" t="s">
        <v>264</v>
      </c>
      <c r="C39" s="35">
        <f t="shared" si="12"/>
        <v>1752</v>
      </c>
      <c r="D39" s="35">
        <f t="shared" si="12"/>
        <v>1951</v>
      </c>
      <c r="E39" s="36">
        <f t="shared" si="13"/>
        <v>11.358447488584478</v>
      </c>
      <c r="F39" s="36">
        <f t="shared" si="17"/>
        <v>4.8222848385980521</v>
      </c>
      <c r="G39" s="35">
        <f t="shared" si="14"/>
        <v>10984</v>
      </c>
      <c r="H39" s="35">
        <f t="shared" si="14"/>
        <v>13748</v>
      </c>
      <c r="I39" s="36">
        <f t="shared" si="15"/>
        <v>25.163874726875445</v>
      </c>
      <c r="J39" s="36">
        <f t="shared" si="18"/>
        <v>4.4293520284550754</v>
      </c>
      <c r="K39" s="79"/>
      <c r="L39" s="35">
        <f t="shared" si="16"/>
        <v>58883</v>
      </c>
      <c r="M39" s="36">
        <f t="shared" si="19"/>
        <v>4.0135231389495711</v>
      </c>
      <c r="N39" s="15"/>
    </row>
    <row r="40" spans="1:14" ht="15.75">
      <c r="A40" s="12"/>
      <c r="B40" s="34" t="s">
        <v>265</v>
      </c>
      <c r="C40" s="35">
        <f t="shared" si="12"/>
        <v>2472</v>
      </c>
      <c r="D40" s="35">
        <f t="shared" si="12"/>
        <v>2837</v>
      </c>
      <c r="E40" s="36">
        <f t="shared" si="13"/>
        <v>14.765372168284795</v>
      </c>
      <c r="F40" s="36">
        <f>+(D40*100)/$D$41</f>
        <v>7.0122101932868652</v>
      </c>
      <c r="G40" s="35">
        <f t="shared" si="14"/>
        <v>15575</v>
      </c>
      <c r="H40" s="35">
        <f t="shared" si="14"/>
        <v>20729</v>
      </c>
      <c r="I40" s="36">
        <f t="shared" si="15"/>
        <v>33.091492776886035</v>
      </c>
      <c r="J40" s="36">
        <f>+(H40*100)/$H$41</f>
        <v>6.6785014691478946</v>
      </c>
      <c r="K40" s="79"/>
      <c r="L40" s="35">
        <f t="shared" si="16"/>
        <v>92516</v>
      </c>
      <c r="M40" s="36">
        <f>+(L40*100)/$L$41</f>
        <v>6.305981467028829</v>
      </c>
      <c r="N40" s="15"/>
    </row>
    <row r="41" spans="1:14" ht="15.75">
      <c r="A41" s="12"/>
      <c r="B41" s="40" t="s">
        <v>70</v>
      </c>
      <c r="C41" s="37">
        <f>SUM(C35:C40)</f>
        <v>37030</v>
      </c>
      <c r="D41" s="37">
        <f>SUM(D35:D40)</f>
        <v>40458</v>
      </c>
      <c r="E41" s="38">
        <f t="shared" si="13"/>
        <v>9.2573588981906596</v>
      </c>
      <c r="F41" s="38">
        <f>SUM(F35:F40)</f>
        <v>100</v>
      </c>
      <c r="G41" s="37">
        <f>SUM(G35:G40)</f>
        <v>244761</v>
      </c>
      <c r="H41" s="37">
        <f>SUM(H35:H40)</f>
        <v>310384</v>
      </c>
      <c r="I41" s="38">
        <f t="shared" si="15"/>
        <v>26.811052414396073</v>
      </c>
      <c r="J41" s="38">
        <f>SUM(J35:J40)</f>
        <v>99.999999999999986</v>
      </c>
      <c r="K41" s="4"/>
      <c r="L41" s="37">
        <f>SUM(L35:L40)</f>
        <v>1467115</v>
      </c>
      <c r="M41" s="38">
        <f>SUM(M35:M40)</f>
        <v>100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256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>
      <c r="A45" s="18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19"/>
    </row>
    <row r="47" spans="1:14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4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</sheetData>
  <mergeCells count="9">
    <mergeCell ref="C11:M11"/>
    <mergeCell ref="G14:H14"/>
    <mergeCell ref="F14:F15"/>
    <mergeCell ref="E14:E15"/>
    <mergeCell ref="C14:D14"/>
    <mergeCell ref="M14:M15"/>
    <mergeCell ref="J14:J15"/>
    <mergeCell ref="I14:I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FF0000"/>
  </sheetPr>
  <dimension ref="A1:V7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>
      <c r="A5" s="1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>
      <c r="A6" s="1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268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 ht="15.75">
      <c r="A12" s="12"/>
      <c r="B12" s="8"/>
      <c r="C12" s="103" t="s">
        <v>313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22" ht="18.75">
      <c r="A13" s="12"/>
      <c r="B13" s="92" t="s">
        <v>309</v>
      </c>
      <c r="N13" s="15"/>
    </row>
    <row r="14" spans="1:22" ht="31.5">
      <c r="A14" s="12"/>
      <c r="B14" s="30" t="s">
        <v>267</v>
      </c>
      <c r="C14" s="104" t="s">
        <v>319</v>
      </c>
      <c r="D14" s="104"/>
      <c r="E14" s="101" t="s">
        <v>254</v>
      </c>
      <c r="F14" s="101" t="s">
        <v>307</v>
      </c>
      <c r="G14" s="105" t="s">
        <v>321</v>
      </c>
      <c r="H14" s="106"/>
      <c r="I14" s="101" t="s">
        <v>254</v>
      </c>
      <c r="J14" s="101" t="s">
        <v>101</v>
      </c>
      <c r="K14" s="32"/>
      <c r="L14" s="86" t="s">
        <v>323</v>
      </c>
      <c r="M14" s="101" t="s">
        <v>101</v>
      </c>
      <c r="N14" s="15"/>
    </row>
    <row r="15" spans="1:22" ht="15.75">
      <c r="A15" s="12"/>
      <c r="B15" s="30"/>
      <c r="C15" s="31">
        <v>2016</v>
      </c>
      <c r="D15" s="31">
        <v>2017</v>
      </c>
      <c r="E15" s="101"/>
      <c r="F15" s="101"/>
      <c r="G15" s="31">
        <v>2016</v>
      </c>
      <c r="H15" s="31">
        <v>2017</v>
      </c>
      <c r="I15" s="101"/>
      <c r="J15" s="101"/>
      <c r="K15" s="32"/>
      <c r="L15" s="39" t="s">
        <v>308</v>
      </c>
      <c r="M15" s="101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87</v>
      </c>
      <c r="C17" s="35">
        <v>617</v>
      </c>
      <c r="D17" s="35">
        <v>782</v>
      </c>
      <c r="E17" s="36">
        <f t="shared" ref="E17:E23" si="0">IF(ISBLANK(D17),"",(IFERROR(((D17/C17-1)*100),"")))</f>
        <v>26.74230145867098</v>
      </c>
      <c r="F17" s="36">
        <f>+(D17*100)/$D$23</f>
        <v>0.90544890350369356</v>
      </c>
      <c r="G17" s="35">
        <v>4088</v>
      </c>
      <c r="H17" s="35">
        <v>5630</v>
      </c>
      <c r="I17" s="36">
        <f t="shared" ref="I17:I23" si="1">IF(ISBLANK(H17),"",(IFERROR(((H17/G17-1)*100),"")))</f>
        <v>37.720156555772988</v>
      </c>
      <c r="J17" s="36">
        <f>+(H17*100)/$H$23</f>
        <v>0.83532024813314087</v>
      </c>
      <c r="K17" s="79"/>
      <c r="L17" s="35">
        <v>15052</v>
      </c>
      <c r="M17" s="36">
        <f>+(L17*100)/$L$23</f>
        <v>0.45510742585229086</v>
      </c>
      <c r="N17" s="15"/>
    </row>
    <row r="18" spans="1:14" ht="15.75">
      <c r="A18" s="12"/>
      <c r="B18" s="34" t="s">
        <v>82</v>
      </c>
      <c r="C18" s="35">
        <v>40984</v>
      </c>
      <c r="D18" s="35">
        <v>43268</v>
      </c>
      <c r="E18" s="36">
        <f t="shared" si="0"/>
        <v>5.5729065000976075</v>
      </c>
      <c r="F18" s="36">
        <f t="shared" ref="F18:F21" si="2">+(D18*100)/$D$23</f>
        <v>50.09841835907649</v>
      </c>
      <c r="G18" s="35">
        <v>277270</v>
      </c>
      <c r="H18" s="35">
        <v>328532</v>
      </c>
      <c r="I18" s="36">
        <f t="shared" si="1"/>
        <v>18.488116276553534</v>
      </c>
      <c r="J18" s="36">
        <f t="shared" ref="J18:J21" si="3">+(H18*100)/$H$23</f>
        <v>48.744126422677979</v>
      </c>
      <c r="K18" s="79"/>
      <c r="L18" s="35">
        <v>1458416</v>
      </c>
      <c r="M18" s="36">
        <f t="shared" ref="M18:M21" si="4">+(L18*100)/$L$23</f>
        <v>44.096196623823715</v>
      </c>
      <c r="N18" s="15"/>
    </row>
    <row r="19" spans="1:14" ht="15.75">
      <c r="A19" s="12"/>
      <c r="B19" s="34" t="s">
        <v>88</v>
      </c>
      <c r="C19" s="35">
        <v>8192</v>
      </c>
      <c r="D19" s="35">
        <v>6102</v>
      </c>
      <c r="E19" s="36">
        <f t="shared" si="0"/>
        <v>-25.5126953125</v>
      </c>
      <c r="F19" s="36">
        <f t="shared" si="2"/>
        <v>7.0652803186439108</v>
      </c>
      <c r="G19" s="35">
        <v>59957</v>
      </c>
      <c r="H19" s="35">
        <v>50904</v>
      </c>
      <c r="I19" s="36">
        <f t="shared" si="1"/>
        <v>-15.099154393982349</v>
      </c>
      <c r="J19" s="36">
        <f t="shared" si="3"/>
        <v>7.5526006946659683</v>
      </c>
      <c r="K19" s="79"/>
      <c r="L19" s="35">
        <v>268543</v>
      </c>
      <c r="M19" s="36">
        <f t="shared" si="4"/>
        <v>8.1195796877924362</v>
      </c>
      <c r="N19" s="15"/>
    </row>
    <row r="20" spans="1:14" ht="15.75">
      <c r="A20" s="12"/>
      <c r="B20" s="34" t="s">
        <v>89</v>
      </c>
      <c r="C20" s="35">
        <v>2492</v>
      </c>
      <c r="D20" s="35">
        <v>2127</v>
      </c>
      <c r="E20" s="36">
        <f t="shared" si="0"/>
        <v>-14.64686998394864</v>
      </c>
      <c r="F20" s="36">
        <f t="shared" si="2"/>
        <v>2.4627747030081282</v>
      </c>
      <c r="G20" s="35">
        <v>15788</v>
      </c>
      <c r="H20" s="35">
        <v>16256</v>
      </c>
      <c r="I20" s="36">
        <f t="shared" si="1"/>
        <v>2.964276665822152</v>
      </c>
      <c r="J20" s="36">
        <f t="shared" si="3"/>
        <v>2.4118944855510369</v>
      </c>
      <c r="K20" s="79"/>
      <c r="L20" s="35">
        <v>67314</v>
      </c>
      <c r="M20" s="36">
        <f t="shared" si="4"/>
        <v>2.0352844315586704</v>
      </c>
      <c r="N20" s="15"/>
    </row>
    <row r="21" spans="1:14" ht="15.75">
      <c r="A21" s="12"/>
      <c r="B21" s="34" t="s">
        <v>90</v>
      </c>
      <c r="C21" s="35">
        <v>21365</v>
      </c>
      <c r="D21" s="35">
        <v>25401</v>
      </c>
      <c r="E21" s="36">
        <f t="shared" si="0"/>
        <v>18.890709103674229</v>
      </c>
      <c r="F21" s="36">
        <f t="shared" si="2"/>
        <v>29.410879281198621</v>
      </c>
      <c r="G21" s="35">
        <v>166880</v>
      </c>
      <c r="H21" s="35">
        <v>188795</v>
      </c>
      <c r="I21" s="36">
        <f t="shared" si="1"/>
        <v>13.132190795781407</v>
      </c>
      <c r="J21" s="36">
        <f t="shared" si="3"/>
        <v>28.011418516216043</v>
      </c>
      <c r="K21" s="79"/>
      <c r="L21" s="35">
        <v>1307553</v>
      </c>
      <c r="M21" s="36">
        <f t="shared" si="4"/>
        <v>39.534751527733221</v>
      </c>
      <c r="N21" s="15"/>
    </row>
    <row r="22" spans="1:14" ht="15.75">
      <c r="A22" s="12"/>
      <c r="B22" s="34" t="s">
        <v>71</v>
      </c>
      <c r="C22" s="35">
        <v>8694</v>
      </c>
      <c r="D22" s="35">
        <v>8686</v>
      </c>
      <c r="E22" s="36">
        <f t="shared" si="0"/>
        <v>-9.2017483321826798E-2</v>
      </c>
      <c r="F22" s="36">
        <f>+(D22*100)/$D$23</f>
        <v>10.057198434569159</v>
      </c>
      <c r="G22" s="35">
        <v>50833</v>
      </c>
      <c r="H22" s="35">
        <v>83876</v>
      </c>
      <c r="I22" s="36">
        <f t="shared" si="1"/>
        <v>65.003049200322621</v>
      </c>
      <c r="J22" s="36">
        <f>+(H22*100)/$H$23</f>
        <v>12.44463963275583</v>
      </c>
      <c r="K22" s="79"/>
      <c r="L22" s="35">
        <v>190473</v>
      </c>
      <c r="M22" s="36">
        <f>+(L22*100)/$L$23</f>
        <v>5.7590803032396618</v>
      </c>
      <c r="N22" s="15"/>
    </row>
    <row r="23" spans="1:14" ht="15.75">
      <c r="A23" s="12"/>
      <c r="B23" s="40" t="s">
        <v>70</v>
      </c>
      <c r="C23" s="37">
        <f>SUM(C17:C22)</f>
        <v>82344</v>
      </c>
      <c r="D23" s="37">
        <f>SUM(D17:D22)</f>
        <v>86366</v>
      </c>
      <c r="E23" s="38">
        <f t="shared" si="0"/>
        <v>4.8843874477800364</v>
      </c>
      <c r="F23" s="38">
        <f>SUM(F17:F22)</f>
        <v>100.00000000000001</v>
      </c>
      <c r="G23" s="37">
        <f>SUM(G17:G22)</f>
        <v>574816</v>
      </c>
      <c r="H23" s="37">
        <f>SUM(H17:H22)</f>
        <v>673993</v>
      </c>
      <c r="I23" s="38">
        <f t="shared" si="1"/>
        <v>17.253695095474029</v>
      </c>
      <c r="J23" s="38">
        <f>SUM(J17:J22)</f>
        <v>100</v>
      </c>
      <c r="K23" s="4"/>
      <c r="L23" s="37">
        <f>SUM(L17:L22)</f>
        <v>3307351</v>
      </c>
      <c r="M23" s="38">
        <f>SUM(M17:M22)</f>
        <v>99.999999999999986</v>
      </c>
      <c r="N23" s="15"/>
    </row>
    <row r="24" spans="1:14">
      <c r="A24" s="1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 ht="18.75">
      <c r="A25" s="12"/>
      <c r="B25" s="92" t="s">
        <v>310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15"/>
    </row>
    <row r="26" spans="1:14" ht="15.75">
      <c r="A26" s="12"/>
      <c r="B26" s="34" t="s">
        <v>87</v>
      </c>
      <c r="C26" s="35">
        <v>373</v>
      </c>
      <c r="D26" s="35">
        <v>446</v>
      </c>
      <c r="E26" s="36">
        <f t="shared" ref="E26:E31" si="5">IF(ISBLANK(D26),"",(IFERROR(((D26/C26-1)*100),"")))</f>
        <v>19.571045576407499</v>
      </c>
      <c r="F26" s="36">
        <f>+(D26*100)/$D$32</f>
        <v>0.97150823385902241</v>
      </c>
      <c r="G26" s="35">
        <v>2510</v>
      </c>
      <c r="H26" s="35">
        <v>3397</v>
      </c>
      <c r="I26" s="36">
        <f t="shared" ref="I26:I31" si="6">IF(ISBLANK(H26),"",(IFERROR(((H26/G26-1)*100),"")))</f>
        <v>35.338645418326699</v>
      </c>
      <c r="J26" s="36">
        <f>+(H26*100)/$H$32</f>
        <v>0.93424530195897237</v>
      </c>
      <c r="K26" s="79"/>
      <c r="L26" s="35">
        <v>9140</v>
      </c>
      <c r="M26" s="36">
        <f>+(L26*100)/$L$32</f>
        <v>0.49667542641269924</v>
      </c>
      <c r="N26" s="15"/>
    </row>
    <row r="27" spans="1:14" ht="15.75">
      <c r="A27" s="12"/>
      <c r="B27" s="34" t="s">
        <v>82</v>
      </c>
      <c r="C27" s="35">
        <v>23782</v>
      </c>
      <c r="D27" s="35">
        <v>24161</v>
      </c>
      <c r="E27" s="36">
        <f t="shared" si="5"/>
        <v>1.5936422504415182</v>
      </c>
      <c r="F27" s="36">
        <f t="shared" ref="F27:F30" si="7">+(D27*100)/$D$32</f>
        <v>52.629171386250761</v>
      </c>
      <c r="G27" s="35">
        <v>164600</v>
      </c>
      <c r="H27" s="35">
        <v>185458</v>
      </c>
      <c r="I27" s="36">
        <f t="shared" si="6"/>
        <v>12.671931956257598</v>
      </c>
      <c r="J27" s="36">
        <f t="shared" ref="J27:J30" si="8">+(H27*100)/$H$32</f>
        <v>51.004788110305299</v>
      </c>
      <c r="K27" s="79"/>
      <c r="L27" s="35">
        <v>851521</v>
      </c>
      <c r="M27" s="36">
        <f t="shared" ref="M27:M30" si="9">+(L27*100)/$L$32</f>
        <v>46.27238028165953</v>
      </c>
      <c r="N27" s="15"/>
    </row>
    <row r="28" spans="1:14" ht="15.75">
      <c r="A28" s="12"/>
      <c r="B28" s="34" t="s">
        <v>88</v>
      </c>
      <c r="C28" s="35">
        <v>4099</v>
      </c>
      <c r="D28" s="35">
        <v>2957</v>
      </c>
      <c r="E28" s="36">
        <f t="shared" si="5"/>
        <v>-27.860453769212</v>
      </c>
      <c r="F28" s="36">
        <f t="shared" si="7"/>
        <v>6.4411431558769712</v>
      </c>
      <c r="G28" s="35">
        <v>31512</v>
      </c>
      <c r="H28" s="35">
        <v>25359</v>
      </c>
      <c r="I28" s="36">
        <f t="shared" si="6"/>
        <v>-19.525894897182027</v>
      </c>
      <c r="J28" s="36">
        <f t="shared" si="8"/>
        <v>6.9742498122983756</v>
      </c>
      <c r="K28" s="79"/>
      <c r="L28" s="35">
        <v>136877</v>
      </c>
      <c r="M28" s="36">
        <f t="shared" si="9"/>
        <v>7.438013385239719</v>
      </c>
      <c r="N28" s="15"/>
    </row>
    <row r="29" spans="1:14" ht="15.75">
      <c r="A29" s="12"/>
      <c r="B29" s="34" t="s">
        <v>89</v>
      </c>
      <c r="C29" s="35">
        <v>1128</v>
      </c>
      <c r="D29" s="35">
        <v>928</v>
      </c>
      <c r="E29" s="36">
        <f t="shared" si="5"/>
        <v>-17.730496453900713</v>
      </c>
      <c r="F29" s="36">
        <f t="shared" si="7"/>
        <v>2.0214341726932123</v>
      </c>
      <c r="G29" s="35">
        <v>7310</v>
      </c>
      <c r="H29" s="35">
        <v>7113</v>
      </c>
      <c r="I29" s="36">
        <f t="shared" si="6"/>
        <v>-2.6949384404924781</v>
      </c>
      <c r="J29" s="36">
        <f t="shared" si="8"/>
        <v>1.9562222057209806</v>
      </c>
      <c r="K29" s="79"/>
      <c r="L29" s="35">
        <v>29685</v>
      </c>
      <c r="M29" s="36">
        <f t="shared" si="9"/>
        <v>1.613108318715643</v>
      </c>
      <c r="N29" s="15"/>
    </row>
    <row r="30" spans="1:14" ht="15.75">
      <c r="A30" s="12"/>
      <c r="B30" s="34" t="s">
        <v>90</v>
      </c>
      <c r="C30" s="35">
        <v>10918</v>
      </c>
      <c r="D30" s="35">
        <v>12616</v>
      </c>
      <c r="E30" s="36">
        <f t="shared" si="5"/>
        <v>15.552298955852727</v>
      </c>
      <c r="F30" s="36">
        <f t="shared" si="7"/>
        <v>27.481049054631001</v>
      </c>
      <c r="G30" s="35">
        <v>90047</v>
      </c>
      <c r="H30" s="35">
        <v>93977</v>
      </c>
      <c r="I30" s="36">
        <f t="shared" si="6"/>
        <v>4.3643874865348042</v>
      </c>
      <c r="J30" s="36">
        <f t="shared" si="8"/>
        <v>25.845619882896187</v>
      </c>
      <c r="K30" s="79"/>
      <c r="L30" s="35">
        <v>699189</v>
      </c>
      <c r="M30" s="36">
        <f t="shared" si="9"/>
        <v>37.994528962589584</v>
      </c>
      <c r="N30" s="15"/>
    </row>
    <row r="31" spans="1:14" ht="15.75">
      <c r="A31" s="12"/>
      <c r="B31" s="34" t="s">
        <v>71</v>
      </c>
      <c r="C31" s="35">
        <v>5014</v>
      </c>
      <c r="D31" s="35">
        <v>4800</v>
      </c>
      <c r="E31" s="36">
        <f t="shared" si="5"/>
        <v>-4.2680494615077835</v>
      </c>
      <c r="F31" s="36">
        <f>+(D31*100)/$D$32</f>
        <v>10.45569399668903</v>
      </c>
      <c r="G31" s="35">
        <v>34076</v>
      </c>
      <c r="H31" s="35">
        <v>48305</v>
      </c>
      <c r="I31" s="36">
        <f t="shared" si="6"/>
        <v>41.756661579997647</v>
      </c>
      <c r="J31" s="36">
        <f>+(H31*100)/$H$32</f>
        <v>13.284874686820183</v>
      </c>
      <c r="K31" s="79"/>
      <c r="L31" s="35">
        <v>113824</v>
      </c>
      <c r="M31" s="36">
        <f>+(L31*100)/$L$32</f>
        <v>6.1852936253828315</v>
      </c>
      <c r="N31" s="15"/>
    </row>
    <row r="32" spans="1:14" ht="15.75">
      <c r="A32" s="12"/>
      <c r="B32" s="40" t="s">
        <v>70</v>
      </c>
      <c r="C32" s="37">
        <f>SUM(C26:C31)</f>
        <v>45314</v>
      </c>
      <c r="D32" s="37">
        <f>SUM(D26:D31)</f>
        <v>45908</v>
      </c>
      <c r="E32" s="38">
        <f t="shared" ref="E32" si="10">IF(ISBLANK(D32),"",(IFERROR(((D32/C32-1)*100),"")))</f>
        <v>1.31085315796442</v>
      </c>
      <c r="F32" s="38">
        <f>SUM(F26:F31)</f>
        <v>100</v>
      </c>
      <c r="G32" s="37">
        <f>SUM(G26:G31)</f>
        <v>330055</v>
      </c>
      <c r="H32" s="37">
        <f>SUM(H26:H31)</f>
        <v>363609</v>
      </c>
      <c r="I32" s="38">
        <f t="shared" ref="I32" si="11">IF(ISBLANK(H32),"",(IFERROR(((H32/G32-1)*100),"")))</f>
        <v>10.166184423808144</v>
      </c>
      <c r="J32" s="38">
        <f>SUM(J26:J31)</f>
        <v>100</v>
      </c>
      <c r="K32" s="4"/>
      <c r="L32" s="37">
        <f>SUM(L26:L31)</f>
        <v>1840236</v>
      </c>
      <c r="M32" s="38">
        <f>SUM(M26:M31)</f>
        <v>100</v>
      </c>
      <c r="N32" s="15"/>
    </row>
    <row r="33" spans="1:14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15"/>
    </row>
    <row r="34" spans="1:14" ht="18.75">
      <c r="A34" s="12"/>
      <c r="B34" s="92" t="s">
        <v>311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15"/>
    </row>
    <row r="35" spans="1:14" ht="15.75">
      <c r="A35" s="12"/>
      <c r="B35" s="34" t="s">
        <v>87</v>
      </c>
      <c r="C35" s="35">
        <f t="shared" ref="C35:D40" si="12">C17-C26</f>
        <v>244</v>
      </c>
      <c r="D35" s="35">
        <f t="shared" si="12"/>
        <v>336</v>
      </c>
      <c r="E35" s="36">
        <f t="shared" ref="E35:E41" si="13">IF(ISBLANK(D35),"",(IFERROR(((D35/C35-1)*100),"")))</f>
        <v>37.704918032786885</v>
      </c>
      <c r="F35" s="36">
        <f>+(D35*100)/$D$41</f>
        <v>0.83049087943052058</v>
      </c>
      <c r="G35" s="35">
        <f t="shared" ref="G35:H40" si="14">G17-G26</f>
        <v>1578</v>
      </c>
      <c r="H35" s="35">
        <f t="shared" si="14"/>
        <v>2233</v>
      </c>
      <c r="I35" s="36">
        <f t="shared" ref="I35:I41" si="15">IF(ISBLANK(H35),"",(IFERROR(((H35/G35-1)*100),"")))</f>
        <v>41.508238276299103</v>
      </c>
      <c r="J35" s="36">
        <f>+(H35*100)/$H$41</f>
        <v>0.71943141399041188</v>
      </c>
      <c r="K35" s="79"/>
      <c r="L35" s="35">
        <f t="shared" ref="L35:L40" si="16">L17-L26</f>
        <v>5912</v>
      </c>
      <c r="M35" s="36">
        <f>+(L35*100)/$L$41</f>
        <v>0.4029677291827839</v>
      </c>
      <c r="N35" s="15"/>
    </row>
    <row r="36" spans="1:14" ht="15.75">
      <c r="A36" s="12"/>
      <c r="B36" s="34" t="s">
        <v>82</v>
      </c>
      <c r="C36" s="35">
        <f t="shared" si="12"/>
        <v>17202</v>
      </c>
      <c r="D36" s="35">
        <f t="shared" si="12"/>
        <v>19107</v>
      </c>
      <c r="E36" s="36">
        <f t="shared" si="13"/>
        <v>11.074293686780612</v>
      </c>
      <c r="F36" s="36">
        <f t="shared" ref="F36:F39" si="17">+(D36*100)/$D$41</f>
        <v>47.22675367047308</v>
      </c>
      <c r="G36" s="35">
        <f t="shared" si="14"/>
        <v>112670</v>
      </c>
      <c r="H36" s="35">
        <f t="shared" si="14"/>
        <v>143074</v>
      </c>
      <c r="I36" s="36">
        <f t="shared" si="15"/>
        <v>26.985000443773856</v>
      </c>
      <c r="J36" s="36">
        <f t="shared" ref="J36:J39" si="18">+(H36*100)/$H$41</f>
        <v>46.09580390741791</v>
      </c>
      <c r="K36" s="79"/>
      <c r="L36" s="35">
        <f t="shared" si="16"/>
        <v>606895</v>
      </c>
      <c r="M36" s="36">
        <f t="shared" ref="M36:M39" si="19">+(L36*100)/$L$41</f>
        <v>41.366559540322335</v>
      </c>
      <c r="N36" s="15"/>
    </row>
    <row r="37" spans="1:14" ht="15.75">
      <c r="A37" s="12"/>
      <c r="B37" s="34" t="s">
        <v>88</v>
      </c>
      <c r="C37" s="35">
        <f t="shared" si="12"/>
        <v>4093</v>
      </c>
      <c r="D37" s="35">
        <f t="shared" si="12"/>
        <v>3145</v>
      </c>
      <c r="E37" s="36">
        <f t="shared" si="13"/>
        <v>-23.161495235768381</v>
      </c>
      <c r="F37" s="36">
        <f t="shared" si="17"/>
        <v>7.7734934994315088</v>
      </c>
      <c r="G37" s="35">
        <f t="shared" si="14"/>
        <v>28445</v>
      </c>
      <c r="H37" s="35">
        <f t="shared" si="14"/>
        <v>25545</v>
      </c>
      <c r="I37" s="36">
        <f t="shared" si="15"/>
        <v>-10.195113376691866</v>
      </c>
      <c r="J37" s="36">
        <f t="shared" si="18"/>
        <v>8.2301278416413215</v>
      </c>
      <c r="K37" s="79"/>
      <c r="L37" s="35">
        <f t="shared" si="16"/>
        <v>131666</v>
      </c>
      <c r="M37" s="36">
        <f t="shared" si="19"/>
        <v>8.9744839361604232</v>
      </c>
      <c r="N37" s="15"/>
    </row>
    <row r="38" spans="1:14" ht="15.75">
      <c r="A38" s="12"/>
      <c r="B38" s="34" t="s">
        <v>89</v>
      </c>
      <c r="C38" s="35">
        <f t="shared" si="12"/>
        <v>1364</v>
      </c>
      <c r="D38" s="35">
        <f t="shared" si="12"/>
        <v>1199</v>
      </c>
      <c r="E38" s="36">
        <f t="shared" si="13"/>
        <v>-12.096774193548388</v>
      </c>
      <c r="F38" s="36">
        <f t="shared" si="17"/>
        <v>2.9635671560630779</v>
      </c>
      <c r="G38" s="35">
        <f t="shared" si="14"/>
        <v>8478</v>
      </c>
      <c r="H38" s="35">
        <f t="shared" si="14"/>
        <v>9143</v>
      </c>
      <c r="I38" s="36">
        <f t="shared" si="15"/>
        <v>7.84383109223874</v>
      </c>
      <c r="J38" s="36">
        <f t="shared" si="18"/>
        <v>2.9457059642249601</v>
      </c>
      <c r="K38" s="79"/>
      <c r="L38" s="35">
        <f t="shared" si="16"/>
        <v>37629</v>
      </c>
      <c r="M38" s="36">
        <f t="shared" si="19"/>
        <v>2.5648296145837239</v>
      </c>
      <c r="N38" s="15"/>
    </row>
    <row r="39" spans="1:14" ht="15.75">
      <c r="A39" s="12"/>
      <c r="B39" s="34" t="s">
        <v>90</v>
      </c>
      <c r="C39" s="35">
        <f t="shared" si="12"/>
        <v>10447</v>
      </c>
      <c r="D39" s="35">
        <f t="shared" si="12"/>
        <v>12785</v>
      </c>
      <c r="E39" s="36">
        <f t="shared" si="13"/>
        <v>22.379630515937588</v>
      </c>
      <c r="F39" s="36">
        <f t="shared" si="17"/>
        <v>31.600672302140492</v>
      </c>
      <c r="G39" s="35">
        <f t="shared" si="14"/>
        <v>76833</v>
      </c>
      <c r="H39" s="35">
        <f t="shared" si="14"/>
        <v>94818</v>
      </c>
      <c r="I39" s="36">
        <f t="shared" si="15"/>
        <v>23.407910663386833</v>
      </c>
      <c r="J39" s="36">
        <f t="shared" si="18"/>
        <v>30.548610753131605</v>
      </c>
      <c r="K39" s="79"/>
      <c r="L39" s="35">
        <f t="shared" si="16"/>
        <v>608364</v>
      </c>
      <c r="M39" s="36">
        <f t="shared" si="19"/>
        <v>41.466688023774552</v>
      </c>
      <c r="N39" s="15"/>
    </row>
    <row r="40" spans="1:14" ht="15.75">
      <c r="A40" s="12"/>
      <c r="B40" s="34" t="s">
        <v>71</v>
      </c>
      <c r="C40" s="35">
        <f t="shared" si="12"/>
        <v>3680</v>
      </c>
      <c r="D40" s="35">
        <f t="shared" si="12"/>
        <v>3886</v>
      </c>
      <c r="E40" s="36">
        <f t="shared" si="13"/>
        <v>5.5978260869565144</v>
      </c>
      <c r="F40" s="36">
        <f>+(D40*100)/$D$41</f>
        <v>9.6050224924613179</v>
      </c>
      <c r="G40" s="35">
        <f t="shared" si="14"/>
        <v>16757</v>
      </c>
      <c r="H40" s="35">
        <f t="shared" si="14"/>
        <v>35571</v>
      </c>
      <c r="I40" s="36">
        <f t="shared" si="15"/>
        <v>112.27546696902789</v>
      </c>
      <c r="J40" s="36">
        <f>+(H40*100)/$H$41</f>
        <v>11.460320119593794</v>
      </c>
      <c r="K40" s="79"/>
      <c r="L40" s="35">
        <f t="shared" si="16"/>
        <v>76649</v>
      </c>
      <c r="M40" s="36">
        <f>+(L40*100)/$L$41</f>
        <v>5.2244711559761843</v>
      </c>
      <c r="N40" s="15"/>
    </row>
    <row r="41" spans="1:14" ht="15.75">
      <c r="A41" s="12"/>
      <c r="B41" s="40" t="s">
        <v>70</v>
      </c>
      <c r="C41" s="37">
        <f>SUM(C35:C40)</f>
        <v>37030</v>
      </c>
      <c r="D41" s="37">
        <f>SUM(D35:D40)</f>
        <v>40458</v>
      </c>
      <c r="E41" s="38">
        <f t="shared" si="13"/>
        <v>9.2573588981906596</v>
      </c>
      <c r="F41" s="38">
        <f>SUM(F35:F40)</f>
        <v>100</v>
      </c>
      <c r="G41" s="37">
        <f>SUM(G35:G40)</f>
        <v>244761</v>
      </c>
      <c r="H41" s="37">
        <f>SUM(H35:H40)</f>
        <v>310384</v>
      </c>
      <c r="I41" s="38">
        <f t="shared" si="15"/>
        <v>26.811052414396073</v>
      </c>
      <c r="J41" s="38">
        <f>SUM(J35:J40)</f>
        <v>100</v>
      </c>
      <c r="K41" s="4"/>
      <c r="L41" s="37">
        <f>SUM(L35:L40)</f>
        <v>1467115</v>
      </c>
      <c r="M41" s="38">
        <f>SUM(M35:M40)</f>
        <v>100.00000000000001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256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15"/>
    </row>
    <row r="46" spans="1:14">
      <c r="A46" s="1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9"/>
    </row>
    <row r="48" spans="1:14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Sexo</vt:lpstr>
      <vt:lpstr>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Áreas de conocimiento</vt:lpstr>
      <vt:lpstr>Clasificaciones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jairo.hamon</cp:lastModifiedBy>
  <cp:lastPrinted>2016-04-17T21:20:54Z</cp:lastPrinted>
  <dcterms:created xsi:type="dcterms:W3CDTF">2016-02-01T19:28:21Z</dcterms:created>
  <dcterms:modified xsi:type="dcterms:W3CDTF">2017-08-28T13:25:30Z</dcterms:modified>
</cp:coreProperties>
</file>