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theme/themeOverride3.xml" ContentType="application/vnd.openxmlformats-officedocument.themeOverrid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329"/>
  <workbookPr codeName="ThisWorkbook"/>
  <mc:AlternateContent xmlns:mc="http://schemas.openxmlformats.org/markup-compatibility/2006">
    <mc:Choice Requires="x15">
      <x15ac:absPath xmlns:x15ac="http://schemas.microsoft.com/office/spreadsheetml/2010/11/ac" url="D:\Google Drive\Anexo Mensual de Oferentes\Juino 2017\"/>
    </mc:Choice>
  </mc:AlternateContent>
  <bookViews>
    <workbookView xWindow="0" yWindow="0" windowWidth="24000" windowHeight="8985" tabRatio="811"/>
  </bookViews>
  <sheets>
    <sheet name="Índice" sheetId="9" r:id="rId1"/>
    <sheet name="Sexo" sheetId="12" r:id="rId2"/>
    <sheet name="Edad" sheetId="14" r:id="rId3"/>
    <sheet name="Departamentos" sheetId="7" r:id="rId4"/>
    <sheet name="Ciudades" sheetId="6" r:id="rId5"/>
    <sheet name="Ocupaciones" sheetId="2" r:id="rId6"/>
    <sheet name="Educación " sheetId="4" r:id="rId7"/>
    <sheet name="Experiencia laboral" sheetId="5" r:id="rId8"/>
    <sheet name="Aspiración Salarial" sheetId="10" r:id="rId9"/>
    <sheet name="Áreas de conocimiento" sheetId="15" r:id="rId10"/>
    <sheet name="Clasificaciones" sheetId="13" r:id="rId1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41" i="12" l="1"/>
  <c r="O40" i="12"/>
  <c r="N40" i="12"/>
  <c r="I41" i="12"/>
  <c r="J40" i="12"/>
  <c r="I40" i="12"/>
  <c r="D41" i="12"/>
  <c r="E40" i="12"/>
  <c r="D40" i="12"/>
  <c r="N32" i="12"/>
  <c r="M32" i="12"/>
  <c r="I32" i="12"/>
  <c r="H32" i="12"/>
  <c r="D32" i="12"/>
  <c r="C32" i="12"/>
  <c r="L73" i="2" l="1"/>
  <c r="H73" i="2"/>
  <c r="G73" i="2"/>
  <c r="D73" i="2"/>
  <c r="C73" i="2"/>
  <c r="I72" i="2"/>
  <c r="E72" i="2"/>
  <c r="I71" i="2"/>
  <c r="E71" i="2"/>
  <c r="I70" i="2"/>
  <c r="E70" i="2"/>
  <c r="I69" i="2"/>
  <c r="E69" i="2"/>
  <c r="I68" i="2"/>
  <c r="E68" i="2"/>
  <c r="I67" i="2"/>
  <c r="E67" i="2"/>
  <c r="I66" i="2"/>
  <c r="E66" i="2"/>
  <c r="I65" i="2"/>
  <c r="E65" i="2"/>
  <c r="I64" i="2"/>
  <c r="E64" i="2"/>
  <c r="I63" i="2"/>
  <c r="E63" i="2"/>
  <c r="I62" i="2"/>
  <c r="E62" i="2"/>
  <c r="I61" i="2"/>
  <c r="E61" i="2"/>
  <c r="I60" i="2"/>
  <c r="E60" i="2"/>
  <c r="I59" i="2"/>
  <c r="E59" i="2"/>
  <c r="I58" i="2"/>
  <c r="E58" i="2"/>
  <c r="I57" i="2"/>
  <c r="E57" i="2"/>
  <c r="I56" i="2"/>
  <c r="E56" i="2"/>
  <c r="I55" i="2"/>
  <c r="E55" i="2"/>
  <c r="I54" i="2"/>
  <c r="E54" i="2"/>
  <c r="I53" i="2"/>
  <c r="E53" i="2"/>
  <c r="I52" i="2"/>
  <c r="E52" i="2"/>
  <c r="I51" i="2"/>
  <c r="E51" i="2"/>
  <c r="I50" i="2"/>
  <c r="E50" i="2"/>
  <c r="I49" i="2"/>
  <c r="E49" i="2"/>
  <c r="I48" i="2"/>
  <c r="E48" i="2"/>
  <c r="L87" i="6"/>
  <c r="H87" i="6"/>
  <c r="G87" i="6"/>
  <c r="D87" i="6"/>
  <c r="C87" i="6"/>
  <c r="I86" i="6"/>
  <c r="E86" i="6"/>
  <c r="I85" i="6"/>
  <c r="E85" i="6"/>
  <c r="I84" i="6"/>
  <c r="E84" i="6"/>
  <c r="I83" i="6"/>
  <c r="E83" i="6"/>
  <c r="I82" i="6"/>
  <c r="E82" i="6"/>
  <c r="I81" i="6"/>
  <c r="E81" i="6"/>
  <c r="I80" i="6"/>
  <c r="E80" i="6"/>
  <c r="I79" i="6"/>
  <c r="E79" i="6"/>
  <c r="I78" i="6"/>
  <c r="E78" i="6"/>
  <c r="I77" i="6"/>
  <c r="E77" i="6"/>
  <c r="I76" i="6"/>
  <c r="E76" i="6"/>
  <c r="I75" i="6"/>
  <c r="E75" i="6"/>
  <c r="I74" i="6"/>
  <c r="E74" i="6"/>
  <c r="I73" i="6"/>
  <c r="E73" i="6"/>
  <c r="I72" i="6"/>
  <c r="E72" i="6"/>
  <c r="I71" i="6"/>
  <c r="E71" i="6"/>
  <c r="I70" i="6"/>
  <c r="E70" i="6"/>
  <c r="I69" i="6"/>
  <c r="E69" i="6"/>
  <c r="I68" i="6"/>
  <c r="E68" i="6"/>
  <c r="I67" i="6"/>
  <c r="E67" i="6"/>
  <c r="I66" i="6"/>
  <c r="E66" i="6"/>
  <c r="I65" i="6"/>
  <c r="E65" i="6"/>
  <c r="I64" i="6"/>
  <c r="E64" i="6"/>
  <c r="I63" i="6"/>
  <c r="E63" i="6"/>
  <c r="I62" i="6"/>
  <c r="E62" i="6"/>
  <c r="I61" i="6"/>
  <c r="E61" i="6"/>
  <c r="I60" i="6"/>
  <c r="E60" i="6"/>
  <c r="I59" i="6"/>
  <c r="E59" i="6"/>
  <c r="I58" i="6"/>
  <c r="E58" i="6"/>
  <c r="I57" i="6"/>
  <c r="E57" i="6"/>
  <c r="I56" i="6"/>
  <c r="E56" i="6"/>
  <c r="I55" i="6"/>
  <c r="E55" i="6"/>
  <c r="L90" i="7"/>
  <c r="H90" i="7"/>
  <c r="G90" i="7"/>
  <c r="D90" i="7"/>
  <c r="C90" i="7"/>
  <c r="I89" i="7"/>
  <c r="E89" i="7"/>
  <c r="I88" i="7"/>
  <c r="E88" i="7"/>
  <c r="I87" i="7"/>
  <c r="E87" i="7"/>
  <c r="I86" i="7"/>
  <c r="E86" i="7"/>
  <c r="I85" i="7"/>
  <c r="E85" i="7"/>
  <c r="I84" i="7"/>
  <c r="E84" i="7"/>
  <c r="I83" i="7"/>
  <c r="E83" i="7"/>
  <c r="I82" i="7"/>
  <c r="E82" i="7"/>
  <c r="I81" i="7"/>
  <c r="E81" i="7"/>
  <c r="I80" i="7"/>
  <c r="E80" i="7"/>
  <c r="I79" i="7"/>
  <c r="E79" i="7"/>
  <c r="I78" i="7"/>
  <c r="E78" i="7"/>
  <c r="I77" i="7"/>
  <c r="E77" i="7"/>
  <c r="I76" i="7"/>
  <c r="E76" i="7"/>
  <c r="I75" i="7"/>
  <c r="E75" i="7"/>
  <c r="I74" i="7"/>
  <c r="E74" i="7"/>
  <c r="I73" i="7"/>
  <c r="E73" i="7"/>
  <c r="I72" i="7"/>
  <c r="E72" i="7"/>
  <c r="I71" i="7"/>
  <c r="E71" i="7"/>
  <c r="I70" i="7"/>
  <c r="E70" i="7"/>
  <c r="I69" i="7"/>
  <c r="E69" i="7"/>
  <c r="I68" i="7"/>
  <c r="E68" i="7"/>
  <c r="I67" i="7"/>
  <c r="E67" i="7"/>
  <c r="I66" i="7"/>
  <c r="E66" i="7"/>
  <c r="I65" i="7"/>
  <c r="E65" i="7"/>
  <c r="I64" i="7"/>
  <c r="E64" i="7"/>
  <c r="I63" i="7"/>
  <c r="E63" i="7"/>
  <c r="I62" i="7"/>
  <c r="E62" i="7"/>
  <c r="I61" i="7"/>
  <c r="E61" i="7"/>
  <c r="I60" i="7"/>
  <c r="E60" i="7"/>
  <c r="I59" i="7"/>
  <c r="E59" i="7"/>
  <c r="I58" i="7"/>
  <c r="E58" i="7"/>
  <c r="I57" i="7"/>
  <c r="E57" i="7"/>
  <c r="I56" i="7"/>
  <c r="E56" i="7"/>
  <c r="P55" i="14"/>
  <c r="P56" i="14"/>
  <c r="P57" i="14"/>
  <c r="P58" i="14"/>
  <c r="P59" i="14"/>
  <c r="K55" i="14"/>
  <c r="K56" i="14"/>
  <c r="K57" i="14"/>
  <c r="K58" i="14"/>
  <c r="K59" i="14"/>
  <c r="F55" i="14"/>
  <c r="F56" i="14"/>
  <c r="F57" i="14"/>
  <c r="F58" i="14"/>
  <c r="F59" i="14"/>
  <c r="M51" i="2" l="1"/>
  <c r="M55" i="2"/>
  <c r="M59" i="2"/>
  <c r="M63" i="2"/>
  <c r="M67" i="2"/>
  <c r="M71" i="2"/>
  <c r="M52" i="2"/>
  <c r="M60" i="2"/>
  <c r="M64" i="2"/>
  <c r="M48" i="2"/>
  <c r="M72" i="2"/>
  <c r="M56" i="2"/>
  <c r="M68" i="2"/>
  <c r="M69" i="2"/>
  <c r="M49" i="2"/>
  <c r="M53" i="2"/>
  <c r="M57" i="2"/>
  <c r="M61" i="2"/>
  <c r="M65" i="2"/>
  <c r="M50" i="2"/>
  <c r="M54" i="2"/>
  <c r="M58" i="2"/>
  <c r="M62" i="2"/>
  <c r="M66" i="2"/>
  <c r="M70" i="2"/>
  <c r="J51" i="2"/>
  <c r="J55" i="2"/>
  <c r="J59" i="2"/>
  <c r="J63" i="2"/>
  <c r="J67" i="2"/>
  <c r="J71" i="2"/>
  <c r="J72" i="2"/>
  <c r="J52" i="2"/>
  <c r="J56" i="2"/>
  <c r="J60" i="2"/>
  <c r="J68" i="2"/>
  <c r="J49" i="2"/>
  <c r="J53" i="2"/>
  <c r="J57" i="2"/>
  <c r="J61" i="2"/>
  <c r="J65" i="2"/>
  <c r="J69" i="2"/>
  <c r="J48" i="2"/>
  <c r="J50" i="2"/>
  <c r="J54" i="2"/>
  <c r="J58" i="2"/>
  <c r="J62" i="2"/>
  <c r="J66" i="2"/>
  <c r="J70" i="2"/>
  <c r="J64" i="2"/>
  <c r="F51" i="2"/>
  <c r="F55" i="2"/>
  <c r="F59" i="2"/>
  <c r="F63" i="2"/>
  <c r="F67" i="2"/>
  <c r="F71" i="2"/>
  <c r="F72" i="2"/>
  <c r="F58" i="2"/>
  <c r="F70" i="2"/>
  <c r="F52" i="2"/>
  <c r="F56" i="2"/>
  <c r="F60" i="2"/>
  <c r="F64" i="2"/>
  <c r="F68" i="2"/>
  <c r="F54" i="2"/>
  <c r="F66" i="2"/>
  <c r="F49" i="2"/>
  <c r="F53" i="2"/>
  <c r="F57" i="2"/>
  <c r="F61" i="2"/>
  <c r="F65" i="2"/>
  <c r="F69" i="2"/>
  <c r="F48" i="2"/>
  <c r="F50" i="2"/>
  <c r="F62" i="2"/>
  <c r="I73" i="2"/>
  <c r="E87" i="6"/>
  <c r="M82" i="6"/>
  <c r="M59" i="6"/>
  <c r="M63" i="6"/>
  <c r="M67" i="6"/>
  <c r="M71" i="6"/>
  <c r="M75" i="6"/>
  <c r="M79" i="6"/>
  <c r="M83" i="6"/>
  <c r="M55" i="6"/>
  <c r="M62" i="6"/>
  <c r="M70" i="6"/>
  <c r="M86" i="6"/>
  <c r="M56" i="6"/>
  <c r="M60" i="6"/>
  <c r="M64" i="6"/>
  <c r="M68" i="6"/>
  <c r="M72" i="6"/>
  <c r="M76" i="6"/>
  <c r="M80" i="6"/>
  <c r="M84" i="6"/>
  <c r="M58" i="6"/>
  <c r="M74" i="6"/>
  <c r="M57" i="6"/>
  <c r="M61" i="6"/>
  <c r="M65" i="6"/>
  <c r="M69" i="6"/>
  <c r="M73" i="6"/>
  <c r="M77" i="6"/>
  <c r="M81" i="6"/>
  <c r="M85" i="6"/>
  <c r="M66" i="6"/>
  <c r="M78" i="6"/>
  <c r="I87" i="6"/>
  <c r="J59" i="6"/>
  <c r="J63" i="6"/>
  <c r="J67" i="6"/>
  <c r="J71" i="6"/>
  <c r="J75" i="6"/>
  <c r="J79" i="6"/>
  <c r="J83" i="6"/>
  <c r="J55" i="6"/>
  <c r="J66" i="6"/>
  <c r="J78" i="6"/>
  <c r="J56" i="6"/>
  <c r="J60" i="6"/>
  <c r="J64" i="6"/>
  <c r="J68" i="6"/>
  <c r="J72" i="6"/>
  <c r="J76" i="6"/>
  <c r="J80" i="6"/>
  <c r="J84" i="6"/>
  <c r="J58" i="6"/>
  <c r="J70" i="6"/>
  <c r="J82" i="6"/>
  <c r="J57" i="6"/>
  <c r="J61" i="6"/>
  <c r="J65" i="6"/>
  <c r="J69" i="6"/>
  <c r="J73" i="6"/>
  <c r="J77" i="6"/>
  <c r="J81" i="6"/>
  <c r="J85" i="6"/>
  <c r="J62" i="6"/>
  <c r="J74" i="6"/>
  <c r="J86" i="6"/>
  <c r="F58" i="6"/>
  <c r="F62" i="6"/>
  <c r="F66" i="6"/>
  <c r="F70" i="6"/>
  <c r="F74" i="6"/>
  <c r="F78" i="6"/>
  <c r="F82" i="6"/>
  <c r="F55" i="6"/>
  <c r="F59" i="6"/>
  <c r="F63" i="6"/>
  <c r="F67" i="6"/>
  <c r="F71" i="6"/>
  <c r="F75" i="6"/>
  <c r="F79" i="6"/>
  <c r="F61" i="6"/>
  <c r="F77" i="6"/>
  <c r="F86" i="6"/>
  <c r="F83" i="6"/>
  <c r="F57" i="6"/>
  <c r="F69" i="6"/>
  <c r="F81" i="6"/>
  <c r="F56" i="6"/>
  <c r="F60" i="6"/>
  <c r="F64" i="6"/>
  <c r="F68" i="6"/>
  <c r="F72" i="6"/>
  <c r="F76" i="6"/>
  <c r="F80" i="6"/>
  <c r="F84" i="6"/>
  <c r="F65" i="6"/>
  <c r="F73" i="6"/>
  <c r="F85" i="6"/>
  <c r="M58" i="7"/>
  <c r="M62" i="7"/>
  <c r="M66" i="7"/>
  <c r="M70" i="7"/>
  <c r="M74" i="7"/>
  <c r="M78" i="7"/>
  <c r="M82" i="7"/>
  <c r="M86" i="7"/>
  <c r="M59" i="7"/>
  <c r="M63" i="7"/>
  <c r="M67" i="7"/>
  <c r="M71" i="7"/>
  <c r="M75" i="7"/>
  <c r="M79" i="7"/>
  <c r="M83" i="7"/>
  <c r="M87" i="7"/>
  <c r="M88" i="7"/>
  <c r="M60" i="7"/>
  <c r="M64" i="7"/>
  <c r="M68" i="7"/>
  <c r="M72" i="7"/>
  <c r="M76" i="7"/>
  <c r="M80" i="7"/>
  <c r="M84" i="7"/>
  <c r="M56" i="7"/>
  <c r="M57" i="7"/>
  <c r="M61" i="7"/>
  <c r="M65" i="7"/>
  <c r="M69" i="7"/>
  <c r="M73" i="7"/>
  <c r="M77" i="7"/>
  <c r="M81" i="7"/>
  <c r="M85" i="7"/>
  <c r="M89" i="7"/>
  <c r="J59" i="7"/>
  <c r="J63" i="7"/>
  <c r="J67" i="7"/>
  <c r="J71" i="7"/>
  <c r="J75" i="7"/>
  <c r="J79" i="7"/>
  <c r="J83" i="7"/>
  <c r="J87" i="7"/>
  <c r="J72" i="7"/>
  <c r="J80" i="7"/>
  <c r="J88" i="7"/>
  <c r="J73" i="7"/>
  <c r="J85" i="7"/>
  <c r="J78" i="7"/>
  <c r="J60" i="7"/>
  <c r="J64" i="7"/>
  <c r="J68" i="7"/>
  <c r="J76" i="7"/>
  <c r="J84" i="7"/>
  <c r="J77" i="7"/>
  <c r="J89" i="7"/>
  <c r="J56" i="7"/>
  <c r="J57" i="7"/>
  <c r="J61" i="7"/>
  <c r="J65" i="7"/>
  <c r="J69" i="7"/>
  <c r="J81" i="7"/>
  <c r="J86" i="7"/>
  <c r="J58" i="7"/>
  <c r="J62" i="7"/>
  <c r="J66" i="7"/>
  <c r="J70" i="7"/>
  <c r="J74" i="7"/>
  <c r="J82" i="7"/>
  <c r="F60" i="7"/>
  <c r="F64" i="7"/>
  <c r="F68" i="7"/>
  <c r="F72" i="7"/>
  <c r="F80" i="7"/>
  <c r="F57" i="7"/>
  <c r="F61" i="7"/>
  <c r="F65" i="7"/>
  <c r="F69" i="7"/>
  <c r="F73" i="7"/>
  <c r="F77" i="7"/>
  <c r="F81" i="7"/>
  <c r="F85" i="7"/>
  <c r="F89" i="7"/>
  <c r="F84" i="7"/>
  <c r="F58" i="7"/>
  <c r="F62" i="7"/>
  <c r="F66" i="7"/>
  <c r="F70" i="7"/>
  <c r="F74" i="7"/>
  <c r="F78" i="7"/>
  <c r="F82" i="7"/>
  <c r="F86" i="7"/>
  <c r="F56" i="7"/>
  <c r="F59" i="7"/>
  <c r="F63" i="7"/>
  <c r="F67" i="7"/>
  <c r="F71" i="7"/>
  <c r="F75" i="7"/>
  <c r="F79" i="7"/>
  <c r="F83" i="7"/>
  <c r="F87" i="7"/>
  <c r="F76" i="7"/>
  <c r="F88" i="7"/>
  <c r="I90" i="7"/>
  <c r="E90" i="7"/>
  <c r="E73" i="2"/>
  <c r="I37" i="15"/>
  <c r="E37" i="15"/>
  <c r="I36" i="15"/>
  <c r="E36" i="15"/>
  <c r="I35" i="15"/>
  <c r="E35" i="15"/>
  <c r="I34" i="15"/>
  <c r="E34" i="15"/>
  <c r="I33" i="15"/>
  <c r="E33" i="15"/>
  <c r="I32" i="15"/>
  <c r="E32" i="15"/>
  <c r="I31" i="15"/>
  <c r="E31" i="15"/>
  <c r="I30" i="15"/>
  <c r="E30" i="15"/>
  <c r="I29" i="15"/>
  <c r="E29" i="15"/>
  <c r="C41" i="15"/>
  <c r="D41" i="15"/>
  <c r="G41" i="15"/>
  <c r="H41" i="15"/>
  <c r="I41" i="15" s="1"/>
  <c r="L41" i="15"/>
  <c r="C42" i="15"/>
  <c r="D42" i="15"/>
  <c r="G42" i="15"/>
  <c r="H42" i="15"/>
  <c r="L42" i="15"/>
  <c r="C43" i="15"/>
  <c r="D43" i="15"/>
  <c r="G43" i="15"/>
  <c r="H43" i="15"/>
  <c r="L43" i="15"/>
  <c r="C44" i="15"/>
  <c r="D44" i="15"/>
  <c r="G44" i="15"/>
  <c r="H44" i="15"/>
  <c r="L44" i="15"/>
  <c r="C45" i="15"/>
  <c r="D45" i="15"/>
  <c r="G45" i="15"/>
  <c r="H45" i="15"/>
  <c r="L45" i="15"/>
  <c r="C46" i="15"/>
  <c r="D46" i="15"/>
  <c r="G46" i="15"/>
  <c r="H46" i="15"/>
  <c r="L46" i="15"/>
  <c r="C47" i="15"/>
  <c r="D47" i="15"/>
  <c r="G47" i="15"/>
  <c r="H47" i="15"/>
  <c r="L47" i="15"/>
  <c r="C48" i="15"/>
  <c r="D48" i="15"/>
  <c r="G48" i="15"/>
  <c r="H48" i="15"/>
  <c r="L48" i="15"/>
  <c r="C49" i="15"/>
  <c r="D49" i="15"/>
  <c r="G49" i="15"/>
  <c r="I49" i="15" s="1"/>
  <c r="H49" i="15"/>
  <c r="L49" i="15"/>
  <c r="L38" i="15"/>
  <c r="H38" i="15"/>
  <c r="G38" i="15"/>
  <c r="D38" i="15"/>
  <c r="C38" i="15"/>
  <c r="I31" i="10"/>
  <c r="E31" i="10"/>
  <c r="I30" i="10"/>
  <c r="E30" i="10"/>
  <c r="I29" i="10"/>
  <c r="E29" i="10"/>
  <c r="I28" i="10"/>
  <c r="E28" i="10"/>
  <c r="I27" i="10"/>
  <c r="E27" i="10"/>
  <c r="I26" i="10"/>
  <c r="E26" i="10"/>
  <c r="L40" i="10"/>
  <c r="L39" i="10"/>
  <c r="L38" i="10"/>
  <c r="L37" i="10"/>
  <c r="L36" i="10"/>
  <c r="L35" i="10"/>
  <c r="H40" i="10"/>
  <c r="H39" i="10"/>
  <c r="H38" i="10"/>
  <c r="I38" i="10" s="1"/>
  <c r="H37" i="10"/>
  <c r="H36" i="10"/>
  <c r="H35" i="10"/>
  <c r="G40" i="10"/>
  <c r="G39" i="10"/>
  <c r="G38" i="10"/>
  <c r="G37" i="10"/>
  <c r="G36" i="10"/>
  <c r="G35" i="10"/>
  <c r="D40" i="10"/>
  <c r="D39" i="10"/>
  <c r="D38" i="10"/>
  <c r="D37" i="10"/>
  <c r="D36" i="10"/>
  <c r="D35" i="10"/>
  <c r="C40" i="10"/>
  <c r="C39" i="10"/>
  <c r="C38" i="10"/>
  <c r="C37" i="10"/>
  <c r="C36" i="10"/>
  <c r="C35" i="10"/>
  <c r="L32" i="10"/>
  <c r="H32" i="10"/>
  <c r="G32" i="10"/>
  <c r="D32" i="10"/>
  <c r="C32" i="10"/>
  <c r="I31" i="5"/>
  <c r="E31" i="5"/>
  <c r="I30" i="5"/>
  <c r="E30" i="5"/>
  <c r="I29" i="5"/>
  <c r="E29" i="5"/>
  <c r="I28" i="5"/>
  <c r="E28" i="5"/>
  <c r="I27" i="5"/>
  <c r="E27" i="5"/>
  <c r="I26" i="5"/>
  <c r="E26" i="5"/>
  <c r="L40" i="5"/>
  <c r="L39" i="5"/>
  <c r="L38" i="5"/>
  <c r="L37" i="5"/>
  <c r="L36" i="5"/>
  <c r="L35" i="5"/>
  <c r="H40" i="5"/>
  <c r="H39" i="5"/>
  <c r="H38" i="5"/>
  <c r="H37" i="5"/>
  <c r="H36" i="5"/>
  <c r="H35" i="5"/>
  <c r="G40" i="5"/>
  <c r="G39" i="5"/>
  <c r="G38" i="5"/>
  <c r="G37" i="5"/>
  <c r="G36" i="5"/>
  <c r="G35" i="5"/>
  <c r="D40" i="5"/>
  <c r="D39" i="5"/>
  <c r="D38" i="5"/>
  <c r="D37" i="5"/>
  <c r="D36" i="5"/>
  <c r="D35" i="5"/>
  <c r="C40" i="5"/>
  <c r="C39" i="5"/>
  <c r="C38" i="5"/>
  <c r="C37" i="5"/>
  <c r="C36" i="5"/>
  <c r="C35" i="5"/>
  <c r="L32" i="5"/>
  <c r="H32" i="5"/>
  <c r="G32" i="5"/>
  <c r="D32" i="5"/>
  <c r="C32" i="5"/>
  <c r="I33" i="4"/>
  <c r="E33" i="4"/>
  <c r="I32" i="4"/>
  <c r="E32" i="4"/>
  <c r="I31" i="4"/>
  <c r="E31" i="4"/>
  <c r="I30" i="4"/>
  <c r="E30" i="4"/>
  <c r="I29" i="4"/>
  <c r="E29" i="4"/>
  <c r="I28" i="4"/>
  <c r="E28" i="4"/>
  <c r="I27" i="4"/>
  <c r="E27" i="4"/>
  <c r="L43" i="4"/>
  <c r="L42" i="4"/>
  <c r="L41" i="4"/>
  <c r="L40" i="4"/>
  <c r="L39" i="4"/>
  <c r="L38" i="4"/>
  <c r="L37" i="4"/>
  <c r="H43" i="4"/>
  <c r="H42" i="4"/>
  <c r="H41" i="4"/>
  <c r="H40" i="4"/>
  <c r="H39" i="4"/>
  <c r="H38" i="4"/>
  <c r="H37" i="4"/>
  <c r="G43" i="4"/>
  <c r="G42" i="4"/>
  <c r="G41" i="4"/>
  <c r="G40" i="4"/>
  <c r="G39" i="4"/>
  <c r="G38" i="4"/>
  <c r="G37" i="4"/>
  <c r="D43" i="4"/>
  <c r="D42" i="4"/>
  <c r="D41" i="4"/>
  <c r="D40" i="4"/>
  <c r="D39" i="4"/>
  <c r="D38" i="4"/>
  <c r="D37" i="4"/>
  <c r="C43" i="4"/>
  <c r="C42" i="4"/>
  <c r="C41" i="4"/>
  <c r="C40" i="4"/>
  <c r="C39" i="4"/>
  <c r="C38" i="4"/>
  <c r="C37" i="4"/>
  <c r="L34" i="4"/>
  <c r="H34" i="4"/>
  <c r="G34" i="4"/>
  <c r="D34" i="4"/>
  <c r="C34" i="4"/>
  <c r="H79" i="2"/>
  <c r="L79" i="2"/>
  <c r="L103" i="2"/>
  <c r="L102" i="2"/>
  <c r="L101" i="2"/>
  <c r="L100" i="2"/>
  <c r="L99" i="2"/>
  <c r="L98" i="2"/>
  <c r="L97" i="2"/>
  <c r="L96" i="2"/>
  <c r="L95" i="2"/>
  <c r="L94" i="2"/>
  <c r="L93" i="2"/>
  <c r="L92" i="2"/>
  <c r="L91" i="2"/>
  <c r="L90" i="2"/>
  <c r="L89" i="2"/>
  <c r="L88" i="2"/>
  <c r="L87" i="2"/>
  <c r="L86" i="2"/>
  <c r="L85" i="2"/>
  <c r="L84" i="2"/>
  <c r="L83" i="2"/>
  <c r="L82" i="2"/>
  <c r="L81" i="2"/>
  <c r="L80" i="2"/>
  <c r="H103" i="2"/>
  <c r="H102" i="2"/>
  <c r="H101" i="2"/>
  <c r="H100" i="2"/>
  <c r="H99" i="2"/>
  <c r="H98" i="2"/>
  <c r="H97" i="2"/>
  <c r="H96" i="2"/>
  <c r="H95" i="2"/>
  <c r="H94" i="2"/>
  <c r="H93" i="2"/>
  <c r="H92" i="2"/>
  <c r="H91" i="2"/>
  <c r="H90" i="2"/>
  <c r="H89" i="2"/>
  <c r="H88" i="2"/>
  <c r="H87" i="2"/>
  <c r="H86" i="2"/>
  <c r="H85" i="2"/>
  <c r="H84" i="2"/>
  <c r="H83" i="2"/>
  <c r="H82" i="2"/>
  <c r="H81" i="2"/>
  <c r="H80" i="2"/>
  <c r="G103" i="2"/>
  <c r="G102" i="2"/>
  <c r="G101" i="2"/>
  <c r="I101" i="2" s="1"/>
  <c r="G100" i="2"/>
  <c r="G99" i="2"/>
  <c r="G98" i="2"/>
  <c r="G97" i="2"/>
  <c r="I97" i="2" s="1"/>
  <c r="G96" i="2"/>
  <c r="G95" i="2"/>
  <c r="G94" i="2"/>
  <c r="G93" i="2"/>
  <c r="G92" i="2"/>
  <c r="G91" i="2"/>
  <c r="G90" i="2"/>
  <c r="G89" i="2"/>
  <c r="G88" i="2"/>
  <c r="G87" i="2"/>
  <c r="G86" i="2"/>
  <c r="I86" i="2" s="1"/>
  <c r="G85" i="2"/>
  <c r="I85" i="2" s="1"/>
  <c r="G84" i="2"/>
  <c r="G83" i="2"/>
  <c r="G82" i="2"/>
  <c r="G81" i="2"/>
  <c r="G80" i="2"/>
  <c r="I80" i="2" s="1"/>
  <c r="G79" i="2"/>
  <c r="I79" i="2" s="1"/>
  <c r="D103" i="2"/>
  <c r="D102" i="2"/>
  <c r="D101" i="2"/>
  <c r="D100" i="2"/>
  <c r="D99" i="2"/>
  <c r="D98" i="2"/>
  <c r="D97" i="2"/>
  <c r="D96" i="2"/>
  <c r="D95" i="2"/>
  <c r="D94" i="2"/>
  <c r="D93" i="2"/>
  <c r="D92" i="2"/>
  <c r="D91" i="2"/>
  <c r="D90" i="2"/>
  <c r="D89" i="2"/>
  <c r="D88" i="2"/>
  <c r="D87" i="2"/>
  <c r="D86" i="2"/>
  <c r="D85" i="2"/>
  <c r="D84" i="2"/>
  <c r="D83" i="2"/>
  <c r="E83" i="2" s="1"/>
  <c r="D82" i="2"/>
  <c r="D81" i="2"/>
  <c r="D80" i="2"/>
  <c r="D79" i="2"/>
  <c r="E79" i="2" s="1"/>
  <c r="C103" i="2"/>
  <c r="C102" i="2"/>
  <c r="C101" i="2"/>
  <c r="C100" i="2"/>
  <c r="C99" i="2"/>
  <c r="E99" i="2" s="1"/>
  <c r="C98" i="2"/>
  <c r="C97" i="2"/>
  <c r="C96" i="2"/>
  <c r="C95" i="2"/>
  <c r="E95" i="2" s="1"/>
  <c r="C94" i="2"/>
  <c r="C93" i="2"/>
  <c r="C92" i="2"/>
  <c r="C91" i="2"/>
  <c r="E91" i="2" s="1"/>
  <c r="C90" i="2"/>
  <c r="C89" i="2"/>
  <c r="C88" i="2"/>
  <c r="C87" i="2"/>
  <c r="C86" i="2"/>
  <c r="E86" i="2" s="1"/>
  <c r="C85" i="2"/>
  <c r="C84" i="2"/>
  <c r="C83" i="2"/>
  <c r="C82" i="2"/>
  <c r="E82" i="2" s="1"/>
  <c r="C81" i="2"/>
  <c r="C80" i="2"/>
  <c r="C79" i="2"/>
  <c r="I102" i="2"/>
  <c r="I98" i="2"/>
  <c r="I94" i="2"/>
  <c r="I90" i="2"/>
  <c r="L124" i="6"/>
  <c r="L123" i="6"/>
  <c r="L122" i="6"/>
  <c r="L121" i="6"/>
  <c r="L120" i="6"/>
  <c r="L119" i="6"/>
  <c r="L118" i="6"/>
  <c r="L117" i="6"/>
  <c r="L116" i="6"/>
  <c r="L115" i="6"/>
  <c r="L114" i="6"/>
  <c r="L113" i="6"/>
  <c r="L112" i="6"/>
  <c r="L111" i="6"/>
  <c r="L110" i="6"/>
  <c r="L109" i="6"/>
  <c r="L108" i="6"/>
  <c r="L107" i="6"/>
  <c r="L106" i="6"/>
  <c r="L105" i="6"/>
  <c r="L104" i="6"/>
  <c r="L103" i="6"/>
  <c r="L102" i="6"/>
  <c r="L101" i="6"/>
  <c r="L100" i="6"/>
  <c r="L99" i="6"/>
  <c r="L98" i="6"/>
  <c r="L97" i="6"/>
  <c r="L96" i="6"/>
  <c r="L95" i="6"/>
  <c r="L94" i="6"/>
  <c r="L93" i="6"/>
  <c r="H124" i="6"/>
  <c r="H123" i="6"/>
  <c r="H122" i="6"/>
  <c r="H121" i="6"/>
  <c r="H120" i="6"/>
  <c r="H119" i="6"/>
  <c r="H118" i="6"/>
  <c r="H117" i="6"/>
  <c r="H116" i="6"/>
  <c r="H115" i="6"/>
  <c r="H114" i="6"/>
  <c r="H113" i="6"/>
  <c r="H112" i="6"/>
  <c r="H111" i="6"/>
  <c r="I111" i="6" s="1"/>
  <c r="H110" i="6"/>
  <c r="H109" i="6"/>
  <c r="H108" i="6"/>
  <c r="H107" i="6"/>
  <c r="H106" i="6"/>
  <c r="H105" i="6"/>
  <c r="H104" i="6"/>
  <c r="H103" i="6"/>
  <c r="H102" i="6"/>
  <c r="H101" i="6"/>
  <c r="H100" i="6"/>
  <c r="H99" i="6"/>
  <c r="H98" i="6"/>
  <c r="H97" i="6"/>
  <c r="H96" i="6"/>
  <c r="H95" i="6"/>
  <c r="H94" i="6"/>
  <c r="H93" i="6"/>
  <c r="G124" i="6"/>
  <c r="G123" i="6"/>
  <c r="G122" i="6"/>
  <c r="G121" i="6"/>
  <c r="I121" i="6" s="1"/>
  <c r="G120" i="6"/>
  <c r="G119" i="6"/>
  <c r="G118" i="6"/>
  <c r="G117" i="6"/>
  <c r="G116" i="6"/>
  <c r="G115" i="6"/>
  <c r="G114" i="6"/>
  <c r="I114" i="6" s="1"/>
  <c r="G113" i="6"/>
  <c r="I113" i="6" s="1"/>
  <c r="G112" i="6"/>
  <c r="G111" i="6"/>
  <c r="G110" i="6"/>
  <c r="G109" i="6"/>
  <c r="G108" i="6"/>
  <c r="G107" i="6"/>
  <c r="G106" i="6"/>
  <c r="G105" i="6"/>
  <c r="I105" i="6" s="1"/>
  <c r="G104" i="6"/>
  <c r="G103" i="6"/>
  <c r="G102" i="6"/>
  <c r="G101" i="6"/>
  <c r="I101" i="6" s="1"/>
  <c r="G100" i="6"/>
  <c r="I100" i="6" s="1"/>
  <c r="G99" i="6"/>
  <c r="G98" i="6"/>
  <c r="G97" i="6"/>
  <c r="I97" i="6" s="1"/>
  <c r="G96" i="6"/>
  <c r="I96" i="6" s="1"/>
  <c r="G95" i="6"/>
  <c r="G94" i="6"/>
  <c r="G93" i="6"/>
  <c r="I93" i="6" s="1"/>
  <c r="D124" i="6"/>
  <c r="D123" i="6"/>
  <c r="D122" i="6"/>
  <c r="D121" i="6"/>
  <c r="D120" i="6"/>
  <c r="D119" i="6"/>
  <c r="D118" i="6"/>
  <c r="D117" i="6"/>
  <c r="D116" i="6"/>
  <c r="D115" i="6"/>
  <c r="E115" i="6" s="1"/>
  <c r="D114" i="6"/>
  <c r="D113" i="6"/>
  <c r="D112" i="6"/>
  <c r="D111" i="6"/>
  <c r="D110" i="6"/>
  <c r="D109" i="6"/>
  <c r="D108" i="6"/>
  <c r="D107" i="6"/>
  <c r="D106" i="6"/>
  <c r="D105" i="6"/>
  <c r="D104" i="6"/>
  <c r="D103" i="6"/>
  <c r="D102" i="6"/>
  <c r="D101" i="6"/>
  <c r="D100" i="6"/>
  <c r="D99" i="6"/>
  <c r="D98" i="6"/>
  <c r="D97" i="6"/>
  <c r="D96" i="6"/>
  <c r="D95" i="6"/>
  <c r="D94" i="6"/>
  <c r="D93" i="6"/>
  <c r="C124" i="6"/>
  <c r="E124" i="6" s="1"/>
  <c r="C123" i="6"/>
  <c r="C122" i="6"/>
  <c r="E122" i="6" s="1"/>
  <c r="C121" i="6"/>
  <c r="C120" i="6"/>
  <c r="E120" i="6" s="1"/>
  <c r="C119" i="6"/>
  <c r="E119" i="6" s="1"/>
  <c r="C118" i="6"/>
  <c r="E118" i="6" s="1"/>
  <c r="C117" i="6"/>
  <c r="C116" i="6"/>
  <c r="E116" i="6" s="1"/>
  <c r="C115" i="6"/>
  <c r="C114" i="6"/>
  <c r="E114" i="6" s="1"/>
  <c r="C113" i="6"/>
  <c r="C112" i="6"/>
  <c r="C111" i="6"/>
  <c r="E111" i="6" s="1"/>
  <c r="C110" i="6"/>
  <c r="E110" i="6" s="1"/>
  <c r="C109" i="6"/>
  <c r="C108" i="6"/>
  <c r="E108" i="6" s="1"/>
  <c r="C107" i="6"/>
  <c r="C106" i="6"/>
  <c r="E106" i="6" s="1"/>
  <c r="C105" i="6"/>
  <c r="C104" i="6"/>
  <c r="E104" i="6" s="1"/>
  <c r="C103" i="6"/>
  <c r="E103" i="6" s="1"/>
  <c r="C102" i="6"/>
  <c r="E102" i="6" s="1"/>
  <c r="C101" i="6"/>
  <c r="C100" i="6"/>
  <c r="E100" i="6" s="1"/>
  <c r="C99" i="6"/>
  <c r="C98" i="6"/>
  <c r="E98" i="6" s="1"/>
  <c r="C97" i="6"/>
  <c r="C96" i="6"/>
  <c r="C95" i="6"/>
  <c r="C94" i="6"/>
  <c r="E94" i="6" s="1"/>
  <c r="C93" i="6"/>
  <c r="I124" i="6"/>
  <c r="I123" i="6"/>
  <c r="I120" i="6"/>
  <c r="I119" i="6"/>
  <c r="I116" i="6"/>
  <c r="I115" i="6"/>
  <c r="I112" i="6"/>
  <c r="I110" i="6"/>
  <c r="I108" i="6"/>
  <c r="E107" i="6"/>
  <c r="I106" i="6"/>
  <c r="I104" i="6"/>
  <c r="I102" i="6"/>
  <c r="E99" i="6"/>
  <c r="I98" i="6"/>
  <c r="E95" i="6"/>
  <c r="I94" i="6"/>
  <c r="L129" i="7"/>
  <c r="L128" i="7"/>
  <c r="L127" i="7"/>
  <c r="L126" i="7"/>
  <c r="L125" i="7"/>
  <c r="L124" i="7"/>
  <c r="L123" i="7"/>
  <c r="L122" i="7"/>
  <c r="L121" i="7"/>
  <c r="L120" i="7"/>
  <c r="L119" i="7"/>
  <c r="L118" i="7"/>
  <c r="L117" i="7"/>
  <c r="L116" i="7"/>
  <c r="L115" i="7"/>
  <c r="L114" i="7"/>
  <c r="L113" i="7"/>
  <c r="L112" i="7"/>
  <c r="L111" i="7"/>
  <c r="L110" i="7"/>
  <c r="L109" i="7"/>
  <c r="L108" i="7"/>
  <c r="L107" i="7"/>
  <c r="L106" i="7"/>
  <c r="L105" i="7"/>
  <c r="L104" i="7"/>
  <c r="L103" i="7"/>
  <c r="L102" i="7"/>
  <c r="L101" i="7"/>
  <c r="L100" i="7"/>
  <c r="L99" i="7"/>
  <c r="L98" i="7"/>
  <c r="L97" i="7"/>
  <c r="L96" i="7"/>
  <c r="H129" i="7"/>
  <c r="H128" i="7"/>
  <c r="H127" i="7"/>
  <c r="H126" i="7"/>
  <c r="H125" i="7"/>
  <c r="I125" i="7" s="1"/>
  <c r="H124" i="7"/>
  <c r="H123" i="7"/>
  <c r="H122" i="7"/>
  <c r="H121" i="7"/>
  <c r="H120" i="7"/>
  <c r="H119" i="7"/>
  <c r="H118" i="7"/>
  <c r="H117" i="7"/>
  <c r="I117" i="7" s="1"/>
  <c r="H116" i="7"/>
  <c r="H115" i="7"/>
  <c r="H114" i="7"/>
  <c r="H113" i="7"/>
  <c r="H112" i="7"/>
  <c r="H111" i="7"/>
  <c r="H110" i="7"/>
  <c r="H109" i="7"/>
  <c r="I109" i="7" s="1"/>
  <c r="H108" i="7"/>
  <c r="H107" i="7"/>
  <c r="H106" i="7"/>
  <c r="H105" i="7"/>
  <c r="I105" i="7" s="1"/>
  <c r="H104" i="7"/>
  <c r="H103" i="7"/>
  <c r="H102" i="7"/>
  <c r="H101" i="7"/>
  <c r="H100" i="7"/>
  <c r="H99" i="7"/>
  <c r="H98" i="7"/>
  <c r="H97" i="7"/>
  <c r="I97" i="7" s="1"/>
  <c r="H96" i="7"/>
  <c r="G129" i="7"/>
  <c r="G128" i="7"/>
  <c r="G127" i="7"/>
  <c r="G126" i="7"/>
  <c r="G125" i="7"/>
  <c r="G124" i="7"/>
  <c r="G123" i="7"/>
  <c r="I123" i="7" s="1"/>
  <c r="G122" i="7"/>
  <c r="G121" i="7"/>
  <c r="G120" i="7"/>
  <c r="G119" i="7"/>
  <c r="I119" i="7" s="1"/>
  <c r="G118" i="7"/>
  <c r="G117" i="7"/>
  <c r="G116" i="7"/>
  <c r="G115" i="7"/>
  <c r="G114" i="7"/>
  <c r="G113" i="7"/>
  <c r="G112" i="7"/>
  <c r="G111" i="7"/>
  <c r="G110" i="7"/>
  <c r="G109" i="7"/>
  <c r="G108" i="7"/>
  <c r="G107" i="7"/>
  <c r="I107" i="7" s="1"/>
  <c r="G106" i="7"/>
  <c r="G105" i="7"/>
  <c r="G104" i="7"/>
  <c r="G103" i="7"/>
  <c r="I103" i="7" s="1"/>
  <c r="G102" i="7"/>
  <c r="G101" i="7"/>
  <c r="G100" i="7"/>
  <c r="G99" i="7"/>
  <c r="I99" i="7" s="1"/>
  <c r="G98" i="7"/>
  <c r="G97" i="7"/>
  <c r="G96" i="7"/>
  <c r="D129" i="7"/>
  <c r="D128" i="7"/>
  <c r="D127" i="7"/>
  <c r="D126" i="7"/>
  <c r="D125" i="7"/>
  <c r="D124" i="7"/>
  <c r="D123" i="7"/>
  <c r="D122" i="7"/>
  <c r="D121" i="7"/>
  <c r="D120" i="7"/>
  <c r="D119" i="7"/>
  <c r="D118" i="7"/>
  <c r="D117" i="7"/>
  <c r="D116" i="7"/>
  <c r="D115" i="7"/>
  <c r="D114" i="7"/>
  <c r="D113" i="7"/>
  <c r="D112" i="7"/>
  <c r="D111" i="7"/>
  <c r="D110" i="7"/>
  <c r="D109" i="7"/>
  <c r="E109" i="7" s="1"/>
  <c r="D108" i="7"/>
  <c r="D107" i="7"/>
  <c r="D106" i="7"/>
  <c r="D105" i="7"/>
  <c r="E105" i="7" s="1"/>
  <c r="D104" i="7"/>
  <c r="D103" i="7"/>
  <c r="D102" i="7"/>
  <c r="D101" i="7"/>
  <c r="E101" i="7" s="1"/>
  <c r="D100" i="7"/>
  <c r="D99" i="7"/>
  <c r="D98" i="7"/>
  <c r="D97" i="7"/>
  <c r="D96" i="7"/>
  <c r="C97" i="7"/>
  <c r="C98" i="7"/>
  <c r="C99" i="7"/>
  <c r="C100" i="7"/>
  <c r="C101" i="7"/>
  <c r="C102" i="7"/>
  <c r="C103" i="7"/>
  <c r="C104" i="7"/>
  <c r="C105" i="7"/>
  <c r="C106" i="7"/>
  <c r="C107" i="7"/>
  <c r="E107" i="7" s="1"/>
  <c r="C108" i="7"/>
  <c r="C109" i="7"/>
  <c r="C110" i="7"/>
  <c r="C111" i="7"/>
  <c r="C112" i="7"/>
  <c r="C113" i="7"/>
  <c r="C114" i="7"/>
  <c r="C115" i="7"/>
  <c r="E115" i="7" s="1"/>
  <c r="C116" i="7"/>
  <c r="C117" i="7"/>
  <c r="C118" i="7"/>
  <c r="C119" i="7"/>
  <c r="C120" i="7"/>
  <c r="C121" i="7"/>
  <c r="C122" i="7"/>
  <c r="C123" i="7"/>
  <c r="C124" i="7"/>
  <c r="C125" i="7"/>
  <c r="C126" i="7"/>
  <c r="C127" i="7"/>
  <c r="E127" i="7" s="1"/>
  <c r="C128" i="7"/>
  <c r="E128" i="7" s="1"/>
  <c r="C129" i="7"/>
  <c r="C96" i="7"/>
  <c r="I129" i="7"/>
  <c r="I127" i="7"/>
  <c r="P66" i="14"/>
  <c r="N66" i="14"/>
  <c r="M66" i="14"/>
  <c r="P65" i="14"/>
  <c r="N65" i="14"/>
  <c r="M65" i="14"/>
  <c r="P64" i="14"/>
  <c r="N64" i="14"/>
  <c r="M64" i="14"/>
  <c r="P63" i="14"/>
  <c r="N63" i="14"/>
  <c r="M63" i="14"/>
  <c r="P62" i="14"/>
  <c r="N62" i="14"/>
  <c r="M62" i="14"/>
  <c r="P61" i="14"/>
  <c r="N61" i="14"/>
  <c r="M61" i="14"/>
  <c r="P60" i="14"/>
  <c r="N60" i="14"/>
  <c r="M60" i="14"/>
  <c r="N59" i="14"/>
  <c r="M59" i="14"/>
  <c r="N58" i="14"/>
  <c r="M58" i="14"/>
  <c r="N57" i="14"/>
  <c r="M57" i="14"/>
  <c r="N56" i="14"/>
  <c r="M56" i="14"/>
  <c r="N55" i="14"/>
  <c r="M55" i="14"/>
  <c r="K66" i="14"/>
  <c r="I66" i="14"/>
  <c r="H66" i="14"/>
  <c r="K65" i="14"/>
  <c r="I65" i="14"/>
  <c r="H65" i="14"/>
  <c r="K64" i="14"/>
  <c r="I64" i="14"/>
  <c r="H64" i="14"/>
  <c r="K63" i="14"/>
  <c r="I63" i="14"/>
  <c r="H63" i="14"/>
  <c r="K62" i="14"/>
  <c r="I62" i="14"/>
  <c r="H62" i="14"/>
  <c r="K61" i="14"/>
  <c r="I61" i="14"/>
  <c r="H61" i="14"/>
  <c r="K60" i="14"/>
  <c r="I60" i="14"/>
  <c r="H60" i="14"/>
  <c r="I59" i="14"/>
  <c r="H59" i="14"/>
  <c r="I58" i="14"/>
  <c r="H58" i="14"/>
  <c r="I57" i="14"/>
  <c r="H57" i="14"/>
  <c r="I56" i="14"/>
  <c r="J56" i="14" s="1"/>
  <c r="H56" i="14"/>
  <c r="I55" i="14"/>
  <c r="H55" i="14"/>
  <c r="F60" i="14"/>
  <c r="F67" i="14" s="1"/>
  <c r="F61" i="14"/>
  <c r="F62" i="14"/>
  <c r="F63" i="14"/>
  <c r="F64" i="14"/>
  <c r="F65" i="14"/>
  <c r="F66" i="14"/>
  <c r="D66" i="14"/>
  <c r="D65" i="14"/>
  <c r="D64" i="14"/>
  <c r="D63" i="14"/>
  <c r="D62" i="14"/>
  <c r="D61" i="14"/>
  <c r="D55" i="14"/>
  <c r="D56" i="14"/>
  <c r="D57" i="14"/>
  <c r="D58" i="14"/>
  <c r="D59" i="14"/>
  <c r="D60" i="14"/>
  <c r="C56" i="14"/>
  <c r="C57" i="14"/>
  <c r="C58" i="14"/>
  <c r="C59" i="14"/>
  <c r="C60" i="14"/>
  <c r="C61" i="14"/>
  <c r="E61" i="14" s="1"/>
  <c r="C62" i="14"/>
  <c r="E62" i="14" s="1"/>
  <c r="C63" i="14"/>
  <c r="E63" i="14" s="1"/>
  <c r="C64" i="14"/>
  <c r="E64" i="14" s="1"/>
  <c r="C65" i="14"/>
  <c r="E65" i="14" s="1"/>
  <c r="C66" i="14"/>
  <c r="E66" i="14" s="1"/>
  <c r="C55" i="14"/>
  <c r="N48" i="14"/>
  <c r="P48" i="14" s="1"/>
  <c r="M48" i="14"/>
  <c r="I48" i="14"/>
  <c r="K48" i="14" s="1"/>
  <c r="H48" i="14"/>
  <c r="O47" i="14"/>
  <c r="J47" i="14"/>
  <c r="O46" i="14"/>
  <c r="J46" i="14"/>
  <c r="O45" i="14"/>
  <c r="J45" i="14"/>
  <c r="O44" i="14"/>
  <c r="J44" i="14"/>
  <c r="O43" i="14"/>
  <c r="J43" i="14"/>
  <c r="O42" i="14"/>
  <c r="J42" i="14"/>
  <c r="O41" i="14"/>
  <c r="J41" i="14"/>
  <c r="O40" i="14"/>
  <c r="J40" i="14"/>
  <c r="O39" i="14"/>
  <c r="J39" i="14"/>
  <c r="O38" i="14"/>
  <c r="J38" i="14"/>
  <c r="O37" i="14"/>
  <c r="J37" i="14"/>
  <c r="O36" i="14"/>
  <c r="J36" i="14"/>
  <c r="C48" i="14"/>
  <c r="D48" i="14"/>
  <c r="F48" i="14" s="1"/>
  <c r="E47" i="14"/>
  <c r="E46" i="14"/>
  <c r="E45" i="14"/>
  <c r="E44" i="14"/>
  <c r="E43" i="14"/>
  <c r="E42" i="14"/>
  <c r="E41" i="14"/>
  <c r="E40" i="14"/>
  <c r="E39" i="14"/>
  <c r="E38" i="14"/>
  <c r="E37" i="14"/>
  <c r="E36" i="14"/>
  <c r="M37" i="15" l="1"/>
  <c r="M29" i="15"/>
  <c r="J29" i="15"/>
  <c r="J37" i="15"/>
  <c r="F37" i="15"/>
  <c r="F29" i="15"/>
  <c r="E49" i="15"/>
  <c r="E45" i="15"/>
  <c r="E41" i="15"/>
  <c r="M31" i="10"/>
  <c r="M26" i="10"/>
  <c r="J31" i="10"/>
  <c r="J26" i="10"/>
  <c r="F31" i="10"/>
  <c r="F26" i="10"/>
  <c r="E40" i="10"/>
  <c r="I35" i="10"/>
  <c r="M26" i="5"/>
  <c r="M31" i="5"/>
  <c r="J31" i="5"/>
  <c r="J26" i="5"/>
  <c r="F31" i="5"/>
  <c r="F26" i="5"/>
  <c r="I36" i="5"/>
  <c r="M30" i="4"/>
  <c r="M32" i="4"/>
  <c r="M31" i="4"/>
  <c r="M28" i="4"/>
  <c r="M29" i="4"/>
  <c r="M33" i="4"/>
  <c r="M27" i="4"/>
  <c r="I34" i="4"/>
  <c r="J28" i="4"/>
  <c r="J32" i="4"/>
  <c r="J29" i="4"/>
  <c r="J33" i="4"/>
  <c r="J30" i="4"/>
  <c r="J27" i="4"/>
  <c r="J31" i="4"/>
  <c r="F28" i="4"/>
  <c r="F32" i="4"/>
  <c r="F27" i="4"/>
  <c r="F29" i="4"/>
  <c r="F33" i="4"/>
  <c r="F30" i="4"/>
  <c r="F31" i="4"/>
  <c r="E43" i="4"/>
  <c r="E42" i="4"/>
  <c r="I41" i="4"/>
  <c r="I37" i="4"/>
  <c r="E87" i="2"/>
  <c r="M73" i="2"/>
  <c r="J73" i="2"/>
  <c r="F73" i="2"/>
  <c r="I93" i="2"/>
  <c r="I82" i="2"/>
  <c r="E102" i="2"/>
  <c r="E98" i="2"/>
  <c r="E94" i="2"/>
  <c r="E90" i="2"/>
  <c r="E103" i="2"/>
  <c r="I81" i="2"/>
  <c r="M87" i="6"/>
  <c r="J87" i="6"/>
  <c r="F87" i="6"/>
  <c r="E123" i="6"/>
  <c r="I122" i="6"/>
  <c r="I118" i="6"/>
  <c r="I107" i="6"/>
  <c r="I103" i="6"/>
  <c r="I99" i="6"/>
  <c r="I95" i="6"/>
  <c r="M90" i="7"/>
  <c r="J90" i="7"/>
  <c r="F90" i="7"/>
  <c r="I121" i="7"/>
  <c r="I113" i="7"/>
  <c r="I101" i="7"/>
  <c r="I115" i="7"/>
  <c r="E99" i="7"/>
  <c r="E117" i="7"/>
  <c r="O64" i="14"/>
  <c r="J64" i="14"/>
  <c r="E60" i="14"/>
  <c r="E56" i="14"/>
  <c r="O60" i="14"/>
  <c r="O56" i="14"/>
  <c r="J60" i="14"/>
  <c r="H67" i="14"/>
  <c r="M30" i="15"/>
  <c r="M34" i="15"/>
  <c r="M31" i="15"/>
  <c r="M35" i="15"/>
  <c r="M32" i="15"/>
  <c r="M36" i="15"/>
  <c r="M33" i="15"/>
  <c r="I38" i="15"/>
  <c r="J31" i="15"/>
  <c r="J35" i="15"/>
  <c r="J32" i="15"/>
  <c r="J33" i="15"/>
  <c r="J30" i="15"/>
  <c r="J36" i="15"/>
  <c r="J34" i="15"/>
  <c r="I48" i="15"/>
  <c r="I45" i="15"/>
  <c r="I47" i="15"/>
  <c r="I43" i="15"/>
  <c r="I46" i="15"/>
  <c r="I42" i="15"/>
  <c r="E38" i="15"/>
  <c r="F32" i="15"/>
  <c r="F36" i="15"/>
  <c r="F33" i="15"/>
  <c r="F30" i="15"/>
  <c r="F34" i="15"/>
  <c r="F31" i="15"/>
  <c r="F35" i="15"/>
  <c r="E46" i="15"/>
  <c r="E42" i="15"/>
  <c r="E47" i="15"/>
  <c r="E43" i="15"/>
  <c r="M27" i="10"/>
  <c r="M28" i="10"/>
  <c r="M29" i="10"/>
  <c r="M30" i="10"/>
  <c r="J28" i="10"/>
  <c r="J29" i="10"/>
  <c r="J27" i="10"/>
  <c r="J30" i="10"/>
  <c r="F29" i="10"/>
  <c r="F30" i="10"/>
  <c r="F27" i="10"/>
  <c r="F28" i="10"/>
  <c r="I39" i="10"/>
  <c r="I37" i="10"/>
  <c r="E35" i="10"/>
  <c r="E38" i="10"/>
  <c r="E39" i="10"/>
  <c r="E37" i="10"/>
  <c r="E36" i="10"/>
  <c r="M27" i="5"/>
  <c r="M28" i="5"/>
  <c r="M29" i="5"/>
  <c r="M30" i="5"/>
  <c r="J30" i="5"/>
  <c r="J27" i="5"/>
  <c r="J28" i="5"/>
  <c r="J29" i="5"/>
  <c r="F27" i="5"/>
  <c r="F28" i="5"/>
  <c r="F29" i="5"/>
  <c r="F30" i="5"/>
  <c r="E37" i="4"/>
  <c r="E41" i="4"/>
  <c r="E81" i="2"/>
  <c r="E93" i="2"/>
  <c r="E85" i="2"/>
  <c r="E89" i="2"/>
  <c r="E97" i="2"/>
  <c r="E101" i="2"/>
  <c r="I89" i="2"/>
  <c r="I83" i="2"/>
  <c r="I87" i="2"/>
  <c r="I91" i="2"/>
  <c r="I95" i="2"/>
  <c r="I99" i="2"/>
  <c r="I103" i="2"/>
  <c r="D104" i="2"/>
  <c r="E96" i="6"/>
  <c r="E112" i="6"/>
  <c r="L125" i="6"/>
  <c r="H125" i="6"/>
  <c r="D125" i="6"/>
  <c r="C125" i="6"/>
  <c r="E109" i="6"/>
  <c r="I111" i="7"/>
  <c r="E129" i="7"/>
  <c r="E125" i="7"/>
  <c r="E121" i="7"/>
  <c r="E113" i="7"/>
  <c r="E97" i="7"/>
  <c r="E100" i="7"/>
  <c r="E104" i="7"/>
  <c r="E108" i="7"/>
  <c r="E112" i="7"/>
  <c r="E116" i="7"/>
  <c r="E120" i="7"/>
  <c r="E124" i="7"/>
  <c r="E103" i="7"/>
  <c r="O58" i="14"/>
  <c r="O62" i="14"/>
  <c r="O66" i="14"/>
  <c r="E57" i="14"/>
  <c r="E59" i="14"/>
  <c r="E55" i="14"/>
  <c r="C67" i="14"/>
  <c r="P67" i="14"/>
  <c r="O55" i="14"/>
  <c r="O63" i="14"/>
  <c r="O57" i="14"/>
  <c r="O61" i="14"/>
  <c r="O65" i="14"/>
  <c r="K67" i="14"/>
  <c r="J55" i="14"/>
  <c r="J58" i="14"/>
  <c r="J62" i="14"/>
  <c r="J66" i="14"/>
  <c r="J63" i="14"/>
  <c r="J57" i="14"/>
  <c r="J61" i="14"/>
  <c r="J65" i="14"/>
  <c r="E58" i="14"/>
  <c r="M67" i="14"/>
  <c r="O59" i="14"/>
  <c r="J59" i="14"/>
  <c r="E44" i="15"/>
  <c r="E48" i="15"/>
  <c r="I44" i="15"/>
  <c r="L50" i="15"/>
  <c r="M46" i="15" s="1"/>
  <c r="H50" i="15"/>
  <c r="J49" i="15" s="1"/>
  <c r="G50" i="15"/>
  <c r="D50" i="15"/>
  <c r="C50" i="15"/>
  <c r="I40" i="10"/>
  <c r="L41" i="10"/>
  <c r="M40" i="10" s="1"/>
  <c r="H41" i="10"/>
  <c r="J40" i="10" s="1"/>
  <c r="I36" i="10"/>
  <c r="G41" i="10"/>
  <c r="D41" i="10"/>
  <c r="F40" i="10" s="1"/>
  <c r="C41" i="10"/>
  <c r="E32" i="10"/>
  <c r="I32" i="10"/>
  <c r="E36" i="5"/>
  <c r="E40" i="5"/>
  <c r="E38" i="5"/>
  <c r="I40" i="5"/>
  <c r="I38" i="5"/>
  <c r="E35" i="5"/>
  <c r="E39" i="5"/>
  <c r="D41" i="5"/>
  <c r="I35" i="5"/>
  <c r="I39" i="5"/>
  <c r="H41" i="5"/>
  <c r="I32" i="5"/>
  <c r="I37" i="5"/>
  <c r="E32" i="5"/>
  <c r="G41" i="5"/>
  <c r="L41" i="5"/>
  <c r="E37" i="5"/>
  <c r="C41" i="5"/>
  <c r="I38" i="4"/>
  <c r="E34" i="4"/>
  <c r="E38" i="4"/>
  <c r="I39" i="4"/>
  <c r="I43" i="4"/>
  <c r="L44" i="4"/>
  <c r="H44" i="4"/>
  <c r="J37" i="4" s="1"/>
  <c r="I42" i="4"/>
  <c r="D44" i="4"/>
  <c r="G44" i="4"/>
  <c r="I40" i="4"/>
  <c r="E39" i="4"/>
  <c r="C44" i="4"/>
  <c r="E40" i="4"/>
  <c r="L104" i="2"/>
  <c r="G104" i="2"/>
  <c r="H104" i="2"/>
  <c r="I96" i="2"/>
  <c r="C104" i="2"/>
  <c r="I84" i="2"/>
  <c r="I88" i="2"/>
  <c r="I92" i="2"/>
  <c r="I100" i="2"/>
  <c r="E84" i="2"/>
  <c r="E88" i="2"/>
  <c r="E92" i="2"/>
  <c r="E96" i="2"/>
  <c r="E100" i="2"/>
  <c r="E80" i="2"/>
  <c r="E97" i="6"/>
  <c r="E113" i="6"/>
  <c r="I117" i="6"/>
  <c r="E93" i="6"/>
  <c r="E101" i="6"/>
  <c r="E117" i="6"/>
  <c r="I109" i="6"/>
  <c r="E105" i="6"/>
  <c r="E121" i="6"/>
  <c r="G125" i="6"/>
  <c r="E96" i="7"/>
  <c r="I96" i="7"/>
  <c r="I100" i="7"/>
  <c r="I104" i="7"/>
  <c r="I108" i="7"/>
  <c r="I112" i="7"/>
  <c r="I116" i="7"/>
  <c r="I120" i="7"/>
  <c r="I124" i="7"/>
  <c r="I128" i="7"/>
  <c r="H130" i="7"/>
  <c r="I126" i="7"/>
  <c r="E98" i="7"/>
  <c r="E123" i="7"/>
  <c r="E111" i="7"/>
  <c r="E119" i="7"/>
  <c r="D130" i="7"/>
  <c r="E102" i="7"/>
  <c r="E126" i="7"/>
  <c r="E106" i="7"/>
  <c r="E110" i="7"/>
  <c r="E114" i="7"/>
  <c r="E122" i="7"/>
  <c r="G130" i="7"/>
  <c r="E118" i="7"/>
  <c r="L130" i="7"/>
  <c r="I110" i="7"/>
  <c r="I102" i="7"/>
  <c r="I106" i="7"/>
  <c r="I114" i="7"/>
  <c r="I118" i="7"/>
  <c r="I122" i="7"/>
  <c r="I98" i="7"/>
  <c r="C130" i="7"/>
  <c r="N67" i="14"/>
  <c r="I67" i="14"/>
  <c r="J67" i="14" s="1"/>
  <c r="D67" i="14"/>
  <c r="J48" i="14"/>
  <c r="O48" i="14"/>
  <c r="E48" i="14"/>
  <c r="M38" i="15" l="1"/>
  <c r="M45" i="15"/>
  <c r="M43" i="15"/>
  <c r="M49" i="15"/>
  <c r="M41" i="15"/>
  <c r="J41" i="15"/>
  <c r="F46" i="15"/>
  <c r="F49" i="15"/>
  <c r="F41" i="15"/>
  <c r="M35" i="10"/>
  <c r="J35" i="10"/>
  <c r="F35" i="10"/>
  <c r="M40" i="5"/>
  <c r="M36" i="5"/>
  <c r="M37" i="5"/>
  <c r="M39" i="5"/>
  <c r="M38" i="5"/>
  <c r="M35" i="5"/>
  <c r="J40" i="5"/>
  <c r="J36" i="5"/>
  <c r="J39" i="5"/>
  <c r="J37" i="5"/>
  <c r="J38" i="5"/>
  <c r="J35" i="5"/>
  <c r="F40" i="5"/>
  <c r="F36" i="5"/>
  <c r="F37" i="5"/>
  <c r="F39" i="5"/>
  <c r="F38" i="5"/>
  <c r="F35" i="5"/>
  <c r="M34" i="4"/>
  <c r="M40" i="4"/>
  <c r="M41" i="4"/>
  <c r="M38" i="4"/>
  <c r="M42" i="4"/>
  <c r="M39" i="4"/>
  <c r="M43" i="4"/>
  <c r="M37" i="4"/>
  <c r="J39" i="4"/>
  <c r="J43" i="4"/>
  <c r="J40" i="4"/>
  <c r="J41" i="4"/>
  <c r="J38" i="4"/>
  <c r="J42" i="4"/>
  <c r="F38" i="4"/>
  <c r="F42" i="4"/>
  <c r="F39" i="4"/>
  <c r="F43" i="4"/>
  <c r="F40" i="4"/>
  <c r="F41" i="4"/>
  <c r="F37" i="4"/>
  <c r="M83" i="2"/>
  <c r="M87" i="2"/>
  <c r="M91" i="2"/>
  <c r="M95" i="2"/>
  <c r="M99" i="2"/>
  <c r="M103" i="2"/>
  <c r="M80" i="2"/>
  <c r="M84" i="2"/>
  <c r="M88" i="2"/>
  <c r="M92" i="2"/>
  <c r="M96" i="2"/>
  <c r="M100" i="2"/>
  <c r="M81" i="2"/>
  <c r="M85" i="2"/>
  <c r="M89" i="2"/>
  <c r="M93" i="2"/>
  <c r="M97" i="2"/>
  <c r="M101" i="2"/>
  <c r="M82" i="2"/>
  <c r="M86" i="2"/>
  <c r="M90" i="2"/>
  <c r="M94" i="2"/>
  <c r="M98" i="2"/>
  <c r="M102" i="2"/>
  <c r="M79" i="2"/>
  <c r="J82" i="2"/>
  <c r="J86" i="2"/>
  <c r="J90" i="2"/>
  <c r="J94" i="2"/>
  <c r="J98" i="2"/>
  <c r="J102" i="2"/>
  <c r="J83" i="2"/>
  <c r="J87" i="2"/>
  <c r="J91" i="2"/>
  <c r="J95" i="2"/>
  <c r="J99" i="2"/>
  <c r="J103" i="2"/>
  <c r="J80" i="2"/>
  <c r="J84" i="2"/>
  <c r="J88" i="2"/>
  <c r="J92" i="2"/>
  <c r="J96" i="2"/>
  <c r="J100" i="2"/>
  <c r="J81" i="2"/>
  <c r="J85" i="2"/>
  <c r="J89" i="2"/>
  <c r="J93" i="2"/>
  <c r="J97" i="2"/>
  <c r="J101" i="2"/>
  <c r="J79" i="2"/>
  <c r="F81" i="2"/>
  <c r="F85" i="2"/>
  <c r="F89" i="2"/>
  <c r="F93" i="2"/>
  <c r="F97" i="2"/>
  <c r="F101" i="2"/>
  <c r="F90" i="2"/>
  <c r="F94" i="2"/>
  <c r="F83" i="2"/>
  <c r="F87" i="2"/>
  <c r="F91" i="2"/>
  <c r="F95" i="2"/>
  <c r="F99" i="2"/>
  <c r="F103" i="2"/>
  <c r="F82" i="2"/>
  <c r="F102" i="2"/>
  <c r="F80" i="2"/>
  <c r="F84" i="2"/>
  <c r="F88" i="2"/>
  <c r="F92" i="2"/>
  <c r="F96" i="2"/>
  <c r="F100" i="2"/>
  <c r="F86" i="2"/>
  <c r="F98" i="2"/>
  <c r="F79" i="2"/>
  <c r="I104" i="2"/>
  <c r="M96" i="6"/>
  <c r="M100" i="6"/>
  <c r="M104" i="6"/>
  <c r="M108" i="6"/>
  <c r="M112" i="6"/>
  <c r="M116" i="6"/>
  <c r="M120" i="6"/>
  <c r="M124" i="6"/>
  <c r="M97" i="6"/>
  <c r="M101" i="6"/>
  <c r="M105" i="6"/>
  <c r="M109" i="6"/>
  <c r="M113" i="6"/>
  <c r="M117" i="6"/>
  <c r="M121" i="6"/>
  <c r="M94" i="6"/>
  <c r="M98" i="6"/>
  <c r="M102" i="6"/>
  <c r="M106" i="6"/>
  <c r="M110" i="6"/>
  <c r="M114" i="6"/>
  <c r="M118" i="6"/>
  <c r="M122" i="6"/>
  <c r="M95" i="6"/>
  <c r="M99" i="6"/>
  <c r="M103" i="6"/>
  <c r="M107" i="6"/>
  <c r="M111" i="6"/>
  <c r="M115" i="6"/>
  <c r="M119" i="6"/>
  <c r="M123" i="6"/>
  <c r="M93" i="6"/>
  <c r="J96" i="6"/>
  <c r="J100" i="6"/>
  <c r="J104" i="6"/>
  <c r="J108" i="6"/>
  <c r="J112" i="6"/>
  <c r="J116" i="6"/>
  <c r="J120" i="6"/>
  <c r="J124" i="6"/>
  <c r="J97" i="6"/>
  <c r="J101" i="6"/>
  <c r="J105" i="6"/>
  <c r="J109" i="6"/>
  <c r="J113" i="6"/>
  <c r="J117" i="6"/>
  <c r="J121" i="6"/>
  <c r="J94" i="6"/>
  <c r="J98" i="6"/>
  <c r="J102" i="6"/>
  <c r="J106" i="6"/>
  <c r="J110" i="6"/>
  <c r="J114" i="6"/>
  <c r="J118" i="6"/>
  <c r="J122" i="6"/>
  <c r="J95" i="6"/>
  <c r="J99" i="6"/>
  <c r="J103" i="6"/>
  <c r="J107" i="6"/>
  <c r="J111" i="6"/>
  <c r="J115" i="6"/>
  <c r="J119" i="6"/>
  <c r="J123" i="6"/>
  <c r="J93" i="6"/>
  <c r="F96" i="6"/>
  <c r="F100" i="6"/>
  <c r="F104" i="6"/>
  <c r="F108" i="6"/>
  <c r="F112" i="6"/>
  <c r="F116" i="6"/>
  <c r="F120" i="6"/>
  <c r="F124" i="6"/>
  <c r="F95" i="6"/>
  <c r="F111" i="6"/>
  <c r="F97" i="6"/>
  <c r="F101" i="6"/>
  <c r="F105" i="6"/>
  <c r="F109" i="6"/>
  <c r="F113" i="6"/>
  <c r="F117" i="6"/>
  <c r="F121" i="6"/>
  <c r="F103" i="6"/>
  <c r="F107" i="6"/>
  <c r="F119" i="6"/>
  <c r="F94" i="6"/>
  <c r="F98" i="6"/>
  <c r="F102" i="6"/>
  <c r="F106" i="6"/>
  <c r="F110" i="6"/>
  <c r="F114" i="6"/>
  <c r="F118" i="6"/>
  <c r="F122" i="6"/>
  <c r="F99" i="6"/>
  <c r="F115" i="6"/>
  <c r="F123" i="6"/>
  <c r="F93" i="6"/>
  <c r="E125" i="6"/>
  <c r="M97" i="7"/>
  <c r="M101" i="7"/>
  <c r="M105" i="7"/>
  <c r="M109" i="7"/>
  <c r="M113" i="7"/>
  <c r="M117" i="7"/>
  <c r="M121" i="7"/>
  <c r="M125" i="7"/>
  <c r="M129" i="7"/>
  <c r="M98" i="7"/>
  <c r="M102" i="7"/>
  <c r="M106" i="7"/>
  <c r="M110" i="7"/>
  <c r="M114" i="7"/>
  <c r="M118" i="7"/>
  <c r="M122" i="7"/>
  <c r="M126" i="7"/>
  <c r="M99" i="7"/>
  <c r="M103" i="7"/>
  <c r="M107" i="7"/>
  <c r="M111" i="7"/>
  <c r="M115" i="7"/>
  <c r="M119" i="7"/>
  <c r="M123" i="7"/>
  <c r="M127" i="7"/>
  <c r="M100" i="7"/>
  <c r="M104" i="7"/>
  <c r="M108" i="7"/>
  <c r="M112" i="7"/>
  <c r="M116" i="7"/>
  <c r="M120" i="7"/>
  <c r="M124" i="7"/>
  <c r="M128" i="7"/>
  <c r="M96" i="7"/>
  <c r="J97" i="7"/>
  <c r="J101" i="7"/>
  <c r="J105" i="7"/>
  <c r="J109" i="7"/>
  <c r="J113" i="7"/>
  <c r="J117" i="7"/>
  <c r="J121" i="7"/>
  <c r="J125" i="7"/>
  <c r="J129" i="7"/>
  <c r="J98" i="7"/>
  <c r="J102" i="7"/>
  <c r="J106" i="7"/>
  <c r="J110" i="7"/>
  <c r="J114" i="7"/>
  <c r="J118" i="7"/>
  <c r="J122" i="7"/>
  <c r="J126" i="7"/>
  <c r="J99" i="7"/>
  <c r="J103" i="7"/>
  <c r="J107" i="7"/>
  <c r="J111" i="7"/>
  <c r="J115" i="7"/>
  <c r="J119" i="7"/>
  <c r="J123" i="7"/>
  <c r="J127" i="7"/>
  <c r="J100" i="7"/>
  <c r="J104" i="7"/>
  <c r="J108" i="7"/>
  <c r="J112" i="7"/>
  <c r="J116" i="7"/>
  <c r="J120" i="7"/>
  <c r="J124" i="7"/>
  <c r="J128" i="7"/>
  <c r="J96" i="7"/>
  <c r="F97" i="7"/>
  <c r="F101" i="7"/>
  <c r="F105" i="7"/>
  <c r="F109" i="7"/>
  <c r="F113" i="7"/>
  <c r="F117" i="7"/>
  <c r="F121" i="7"/>
  <c r="F125" i="7"/>
  <c r="F129" i="7"/>
  <c r="F120" i="7"/>
  <c r="F98" i="7"/>
  <c r="F102" i="7"/>
  <c r="F106" i="7"/>
  <c r="F110" i="7"/>
  <c r="F114" i="7"/>
  <c r="F118" i="7"/>
  <c r="F122" i="7"/>
  <c r="F126" i="7"/>
  <c r="F100" i="7"/>
  <c r="F108" i="7"/>
  <c r="F116" i="7"/>
  <c r="F128" i="7"/>
  <c r="F99" i="7"/>
  <c r="F103" i="7"/>
  <c r="F107" i="7"/>
  <c r="F111" i="7"/>
  <c r="F115" i="7"/>
  <c r="F119" i="7"/>
  <c r="F123" i="7"/>
  <c r="F127" i="7"/>
  <c r="F104" i="7"/>
  <c r="F112" i="7"/>
  <c r="F124" i="7"/>
  <c r="F96" i="7"/>
  <c r="E67" i="14"/>
  <c r="M47" i="15"/>
  <c r="M44" i="15"/>
  <c r="M48" i="15"/>
  <c r="M42" i="15"/>
  <c r="J47" i="15"/>
  <c r="J44" i="15"/>
  <c r="J42" i="15"/>
  <c r="J43" i="15"/>
  <c r="J45" i="15"/>
  <c r="J48" i="15"/>
  <c r="J46" i="15"/>
  <c r="F44" i="15"/>
  <c r="F43" i="15"/>
  <c r="F42" i="15"/>
  <c r="F48" i="15"/>
  <c r="F47" i="15"/>
  <c r="F45" i="15"/>
  <c r="M32" i="10"/>
  <c r="J32" i="10"/>
  <c r="F32" i="10"/>
  <c r="M36" i="10"/>
  <c r="M37" i="10"/>
  <c r="M38" i="10"/>
  <c r="M39" i="10"/>
  <c r="J36" i="10"/>
  <c r="J37" i="10"/>
  <c r="J39" i="10"/>
  <c r="J38" i="10"/>
  <c r="F36" i="10"/>
  <c r="F37" i="10"/>
  <c r="F38" i="10"/>
  <c r="F39" i="10"/>
  <c r="E104" i="2"/>
  <c r="I125" i="6"/>
  <c r="I130" i="7"/>
  <c r="O67" i="14"/>
  <c r="I50" i="15"/>
  <c r="E50" i="15"/>
  <c r="I41" i="10"/>
  <c r="E41" i="10"/>
  <c r="I41" i="5"/>
  <c r="E41" i="5"/>
  <c r="E44" i="4"/>
  <c r="I44" i="4"/>
  <c r="E130" i="7"/>
  <c r="O28" i="14"/>
  <c r="O27" i="14"/>
  <c r="O26" i="14"/>
  <c r="O25" i="14"/>
  <c r="O24" i="14"/>
  <c r="O23" i="14"/>
  <c r="O22" i="14"/>
  <c r="O21" i="14"/>
  <c r="O20" i="14"/>
  <c r="O19" i="14"/>
  <c r="O18" i="14"/>
  <c r="O17" i="14"/>
  <c r="J28" i="14"/>
  <c r="J27" i="14"/>
  <c r="J26" i="14"/>
  <c r="J25" i="14"/>
  <c r="J24" i="14"/>
  <c r="J23" i="14"/>
  <c r="J22" i="14"/>
  <c r="J21" i="14"/>
  <c r="J20" i="14"/>
  <c r="J19" i="14"/>
  <c r="J18" i="14"/>
  <c r="J17" i="14"/>
  <c r="E28" i="14"/>
  <c r="E27" i="14"/>
  <c r="E26" i="14"/>
  <c r="E25" i="14"/>
  <c r="E24" i="14"/>
  <c r="E23" i="14"/>
  <c r="E22" i="14"/>
  <c r="E21" i="14"/>
  <c r="E20" i="14"/>
  <c r="E19" i="14"/>
  <c r="E18" i="14"/>
  <c r="E17" i="14"/>
  <c r="O28" i="12"/>
  <c r="O27" i="12"/>
  <c r="O26" i="12"/>
  <c r="O25" i="12"/>
  <c r="O24" i="12"/>
  <c r="O23" i="12"/>
  <c r="O22" i="12"/>
  <c r="O21" i="12"/>
  <c r="O20" i="12"/>
  <c r="O19" i="12"/>
  <c r="O18" i="12"/>
  <c r="O17" i="12"/>
  <c r="J28" i="12"/>
  <c r="J27" i="12"/>
  <c r="J26" i="12"/>
  <c r="J25" i="12"/>
  <c r="J24" i="12"/>
  <c r="J23" i="12"/>
  <c r="J22" i="12"/>
  <c r="J21" i="12"/>
  <c r="J20" i="12"/>
  <c r="J19" i="12"/>
  <c r="J18" i="12"/>
  <c r="J17" i="12"/>
  <c r="M50" i="15" l="1"/>
  <c r="J104" i="2"/>
  <c r="F104" i="2"/>
  <c r="F125" i="6"/>
  <c r="J130" i="7"/>
  <c r="F130" i="7"/>
  <c r="M41" i="10"/>
  <c r="J41" i="10"/>
  <c r="F41" i="10"/>
  <c r="L49" i="6"/>
  <c r="M20" i="6" l="1"/>
  <c r="M24" i="6"/>
  <c r="M28" i="6"/>
  <c r="M32" i="6"/>
  <c r="M36" i="6"/>
  <c r="M40" i="6"/>
  <c r="M44" i="6"/>
  <c r="M48" i="6"/>
  <c r="M29" i="6"/>
  <c r="M41" i="6"/>
  <c r="M17" i="6"/>
  <c r="M21" i="6"/>
  <c r="M25" i="6"/>
  <c r="M33" i="6"/>
  <c r="M37" i="6"/>
  <c r="M45" i="6"/>
  <c r="M18" i="6"/>
  <c r="M22" i="6"/>
  <c r="M26" i="6"/>
  <c r="M30" i="6"/>
  <c r="M34" i="6"/>
  <c r="M38" i="6"/>
  <c r="M42" i="6"/>
  <c r="M46" i="6"/>
  <c r="M19" i="6"/>
  <c r="M23" i="6"/>
  <c r="M27" i="6"/>
  <c r="M31" i="6"/>
  <c r="M35" i="6"/>
  <c r="M39" i="6"/>
  <c r="M43" i="6"/>
  <c r="M47" i="6"/>
  <c r="N41" i="12"/>
  <c r="C39" i="12"/>
  <c r="J39" i="12"/>
  <c r="I39" i="12"/>
  <c r="O39" i="12"/>
  <c r="N39" i="12"/>
  <c r="E39" i="12"/>
  <c r="D39" i="12"/>
  <c r="M125" i="6" l="1"/>
  <c r="M29" i="12"/>
  <c r="C29" i="12" l="1"/>
  <c r="L26" i="15" l="1"/>
  <c r="H26" i="15"/>
  <c r="G26" i="15"/>
  <c r="D26" i="15"/>
  <c r="C26" i="15"/>
  <c r="L23" i="5"/>
  <c r="H23" i="5"/>
  <c r="G23" i="5"/>
  <c r="D23" i="5"/>
  <c r="C23" i="5"/>
  <c r="M17" i="15" l="1"/>
  <c r="M25" i="15"/>
  <c r="J17" i="15"/>
  <c r="J25" i="15"/>
  <c r="F17" i="15"/>
  <c r="F25" i="15"/>
  <c r="M22" i="5"/>
  <c r="M17" i="5"/>
  <c r="J22" i="5"/>
  <c r="J17" i="5"/>
  <c r="F17" i="5"/>
  <c r="F22" i="5"/>
  <c r="J21" i="15"/>
  <c r="J20" i="15"/>
  <c r="J18" i="15"/>
  <c r="J22" i="15"/>
  <c r="J19" i="15"/>
  <c r="J23" i="15"/>
  <c r="J24" i="15"/>
  <c r="F18" i="15"/>
  <c r="F22" i="15"/>
  <c r="F19" i="15"/>
  <c r="F23" i="15"/>
  <c r="F20" i="15"/>
  <c r="F24" i="15"/>
  <c r="F21" i="15"/>
  <c r="I23" i="5"/>
  <c r="I26" i="15"/>
  <c r="E26" i="15"/>
  <c r="E23" i="5"/>
  <c r="F50" i="15" l="1"/>
  <c r="F38" i="15"/>
  <c r="J38" i="15"/>
  <c r="J50" i="15"/>
  <c r="F41" i="5"/>
  <c r="F32" i="5"/>
  <c r="J41" i="5"/>
  <c r="M41" i="5"/>
  <c r="M32" i="5"/>
  <c r="J32" i="5"/>
  <c r="I25" i="15"/>
  <c r="I24" i="15"/>
  <c r="I23" i="15"/>
  <c r="I22" i="15"/>
  <c r="I21" i="15"/>
  <c r="I20" i="15"/>
  <c r="I19" i="15"/>
  <c r="I18" i="15"/>
  <c r="I17" i="15"/>
  <c r="E25" i="15"/>
  <c r="E24" i="15"/>
  <c r="E23" i="15"/>
  <c r="E22" i="15"/>
  <c r="E21" i="15"/>
  <c r="E20" i="15"/>
  <c r="E19" i="15"/>
  <c r="E18" i="15"/>
  <c r="E17" i="15"/>
  <c r="I22" i="5"/>
  <c r="I21" i="5"/>
  <c r="I20" i="5"/>
  <c r="I19" i="5"/>
  <c r="I18" i="5"/>
  <c r="I17" i="5"/>
  <c r="E22" i="5"/>
  <c r="E21" i="5"/>
  <c r="E20" i="5"/>
  <c r="E19" i="5"/>
  <c r="E18" i="5"/>
  <c r="E17" i="5"/>
  <c r="L23" i="10"/>
  <c r="H23" i="10"/>
  <c r="G23" i="10"/>
  <c r="D23" i="10"/>
  <c r="C23" i="10"/>
  <c r="I22" i="10"/>
  <c r="I21" i="10"/>
  <c r="I20" i="10"/>
  <c r="I19" i="10"/>
  <c r="I18" i="10"/>
  <c r="I17" i="10"/>
  <c r="E22" i="10"/>
  <c r="E21" i="10"/>
  <c r="E20" i="10"/>
  <c r="E19" i="10"/>
  <c r="E18" i="10"/>
  <c r="E17" i="10"/>
  <c r="M17" i="10" l="1"/>
  <c r="M22" i="10"/>
  <c r="J22" i="10"/>
  <c r="J17" i="10"/>
  <c r="F22" i="10"/>
  <c r="F17" i="10"/>
  <c r="I23" i="10"/>
  <c r="E23" i="10"/>
  <c r="I23" i="4"/>
  <c r="I22" i="4"/>
  <c r="I21" i="4"/>
  <c r="I20" i="4"/>
  <c r="I19" i="4"/>
  <c r="I18" i="4"/>
  <c r="I17" i="4"/>
  <c r="G24" i="4"/>
  <c r="E23" i="4"/>
  <c r="E22" i="4"/>
  <c r="E21" i="4"/>
  <c r="E20" i="4"/>
  <c r="E19" i="4"/>
  <c r="E18" i="4"/>
  <c r="E17" i="4"/>
  <c r="L24" i="4"/>
  <c r="H24" i="4"/>
  <c r="C24" i="4"/>
  <c r="D24" i="4"/>
  <c r="M18" i="4" l="1"/>
  <c r="M22" i="4"/>
  <c r="M19" i="4"/>
  <c r="M23" i="4"/>
  <c r="M20" i="4"/>
  <c r="M17" i="4"/>
  <c r="M21" i="4"/>
  <c r="J21" i="4"/>
  <c r="J18" i="4"/>
  <c r="J22" i="4"/>
  <c r="J23" i="4"/>
  <c r="J17" i="4"/>
  <c r="J19" i="4"/>
  <c r="J20" i="4"/>
  <c r="F20" i="4"/>
  <c r="F21" i="4"/>
  <c r="F18" i="4"/>
  <c r="F22" i="4"/>
  <c r="F19" i="4"/>
  <c r="F23" i="4"/>
  <c r="F17" i="4"/>
  <c r="F34" i="4"/>
  <c r="M44" i="4"/>
  <c r="E24" i="4"/>
  <c r="I24" i="4"/>
  <c r="H42" i="2"/>
  <c r="G42" i="2"/>
  <c r="D42" i="2"/>
  <c r="C42" i="2"/>
  <c r="J19" i="2" l="1"/>
  <c r="J23" i="2"/>
  <c r="J27" i="2"/>
  <c r="J31" i="2"/>
  <c r="J35" i="2"/>
  <c r="J39" i="2"/>
  <c r="J20" i="2"/>
  <c r="J24" i="2"/>
  <c r="J28" i="2"/>
  <c r="J32" i="2"/>
  <c r="J36" i="2"/>
  <c r="J40" i="2"/>
  <c r="J21" i="2"/>
  <c r="J25" i="2"/>
  <c r="J29" i="2"/>
  <c r="J33" i="2"/>
  <c r="J37" i="2"/>
  <c r="J41" i="2"/>
  <c r="J18" i="2"/>
  <c r="J22" i="2"/>
  <c r="J26" i="2"/>
  <c r="J30" i="2"/>
  <c r="J34" i="2"/>
  <c r="J38" i="2"/>
  <c r="J17" i="2"/>
  <c r="F21" i="2"/>
  <c r="F25" i="2"/>
  <c r="F29" i="2"/>
  <c r="F33" i="2"/>
  <c r="F37" i="2"/>
  <c r="F41" i="2"/>
  <c r="F26" i="2"/>
  <c r="F38" i="2"/>
  <c r="F19" i="2"/>
  <c r="F23" i="2"/>
  <c r="F27" i="2"/>
  <c r="F31" i="2"/>
  <c r="F35" i="2"/>
  <c r="F39" i="2"/>
  <c r="F22" i="2"/>
  <c r="F30" i="2"/>
  <c r="F17" i="2"/>
  <c r="F20" i="2"/>
  <c r="F24" i="2"/>
  <c r="F28" i="2"/>
  <c r="F32" i="2"/>
  <c r="F36" i="2"/>
  <c r="F40" i="2"/>
  <c r="F18" i="2"/>
  <c r="F34" i="2"/>
  <c r="J44" i="4"/>
  <c r="F44" i="4"/>
  <c r="J34" i="4"/>
  <c r="I42" i="2"/>
  <c r="I41" i="2"/>
  <c r="I40" i="2"/>
  <c r="I39" i="2"/>
  <c r="I38" i="2"/>
  <c r="I37" i="2"/>
  <c r="I36" i="2"/>
  <c r="I35" i="2"/>
  <c r="I34" i="2"/>
  <c r="I33" i="2"/>
  <c r="I32" i="2"/>
  <c r="I31" i="2"/>
  <c r="I30" i="2"/>
  <c r="I29" i="2"/>
  <c r="I28" i="2"/>
  <c r="I27" i="2"/>
  <c r="I26" i="2"/>
  <c r="I25" i="2"/>
  <c r="I24" i="2"/>
  <c r="I23" i="2"/>
  <c r="I22" i="2"/>
  <c r="I21" i="2"/>
  <c r="I20" i="2"/>
  <c r="I19" i="2"/>
  <c r="I18" i="2"/>
  <c r="I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17" i="2"/>
  <c r="J42" i="2" l="1"/>
  <c r="F42" i="2"/>
  <c r="H49" i="6"/>
  <c r="G49" i="6"/>
  <c r="D49" i="6"/>
  <c r="C49" i="6"/>
  <c r="J20" i="6" l="1"/>
  <c r="J24" i="6"/>
  <c r="J28" i="6"/>
  <c r="J32" i="6"/>
  <c r="J36" i="6"/>
  <c r="J40" i="6"/>
  <c r="J44" i="6"/>
  <c r="J48" i="6"/>
  <c r="J21" i="6"/>
  <c r="J25" i="6"/>
  <c r="J29" i="6"/>
  <c r="J33" i="6"/>
  <c r="J37" i="6"/>
  <c r="J41" i="6"/>
  <c r="J45" i="6"/>
  <c r="J17" i="6"/>
  <c r="J18" i="6"/>
  <c r="J22" i="6"/>
  <c r="J26" i="6"/>
  <c r="J30" i="6"/>
  <c r="J34" i="6"/>
  <c r="J38" i="6"/>
  <c r="J42" i="6"/>
  <c r="J46" i="6"/>
  <c r="J19" i="6"/>
  <c r="J23" i="6"/>
  <c r="J27" i="6"/>
  <c r="J31" i="6"/>
  <c r="J35" i="6"/>
  <c r="J39" i="6"/>
  <c r="J43" i="6"/>
  <c r="J47" i="6"/>
  <c r="F20" i="6"/>
  <c r="F24" i="6"/>
  <c r="F28" i="6"/>
  <c r="F32" i="6"/>
  <c r="F36" i="6"/>
  <c r="F40" i="6"/>
  <c r="F44" i="6"/>
  <c r="F48" i="6"/>
  <c r="F19" i="6"/>
  <c r="F31" i="6"/>
  <c r="F47" i="6"/>
  <c r="F21" i="6"/>
  <c r="F25" i="6"/>
  <c r="F29" i="6"/>
  <c r="F33" i="6"/>
  <c r="F37" i="6"/>
  <c r="F41" i="6"/>
  <c r="F45" i="6"/>
  <c r="F17" i="6"/>
  <c r="F23" i="6"/>
  <c r="F39" i="6"/>
  <c r="F18" i="6"/>
  <c r="F22" i="6"/>
  <c r="F26" i="6"/>
  <c r="F30" i="6"/>
  <c r="F34" i="6"/>
  <c r="F38" i="6"/>
  <c r="F42" i="6"/>
  <c r="F46" i="6"/>
  <c r="F27" i="6"/>
  <c r="F35" i="6"/>
  <c r="F43" i="6"/>
  <c r="I49" i="6"/>
  <c r="I48" i="6"/>
  <c r="I47" i="6"/>
  <c r="I46" i="6"/>
  <c r="I45" i="6"/>
  <c r="I44" i="6"/>
  <c r="I43" i="6"/>
  <c r="I42" i="6"/>
  <c r="I41" i="6"/>
  <c r="I40" i="6"/>
  <c r="I39" i="6"/>
  <c r="I38" i="6"/>
  <c r="I37" i="6"/>
  <c r="I36" i="6"/>
  <c r="I35" i="6"/>
  <c r="I34" i="6"/>
  <c r="I33" i="6"/>
  <c r="I32" i="6"/>
  <c r="I31" i="6"/>
  <c r="I30" i="6"/>
  <c r="I29" i="6"/>
  <c r="I28" i="6"/>
  <c r="I27" i="6"/>
  <c r="I26" i="6"/>
  <c r="I25" i="6"/>
  <c r="I24" i="6"/>
  <c r="I23" i="6"/>
  <c r="I22" i="6"/>
  <c r="I21" i="6"/>
  <c r="I20" i="6"/>
  <c r="I19" i="6"/>
  <c r="I18" i="6"/>
  <c r="I17" i="6"/>
  <c r="E49" i="6"/>
  <c r="E48" i="6"/>
  <c r="E47" i="6"/>
  <c r="E46" i="6"/>
  <c r="E45" i="6"/>
  <c r="E44" i="6"/>
  <c r="E43" i="6"/>
  <c r="E42" i="6"/>
  <c r="E41" i="6"/>
  <c r="E40" i="6"/>
  <c r="E39" i="6"/>
  <c r="E38" i="6"/>
  <c r="E37" i="6"/>
  <c r="E36" i="6"/>
  <c r="E35" i="6"/>
  <c r="E34" i="6"/>
  <c r="E33" i="6"/>
  <c r="E32" i="6"/>
  <c r="E31" i="6"/>
  <c r="E30" i="6"/>
  <c r="E29" i="6"/>
  <c r="E28" i="6"/>
  <c r="E27" i="6"/>
  <c r="E26" i="6"/>
  <c r="E25" i="6"/>
  <c r="E24" i="6"/>
  <c r="E23" i="6"/>
  <c r="E22" i="6"/>
  <c r="E21" i="6"/>
  <c r="E20" i="6"/>
  <c r="E19" i="6"/>
  <c r="E18" i="6"/>
  <c r="E17" i="6"/>
  <c r="I49" i="7"/>
  <c r="I48" i="7"/>
  <c r="I47" i="7"/>
  <c r="I46" i="7"/>
  <c r="I45" i="7"/>
  <c r="I44" i="7"/>
  <c r="I43" i="7"/>
  <c r="I42" i="7"/>
  <c r="I41" i="7"/>
  <c r="I40" i="7"/>
  <c r="I39" i="7"/>
  <c r="I38" i="7"/>
  <c r="I37" i="7"/>
  <c r="I36" i="7"/>
  <c r="I35" i="7"/>
  <c r="I34" i="7"/>
  <c r="I33" i="7"/>
  <c r="I32" i="7"/>
  <c r="I31" i="7"/>
  <c r="I30" i="7"/>
  <c r="I29" i="7"/>
  <c r="I28" i="7"/>
  <c r="I27" i="7"/>
  <c r="I26" i="7"/>
  <c r="I25" i="7"/>
  <c r="I24" i="7"/>
  <c r="I23" i="7"/>
  <c r="I22" i="7"/>
  <c r="I21" i="7"/>
  <c r="I20" i="7"/>
  <c r="I19" i="7"/>
  <c r="I18" i="7"/>
  <c r="I17" i="7"/>
  <c r="I16" i="7"/>
  <c r="H50" i="7"/>
  <c r="J49" i="7" s="1"/>
  <c r="J125" i="6" l="1"/>
  <c r="G50" i="7"/>
  <c r="I50" i="7" s="1"/>
  <c r="C50" i="7" l="1"/>
  <c r="E17" i="7" l="1"/>
  <c r="E18" i="7"/>
  <c r="E19" i="7"/>
  <c r="E20" i="7"/>
  <c r="E21" i="7"/>
  <c r="E22" i="7"/>
  <c r="E23" i="7"/>
  <c r="E24" i="7"/>
  <c r="E25" i="7"/>
  <c r="E26" i="7"/>
  <c r="E27" i="7"/>
  <c r="E28" i="7"/>
  <c r="E29" i="7"/>
  <c r="E30" i="7"/>
  <c r="E31" i="7"/>
  <c r="E32" i="7"/>
  <c r="E33" i="7"/>
  <c r="E34" i="7"/>
  <c r="E35" i="7"/>
  <c r="E36" i="7"/>
  <c r="E37" i="7"/>
  <c r="E38" i="7"/>
  <c r="E39" i="7"/>
  <c r="E40" i="7"/>
  <c r="E41" i="7"/>
  <c r="E42" i="7"/>
  <c r="E43" i="7"/>
  <c r="E44" i="7"/>
  <c r="E45" i="7"/>
  <c r="E46" i="7"/>
  <c r="E47" i="7"/>
  <c r="E48" i="7"/>
  <c r="E49" i="7"/>
  <c r="E16" i="7"/>
  <c r="D50" i="7" l="1"/>
  <c r="F49" i="7" s="1"/>
  <c r="M29" i="14"/>
  <c r="H29" i="14"/>
  <c r="C29" i="14"/>
  <c r="E50" i="7" l="1"/>
  <c r="H29" i="12"/>
  <c r="E19" i="12"/>
  <c r="E18" i="12"/>
  <c r="E17" i="12"/>
  <c r="E21" i="12"/>
  <c r="E22" i="12"/>
  <c r="E23" i="12"/>
  <c r="E24" i="12"/>
  <c r="E25" i="12"/>
  <c r="E26" i="12"/>
  <c r="E27" i="12"/>
  <c r="E28" i="12"/>
  <c r="E20" i="12"/>
  <c r="M20" i="15" l="1"/>
  <c r="M18" i="15"/>
  <c r="J26" i="15" l="1"/>
  <c r="F26" i="15"/>
  <c r="M22" i="15"/>
  <c r="M23" i="15"/>
  <c r="M19" i="15"/>
  <c r="M24" i="15"/>
  <c r="M21" i="15"/>
  <c r="N29" i="14"/>
  <c r="I29" i="14"/>
  <c r="D29" i="14"/>
  <c r="N29" i="12"/>
  <c r="O29" i="12" s="1"/>
  <c r="I29" i="12"/>
  <c r="J29" i="12" s="1"/>
  <c r="D29" i="12"/>
  <c r="E29" i="12" s="1"/>
  <c r="M26" i="15" l="1"/>
  <c r="P29" i="14"/>
  <c r="O29" i="14"/>
  <c r="K29" i="14"/>
  <c r="J29" i="14"/>
  <c r="F29" i="14"/>
  <c r="E29" i="14"/>
  <c r="N33" i="12"/>
  <c r="I33" i="12"/>
  <c r="D33" i="12"/>
  <c r="J32" i="12"/>
  <c r="O32" i="12"/>
  <c r="E32" i="12"/>
  <c r="J18" i="10" l="1"/>
  <c r="J19" i="10"/>
  <c r="J20" i="10"/>
  <c r="J21" i="10"/>
  <c r="F18" i="10"/>
  <c r="F19" i="10"/>
  <c r="F20" i="10"/>
  <c r="F21" i="10"/>
  <c r="J18" i="5"/>
  <c r="J19" i="5"/>
  <c r="J20" i="5"/>
  <c r="J21" i="5"/>
  <c r="F18" i="5"/>
  <c r="F19" i="5"/>
  <c r="F20" i="5"/>
  <c r="F21" i="5"/>
  <c r="F49" i="6"/>
  <c r="J17" i="7"/>
  <c r="J18" i="7"/>
  <c r="J19" i="7"/>
  <c r="J20" i="7"/>
  <c r="J21" i="7"/>
  <c r="J22" i="7"/>
  <c r="J23" i="7"/>
  <c r="J24" i="7"/>
  <c r="J25" i="7"/>
  <c r="J26" i="7"/>
  <c r="J27" i="7"/>
  <c r="J28" i="7"/>
  <c r="J29" i="7"/>
  <c r="J30" i="7"/>
  <c r="J31" i="7"/>
  <c r="J32" i="7"/>
  <c r="J33" i="7"/>
  <c r="J34" i="7"/>
  <c r="J35" i="7"/>
  <c r="J36" i="7"/>
  <c r="J37" i="7"/>
  <c r="J38" i="7"/>
  <c r="J39" i="7"/>
  <c r="J40" i="7"/>
  <c r="J41" i="7"/>
  <c r="J42" i="7"/>
  <c r="J43" i="7"/>
  <c r="J44" i="7"/>
  <c r="J45" i="7"/>
  <c r="J46" i="7"/>
  <c r="J47" i="7"/>
  <c r="J48" i="7"/>
  <c r="J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46" i="7"/>
  <c r="F47" i="7"/>
  <c r="F48" i="7"/>
  <c r="F16" i="7"/>
  <c r="J50" i="7" l="1"/>
  <c r="F50" i="7"/>
  <c r="J23" i="10"/>
  <c r="F23" i="10"/>
  <c r="J23" i="5"/>
  <c r="F23" i="5"/>
  <c r="J24" i="4"/>
  <c r="F24" i="4"/>
  <c r="J49" i="6"/>
  <c r="L50" i="7"/>
  <c r="M16" i="7" l="1"/>
  <c r="M49" i="7"/>
  <c r="M19" i="7"/>
  <c r="M23" i="7"/>
  <c r="M27" i="7"/>
  <c r="M31" i="7"/>
  <c r="M35" i="7"/>
  <c r="M39" i="7"/>
  <c r="M43" i="7"/>
  <c r="M47" i="7"/>
  <c r="M48" i="7"/>
  <c r="M20" i="7"/>
  <c r="M24" i="7"/>
  <c r="M28" i="7"/>
  <c r="M32" i="7"/>
  <c r="M36" i="7"/>
  <c r="M40" i="7"/>
  <c r="M44" i="7"/>
  <c r="M37" i="7"/>
  <c r="M45" i="7"/>
  <c r="M17" i="7"/>
  <c r="M21" i="7"/>
  <c r="M25" i="7"/>
  <c r="M29" i="7"/>
  <c r="M33" i="7"/>
  <c r="M41" i="7"/>
  <c r="M46" i="7"/>
  <c r="M18" i="7"/>
  <c r="M22" i="7"/>
  <c r="M26" i="7"/>
  <c r="M30" i="7"/>
  <c r="M34" i="7"/>
  <c r="M38" i="7"/>
  <c r="M42" i="7"/>
  <c r="M20" i="10"/>
  <c r="M21" i="10"/>
  <c r="M18" i="10"/>
  <c r="M19" i="10"/>
  <c r="L42" i="2"/>
  <c r="M21" i="2" l="1"/>
  <c r="M25" i="2"/>
  <c r="M29" i="2"/>
  <c r="M33" i="2"/>
  <c r="M37" i="2"/>
  <c r="M41" i="2"/>
  <c r="M18" i="2"/>
  <c r="M26" i="2"/>
  <c r="M30" i="2"/>
  <c r="M38" i="2"/>
  <c r="M22" i="2"/>
  <c r="M34" i="2"/>
  <c r="M17" i="2"/>
  <c r="M19" i="2"/>
  <c r="M23" i="2"/>
  <c r="M27" i="2"/>
  <c r="M31" i="2"/>
  <c r="M35" i="2"/>
  <c r="M39" i="2"/>
  <c r="M20" i="2"/>
  <c r="M24" i="2"/>
  <c r="M28" i="2"/>
  <c r="M32" i="2"/>
  <c r="M36" i="2"/>
  <c r="M40" i="2"/>
  <c r="M23" i="10"/>
  <c r="M130" i="7"/>
  <c r="M50" i="7"/>
  <c r="M18" i="5"/>
  <c r="M19" i="5"/>
  <c r="M20" i="5"/>
  <c r="M21" i="5"/>
  <c r="M104" i="2" l="1"/>
  <c r="M23" i="5"/>
  <c r="M24" i="4"/>
  <c r="M42" i="2"/>
  <c r="M49" i="6"/>
</calcChain>
</file>

<file path=xl/sharedStrings.xml><?xml version="1.0" encoding="utf-8"?>
<sst xmlns="http://schemas.openxmlformats.org/spreadsheetml/2006/main" count="828" uniqueCount="324">
  <si>
    <t>Antioquia</t>
  </si>
  <si>
    <t>Cundinamarca</t>
  </si>
  <si>
    <t>Atlántico</t>
  </si>
  <si>
    <t>Santander</t>
  </si>
  <si>
    <t>Meta</t>
  </si>
  <si>
    <t>Bolívar</t>
  </si>
  <si>
    <t>Risaralda</t>
  </si>
  <si>
    <t>Tolima</t>
  </si>
  <si>
    <t>Huila</t>
  </si>
  <si>
    <t>Boyacá</t>
  </si>
  <si>
    <t>Caldas</t>
  </si>
  <si>
    <t>Norte De Santander</t>
  </si>
  <si>
    <t>Casanare</t>
  </si>
  <si>
    <t>Nariño</t>
  </si>
  <si>
    <t>Cesar</t>
  </si>
  <si>
    <t>Quindío</t>
  </si>
  <si>
    <t>Cauca</t>
  </si>
  <si>
    <t>Magdalena</t>
  </si>
  <si>
    <t>Córdoba</t>
  </si>
  <si>
    <t>La Guajira</t>
  </si>
  <si>
    <t>Sucre</t>
  </si>
  <si>
    <t>Caquetá</t>
  </si>
  <si>
    <t>Putumayo</t>
  </si>
  <si>
    <t>Arauca</t>
  </si>
  <si>
    <t>Chocó</t>
  </si>
  <si>
    <t>Amazonas</t>
  </si>
  <si>
    <t>Guaviare</t>
  </si>
  <si>
    <t>Guainía</t>
  </si>
  <si>
    <t>Vichada</t>
  </si>
  <si>
    <t>Vaupés</t>
  </si>
  <si>
    <t>Bogotá D.C.</t>
  </si>
  <si>
    <t>Medellín</t>
  </si>
  <si>
    <t>Cali</t>
  </si>
  <si>
    <t>Barranquilla</t>
  </si>
  <si>
    <t>Bucaramanga</t>
  </si>
  <si>
    <t>Cartagena</t>
  </si>
  <si>
    <t>Pereira</t>
  </si>
  <si>
    <t>Villavicencio</t>
  </si>
  <si>
    <t>Ibagué</t>
  </si>
  <si>
    <t>Manizales</t>
  </si>
  <si>
    <t>Neiva</t>
  </si>
  <si>
    <t>Cúcuta</t>
  </si>
  <si>
    <t>Santa Marta</t>
  </si>
  <si>
    <t>Armenia</t>
  </si>
  <si>
    <t>Pasto</t>
  </si>
  <si>
    <t>Yopal</t>
  </si>
  <si>
    <t>Tunja</t>
  </si>
  <si>
    <t>Montería</t>
  </si>
  <si>
    <t>Popayán</t>
  </si>
  <si>
    <t>Valledupar</t>
  </si>
  <si>
    <t>Riohacha</t>
  </si>
  <si>
    <t>Sincelejo</t>
  </si>
  <si>
    <t>Florencia</t>
  </si>
  <si>
    <t>Quibdó</t>
  </si>
  <si>
    <t>San Andrés</t>
  </si>
  <si>
    <t>Mocoa</t>
  </si>
  <si>
    <t>Leticia</t>
  </si>
  <si>
    <t>Inírida</t>
  </si>
  <si>
    <t>Mitú</t>
  </si>
  <si>
    <t>Universitario</t>
  </si>
  <si>
    <t>Secundaria</t>
  </si>
  <si>
    <t>Primaria</t>
  </si>
  <si>
    <t xml:space="preserve">Oferentes por departamentos </t>
  </si>
  <si>
    <t>Oferentes por ciudades</t>
  </si>
  <si>
    <t xml:space="preserve">Oferentes por ocupaciones </t>
  </si>
  <si>
    <t xml:space="preserve">Oferentes por nivel educativo </t>
  </si>
  <si>
    <t>Oferentes por experiencia laboral</t>
  </si>
  <si>
    <t>Oferentes por rangos de salarios</t>
  </si>
  <si>
    <t>Hombres</t>
  </si>
  <si>
    <t>Mujeres</t>
  </si>
  <si>
    <t>Total Oferentes</t>
  </si>
  <si>
    <t>No informa</t>
  </si>
  <si>
    <t>Entre 29 y 44 años</t>
  </si>
  <si>
    <t>Más de 45 años</t>
  </si>
  <si>
    <t>San Andrés y Providencia</t>
  </si>
  <si>
    <t>Gerencia</t>
  </si>
  <si>
    <t>Legales</t>
  </si>
  <si>
    <t>Servicio y cuidado personal</t>
  </si>
  <si>
    <t>Producción</t>
  </si>
  <si>
    <t>Militares</t>
  </si>
  <si>
    <t>Técnico</t>
  </si>
  <si>
    <t>Tecnológico</t>
  </si>
  <si>
    <t>Entre 1 y 2 salarios mínimos</t>
  </si>
  <si>
    <t>Sin experiencia laboral</t>
  </si>
  <si>
    <t>Menores de 28 años</t>
  </si>
  <si>
    <t>Puerto Carreño</t>
  </si>
  <si>
    <t>Postgrado</t>
  </si>
  <si>
    <t>Menos de 1 salario mínimo</t>
  </si>
  <si>
    <t>Entre 2 y 4 salarios mínimos</t>
  </si>
  <si>
    <t>Más de 4 salarios mínimos</t>
  </si>
  <si>
    <t>A convenir</t>
  </si>
  <si>
    <t>Matemáticas e informáticas</t>
  </si>
  <si>
    <t>Arquitectos e ingenieros</t>
  </si>
  <si>
    <t>Servicio social y comunitario</t>
  </si>
  <si>
    <t>Atención sanitaria</t>
  </si>
  <si>
    <t>Ayudantes en atención en salud</t>
  </si>
  <si>
    <t>Fuerzas públicas y protección</t>
  </si>
  <si>
    <t>Ventas y ocupaciones relacionadas</t>
  </si>
  <si>
    <t>Construcción y extracción</t>
  </si>
  <si>
    <t>Sector petróleo</t>
  </si>
  <si>
    <t>Índice</t>
  </si>
  <si>
    <t>% del total</t>
  </si>
  <si>
    <t>Oferentes registrados por sexo en el Sistema de Información del SPE</t>
  </si>
  <si>
    <t>Oferentes registrados por rangos de edad en el Sistema de Información del SPE</t>
  </si>
  <si>
    <t>Oferentes registrados por departamentos en el Sistema de Información del SPE</t>
  </si>
  <si>
    <t>Oferentes registrados por ciudades capitales en el Sistema de Información del SPE</t>
  </si>
  <si>
    <t>Oferentes registrados por áreas ocupacionales en el Sistema de Información del SPE*</t>
  </si>
  <si>
    <t>Nota: Las clasificaciones presentadas corresponden a los 23 grupos ocupacionales definidos en la O*NET más la categoría Sector Petróleo</t>
  </si>
  <si>
    <t>para mayor información sobre las denominaciones incluidas</t>
  </si>
  <si>
    <t xml:space="preserve"> consulte aquí</t>
  </si>
  <si>
    <t>Clasificación de las áreas ocupacionales y subgrupos incluidos</t>
  </si>
  <si>
    <t>Gerentes con especialidad operativa</t>
  </si>
  <si>
    <t>Otras ocupaciones gerenciales</t>
  </si>
  <si>
    <t>Especialistas en administración de negocios</t>
  </si>
  <si>
    <t>Ingenieros</t>
  </si>
  <si>
    <t>Ciencias de la vida</t>
  </si>
  <si>
    <t>Ciencias físicas y química</t>
  </si>
  <si>
    <t>Ciencias sociales y relacionadas</t>
  </si>
  <si>
    <t>Técnicos en ciencias de la vida, ciencias sociales y ciencias físicas</t>
  </si>
  <si>
    <t>Consejeros, trabajadores sociales y otros especialistas de servicios sociales y comunitarios</t>
  </si>
  <si>
    <t>bibliotecólogos</t>
  </si>
  <si>
    <t>Servicio y cuidado animal</t>
  </si>
  <si>
    <t>Maleteros, conserjes y botones</t>
  </si>
  <si>
    <t>Guías de toures y viajes</t>
  </si>
  <si>
    <t>Supervisores de ventas</t>
  </si>
  <si>
    <t>Vendedores de puntos de venta al por menor</t>
  </si>
  <si>
    <t>Representantes de ventas</t>
  </si>
  <si>
    <t xml:space="preserve">Trabajadores agropecuarios, </t>
  </si>
  <si>
    <t>Construcción</t>
  </si>
  <si>
    <t>Ayudantes de construcción</t>
  </si>
  <si>
    <t>Extracción</t>
  </si>
  <si>
    <t>Mecánicos,instaladores y reparadores de vehículos y equípo movil</t>
  </si>
  <si>
    <t>Trabajadores del metal y el plástico</t>
  </si>
  <si>
    <t>Trabajadores de medios de impresión</t>
  </si>
  <si>
    <t>Publicidad, mercadeo, promoción, relaciones públicas y gerentes de ventas</t>
  </si>
  <si>
    <t>Altos ejecutivos</t>
  </si>
  <si>
    <t>Especialistas financieros</t>
  </si>
  <si>
    <t>Ocupaciones matemáticas</t>
  </si>
  <si>
    <t>Técnicos en matemáticas</t>
  </si>
  <si>
    <t>Arquitectos, cartógrafos y topógrafos</t>
  </si>
  <si>
    <t>Dibujantes, técnicos en ingeniería y técnicos en topografía</t>
  </si>
  <si>
    <t>Trabajadores religiosos</t>
  </si>
  <si>
    <t>Abogados, jueces y trabajadores relacionados</t>
  </si>
  <si>
    <t>Profesores de post-secundaria</t>
  </si>
  <si>
    <t>Profesores de preescolar, primaria, secundaria y de educación especial</t>
  </si>
  <si>
    <t>Otros profesores e instructores</t>
  </si>
  <si>
    <t>Libreros, curadores y archivistas</t>
  </si>
  <si>
    <t>Otros profesores, instructores y bibliotecólogos</t>
  </si>
  <si>
    <t>Arte y diseño</t>
  </si>
  <si>
    <t>Actores, presentadores y deportistas</t>
  </si>
  <si>
    <t>Medios de comunicación</t>
  </si>
  <si>
    <t>Equipos de medios de comunicación</t>
  </si>
  <si>
    <t>Atención sanitaria y tratamientos</t>
  </si>
  <si>
    <t>Técnicos y tecnólogos de la salud</t>
  </si>
  <si>
    <t>Otros profesionales y técnicos en salud</t>
  </si>
  <si>
    <t>Ayudantes en salud</t>
  </si>
  <si>
    <t>Asistentes en terapia ocupacional y física</t>
  </si>
  <si>
    <t>Otros ayudantes en atención en salud</t>
  </si>
  <si>
    <t>Supervisores de fuerzas públicas y protección</t>
  </si>
  <si>
    <t>Prevención y combate de incendios</t>
  </si>
  <si>
    <t>Fuerzas de seguridad</t>
  </si>
  <si>
    <t>Otros servicios de protección</t>
  </si>
  <si>
    <t>Supervisores de servicio y preparación de alimentos</t>
  </si>
  <si>
    <t>Cocineros y preparación de alimentos</t>
  </si>
  <si>
    <t>Servicio de alimentos y bebidas</t>
  </si>
  <si>
    <t>Otros trabajadores de servicio y  preparación de alimentos</t>
  </si>
  <si>
    <t>Soporte legal</t>
  </si>
  <si>
    <t>Supervisores de construcción, limpieza de suelo y mantenimiento</t>
  </si>
  <si>
    <t>Limpieza de edificios y control de pestes</t>
  </si>
  <si>
    <t>Limpieza de suelos</t>
  </si>
  <si>
    <t>Supervisores de servicio y cuidado personal</t>
  </si>
  <si>
    <t>Atención de entretenimiento y ocupaciones relacionadas</t>
  </si>
  <si>
    <t>Servicios funerarios</t>
  </si>
  <si>
    <t>Cuidado personal</t>
  </si>
  <si>
    <t>Otras ocupaciones de servicio y cuidado personal</t>
  </si>
  <si>
    <t>Otras ocupaciones relacionadas con ventas</t>
  </si>
  <si>
    <t>Supervisores de asistentes administrativos y de oficina</t>
  </si>
  <si>
    <t>Operadores de equipos de comunicación</t>
  </si>
  <si>
    <t>Empleados financieros</t>
  </si>
  <si>
    <t>Empleados de archivo e información</t>
  </si>
  <si>
    <t>Distribución, despacho, agenda y registro</t>
  </si>
  <si>
    <t>Asistentes administrativos y secretarios</t>
  </si>
  <si>
    <t>Otras ocupaciones relacionadas con asistencia administrativa y de oficina</t>
  </si>
  <si>
    <t>Supervisores de trabajadores agropecuarios, pesqueros y forestales</t>
  </si>
  <si>
    <t>Trabajadores agropecuarios</t>
  </si>
  <si>
    <t>Trabajadores de pesca y caza</t>
  </si>
  <si>
    <t>Trabajadores forestales y de conservación forestal</t>
  </si>
  <si>
    <t>Supervisores de trabajadores de la construcción y extracción</t>
  </si>
  <si>
    <t>Otras ocupaciones relacionadas con la construcción</t>
  </si>
  <si>
    <t>Supervisores de trabajadores de instalación, mantenimiento y reparación</t>
  </si>
  <si>
    <t>Mecánicos, instaladores y reparadores de equipo eléctrico y electrónico</t>
  </si>
  <si>
    <t>Otras ocupaciones relacionadas con instalación, mantenimiento y reparación</t>
  </si>
  <si>
    <t>Ocupaciones informáticas</t>
  </si>
  <si>
    <t>Supervisión de trabajadores de la producción</t>
  </si>
  <si>
    <t>Ensambladores y fabricantes</t>
  </si>
  <si>
    <t>Procesamiento de alimentos</t>
  </si>
  <si>
    <t>Trabajadores textiles, de accesorios y de confecciones</t>
  </si>
  <si>
    <t>Trabajadores de la madera</t>
  </si>
  <si>
    <t>Operadores de plantas  y sistemas</t>
  </si>
  <si>
    <t>Otras ocupaciones relacionadas con la producción</t>
  </si>
  <si>
    <t>Supervisores de trabajadores de transporte y transporte de materiales</t>
  </si>
  <si>
    <t>Transporte aéreo</t>
  </si>
  <si>
    <t>Operadores de vehículos a motor</t>
  </si>
  <si>
    <t>Trabajadores de transporte ferroviario</t>
  </si>
  <si>
    <t>Transportadores marítimos</t>
  </si>
  <si>
    <t>Otros trabajadores del transporte</t>
  </si>
  <si>
    <t>Transporte de materiales</t>
  </si>
  <si>
    <t>Oficiales militares y líderes de operaciones tácticas</t>
  </si>
  <si>
    <t>Supervisores militares de primer mando</t>
  </si>
  <si>
    <t>Otros miembros de las Fuerzas Militares</t>
  </si>
  <si>
    <t xml:space="preserve">Operaciones financieras </t>
  </si>
  <si>
    <t xml:space="preserve"> y de administración de negocios</t>
  </si>
  <si>
    <t xml:space="preserve">Ciencias de la vida, ciencias </t>
  </si>
  <si>
    <t>sociales y ciencias físicas</t>
  </si>
  <si>
    <t xml:space="preserve">Profesores, instructores y </t>
  </si>
  <si>
    <t>deportes y medios de comunicación</t>
  </si>
  <si>
    <t xml:space="preserve">Arte, diseño, entretenimiento, </t>
  </si>
  <si>
    <t>Servicio y preparación de alimentos</t>
  </si>
  <si>
    <t>y mantenimiento</t>
  </si>
  <si>
    <t xml:space="preserve">Construcción, limpieza de suelo </t>
  </si>
  <si>
    <t>y de oficina</t>
  </si>
  <si>
    <t xml:space="preserve">Asistentes administrativos </t>
  </si>
  <si>
    <t>pesqueros y forestales</t>
  </si>
  <si>
    <t xml:space="preserve"> y reparación</t>
  </si>
  <si>
    <t>Instalación, mantenimiento</t>
  </si>
  <si>
    <t>materiales</t>
  </si>
  <si>
    <t xml:space="preserve">Transporte y transporte de </t>
  </si>
  <si>
    <t>DEL SERVICIO PÚBLICO DE EMPLEO - SISE*.</t>
  </si>
  <si>
    <t>del Servicio Público de Empleo - SISE.</t>
  </si>
  <si>
    <t>Fecha de actualización:</t>
  </si>
  <si>
    <t>Período de análisis:</t>
  </si>
  <si>
    <t>Bogotá D. C.</t>
  </si>
  <si>
    <t>Valle del Cauca</t>
  </si>
  <si>
    <t>San José del Guaviare</t>
  </si>
  <si>
    <t>Arquitectos e Ingenieros</t>
  </si>
  <si>
    <t>Arte, Diseño, Entretenimiento, Deportes y Medios de Comunicación</t>
  </si>
  <si>
    <t>Asistentes Administrativos y de Oficina</t>
  </si>
  <si>
    <t>Atención Sanitaria</t>
  </si>
  <si>
    <t>Ayudantes en Atención en Salud</t>
  </si>
  <si>
    <t>Ciencias de la vida, Ciencias Sociales y Ciencias Físicas</t>
  </si>
  <si>
    <t>Construcción y Extracción</t>
  </si>
  <si>
    <t>Construcción, Limpieza de Suelo y Mantenimiento</t>
  </si>
  <si>
    <t>Fuerzas Públicas y Protección</t>
  </si>
  <si>
    <t>Instalación, Mantenimiento y Reparación</t>
  </si>
  <si>
    <t>Matemáticas e Informáticas</t>
  </si>
  <si>
    <t>Operaciones Financieras  y de Administración de Negocios</t>
  </si>
  <si>
    <t>Profesores, Instructores y bibliotecólogos</t>
  </si>
  <si>
    <t>Sector Petróleo</t>
  </si>
  <si>
    <t>Servicio Social y Comunitario</t>
  </si>
  <si>
    <t>Servicio y Preparación de Alimentos</t>
  </si>
  <si>
    <t>Trabajadores agropecuarios, Pesqueros y Forestales</t>
  </si>
  <si>
    <t>Transporte y Transporte de Materiales</t>
  </si>
  <si>
    <t>Ventas y Ocupaciones relacionadas</t>
  </si>
  <si>
    <t>No Informa</t>
  </si>
  <si>
    <t>% Cambio   '17/'16</t>
  </si>
  <si>
    <t>Departamento</t>
  </si>
  <si>
    <t>Fuente: Observatorio del Servicio Público de Empleo.</t>
  </si>
  <si>
    <t>Ciudad capital</t>
  </si>
  <si>
    <t>Áreas ocupacionales</t>
  </si>
  <si>
    <t>Nivel educativo</t>
  </si>
  <si>
    <t>Oferentes registrados por nivel educativo en el Sistema de Información del SPE</t>
  </si>
  <si>
    <t>Experiencia laboral</t>
  </si>
  <si>
    <t>De 1 a 2 años</t>
  </si>
  <si>
    <t>De 2 a 4 años</t>
  </si>
  <si>
    <t>De 4 a 6 años</t>
  </si>
  <si>
    <t>Más de 6 años</t>
  </si>
  <si>
    <t>Oferentes registrados por experiencia laboral en el Sistema de Información del SPE</t>
  </si>
  <si>
    <t>Aspiración salarial</t>
  </si>
  <si>
    <t>Oferentes registrados por aspiración salarial en el Sistema de Información del SPE</t>
  </si>
  <si>
    <t>Año</t>
  </si>
  <si>
    <t xml:space="preserve">Total oferentes </t>
  </si>
  <si>
    <t xml:space="preserve">  Enero</t>
  </si>
  <si>
    <t xml:space="preserve">  Febrero</t>
  </si>
  <si>
    <t xml:space="preserve">  Marzo</t>
  </si>
  <si>
    <t xml:space="preserve">  Abril</t>
  </si>
  <si>
    <t xml:space="preserve">  Mayo</t>
  </si>
  <si>
    <t xml:space="preserve">  Junio</t>
  </si>
  <si>
    <t xml:space="preserve">  Julio</t>
  </si>
  <si>
    <t xml:space="preserve">  Agosto</t>
  </si>
  <si>
    <t xml:space="preserve">  Septiembre</t>
  </si>
  <si>
    <t xml:space="preserve">  Octubre</t>
  </si>
  <si>
    <t xml:space="preserve">  Noviembre</t>
  </si>
  <si>
    <t xml:space="preserve">  Diciembre</t>
  </si>
  <si>
    <t>Total</t>
  </si>
  <si>
    <t>% Cambio</t>
  </si>
  <si>
    <t>Año corrido</t>
  </si>
  <si>
    <t>Oferentes por sexo</t>
  </si>
  <si>
    <t>Oferentes por rangos de edad</t>
  </si>
  <si>
    <t>Agronomía, veterinaria y afines</t>
  </si>
  <si>
    <t>Bellas artes</t>
  </si>
  <si>
    <t>Ciencias de la educación</t>
  </si>
  <si>
    <t>Ciencias de la salud</t>
  </si>
  <si>
    <t>Ciencias sociales y humanas</t>
  </si>
  <si>
    <t>Ciencias económicas</t>
  </si>
  <si>
    <t>Ingenierías y afines</t>
  </si>
  <si>
    <t>Matemáticas y ciencias naturales</t>
  </si>
  <si>
    <t>Sin definir</t>
  </si>
  <si>
    <t>Áreas de conocimiento</t>
  </si>
  <si>
    <t>Oferentes registrados por áreas de conocimiento en el Sistema de Información del SPE</t>
  </si>
  <si>
    <t>Oferentes por áreas de conocimiento</t>
  </si>
  <si>
    <t>Menos de 1 año</t>
  </si>
  <si>
    <t>Titulo</t>
  </si>
  <si>
    <t>Rango Titulos</t>
  </si>
  <si>
    <t>Rango Calores</t>
  </si>
  <si>
    <t>Nombre Serie</t>
  </si>
  <si>
    <t/>
  </si>
  <si>
    <t>% del total '</t>
  </si>
  <si>
    <t xml:space="preserve">% del total </t>
  </si>
  <si>
    <t>*Esta información corresponde a 93 Prestadores que actualmente hacen uso del Sistema de Información</t>
  </si>
  <si>
    <t>Junio de 2017</t>
  </si>
  <si>
    <t>2013-2017</t>
  </si>
  <si>
    <t>TOTAL</t>
  </si>
  <si>
    <t>MUJERES</t>
  </si>
  <si>
    <t>HOMBRES</t>
  </si>
  <si>
    <t xml:space="preserve">INFORME ESTADÍSTICO DE OFERENTES POR SEXO DEL SISTEMA DE INFORMACIÓN </t>
  </si>
  <si>
    <t>(Total, mujeres y hombres)</t>
  </si>
  <si>
    <r>
      <t>Acumulado a</t>
    </r>
    <r>
      <rPr>
        <b/>
        <sz val="12"/>
        <color rgb="FFC00000"/>
        <rFont val="Calibri"/>
        <family val="2"/>
        <scheme val="minor"/>
      </rPr>
      <t xml:space="preserve"> </t>
    </r>
  </si>
  <si>
    <t>Julio de 2017</t>
  </si>
  <si>
    <t>Acumulado 2013-2017</t>
  </si>
  <si>
    <t>Junio</t>
  </si>
  <si>
    <t>Año corrido a Junio</t>
  </si>
  <si>
    <r>
      <t>Año corrido a</t>
    </r>
    <r>
      <rPr>
        <b/>
        <sz val="12"/>
        <color rgb="FFC00000"/>
        <rFont val="Calibri"/>
        <family val="2"/>
        <scheme val="minor"/>
      </rPr>
      <t xml:space="preserve"> Junio</t>
    </r>
  </si>
  <si>
    <t>Acumulado a Junio</t>
  </si>
  <si>
    <r>
      <t>Acumulado a</t>
    </r>
    <r>
      <rPr>
        <b/>
        <sz val="12"/>
        <color rgb="FFC00000"/>
        <rFont val="Calibri"/>
        <family val="2"/>
        <scheme val="minor"/>
      </rPr>
      <t xml:space="preserve"> Junio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</si>
</sst>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#,##0.0"/>
    <numFmt numFmtId="166" formatCode="_-* #,##0\ _€_-;\-* #,##0\ _€_-;_-* &quot;-&quot;??\ _€_-;_-@_-"/>
  </numFmts>
  <fonts count="33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740000"/>
      <name val="Arial"/>
      <family val="2"/>
    </font>
    <font>
      <b/>
      <sz val="14"/>
      <color rgb="FF740000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Arial"/>
      <family val="2"/>
    </font>
    <font>
      <b/>
      <sz val="12"/>
      <color rgb="FF740000"/>
      <name val="Arial"/>
      <family val="2"/>
    </font>
    <font>
      <sz val="12"/>
      <color theme="1"/>
      <name val="Arial"/>
      <family val="2"/>
    </font>
    <font>
      <sz val="10.5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74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2"/>
      <color rgb="FF5F5F64"/>
      <name val="Calibri"/>
      <family val="2"/>
      <scheme val="minor"/>
    </font>
    <font>
      <b/>
      <sz val="10.5"/>
      <color theme="1"/>
      <name val="Calibri"/>
      <family val="2"/>
      <scheme val="minor"/>
    </font>
    <font>
      <sz val="10"/>
      <name val="MS Sans Serif"/>
      <family val="2"/>
    </font>
    <font>
      <sz val="12"/>
      <color rgb="FF5F5F64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rgb="FF5F5F64"/>
      <name val="Arial"/>
      <family val="2"/>
    </font>
    <font>
      <b/>
      <sz val="12"/>
      <color rgb="FFC00000"/>
      <name val="Calibri"/>
      <family val="2"/>
      <scheme val="minor"/>
    </font>
    <font>
      <b/>
      <sz val="12"/>
      <color rgb="FFC00000"/>
      <name val="Calibri  "/>
    </font>
    <font>
      <b/>
      <u/>
      <sz val="12"/>
      <color rgb="FFC00000"/>
      <name val="Calibri"/>
      <family val="2"/>
      <scheme val="minor"/>
    </font>
    <font>
      <b/>
      <sz val="12"/>
      <color rgb="FF740000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2"/>
      <color rgb="FF5F5F64"/>
      <name val="Calibri"/>
      <family val="2"/>
      <scheme val="minor"/>
    </font>
    <font>
      <b/>
      <sz val="12"/>
      <color rgb="FF5F5F64"/>
      <name val="Arial"/>
      <family val="2"/>
    </font>
    <font>
      <sz val="12"/>
      <color rgb="FF004559"/>
      <name val="Calibri"/>
      <family val="2"/>
      <scheme val="minor"/>
    </font>
    <font>
      <b/>
      <sz val="11"/>
      <color theme="1"/>
      <name val="Arial"/>
      <family val="2"/>
    </font>
    <font>
      <sz val="11"/>
      <color rgb="FF5F5F64"/>
      <name val="Calibri  "/>
    </font>
    <font>
      <b/>
      <sz val="14"/>
      <color rgb="FFC00000"/>
      <name val="Calibri"/>
      <family val="2"/>
      <scheme val="minor"/>
    </font>
    <font>
      <sz val="12"/>
      <color rgb="FFFFFFFF"/>
      <name val="Calibri"/>
      <family val="2"/>
      <scheme val="minor"/>
    </font>
    <font>
      <sz val="11"/>
      <color rgb="FF5F5F64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AF1A19"/>
        <bgColor indexed="64"/>
      </patternFill>
    </fill>
    <fill>
      <patternFill patternType="solid">
        <fgColor rgb="FFC00000"/>
        <bgColor indexed="64"/>
      </patternFill>
    </fill>
  </fills>
  <borders count="2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rgb="FFAF1A19"/>
      </left>
      <right style="thin">
        <color rgb="FFAF1A19"/>
      </right>
      <top style="thin">
        <color rgb="FFAF1A19"/>
      </top>
      <bottom style="thin">
        <color rgb="FFAF1A19"/>
      </bottom>
      <diagonal/>
    </border>
    <border>
      <left/>
      <right/>
      <top/>
      <bottom style="thin">
        <color rgb="FFC00000"/>
      </bottom>
      <diagonal/>
    </border>
    <border>
      <left style="thin">
        <color rgb="FFC00000"/>
      </left>
      <right/>
      <top style="thin">
        <color rgb="FFC00000"/>
      </top>
      <bottom/>
      <diagonal/>
    </border>
    <border>
      <left/>
      <right style="thin">
        <color rgb="FFC00000"/>
      </right>
      <top style="thin">
        <color rgb="FFC00000"/>
      </top>
      <bottom/>
      <diagonal/>
    </border>
    <border>
      <left style="thin">
        <color rgb="FFC00000"/>
      </left>
      <right/>
      <top/>
      <bottom style="thin">
        <color rgb="FFC00000"/>
      </bottom>
      <diagonal/>
    </border>
    <border>
      <left/>
      <right style="thin">
        <color rgb="FFC00000"/>
      </right>
      <top/>
      <bottom style="thin">
        <color rgb="FFC00000"/>
      </bottom>
      <diagonal/>
    </border>
    <border>
      <left/>
      <right/>
      <top style="thin">
        <color rgb="FFC00000"/>
      </top>
      <bottom/>
      <diagonal/>
    </border>
    <border>
      <left style="thin">
        <color rgb="FFC00000"/>
      </left>
      <right/>
      <top/>
      <bottom/>
      <diagonal/>
    </border>
    <border>
      <left/>
      <right style="thin">
        <color rgb="FFC00000"/>
      </right>
      <top/>
      <bottom/>
      <diagonal/>
    </border>
    <border>
      <left style="thin">
        <color rgb="FFC00000"/>
      </left>
      <right/>
      <top style="thin">
        <color rgb="FFC00000"/>
      </top>
      <bottom style="thin">
        <color rgb="FFC00000"/>
      </bottom>
      <diagonal/>
    </border>
    <border>
      <left/>
      <right/>
      <top style="thin">
        <color rgb="FFC00000"/>
      </top>
      <bottom style="thin">
        <color rgb="FFC00000"/>
      </bottom>
      <diagonal/>
    </border>
    <border>
      <left/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AF1A19"/>
      </left>
      <right/>
      <top/>
      <bottom/>
      <diagonal/>
    </border>
    <border>
      <left/>
      <right/>
      <top/>
      <bottom style="thin">
        <color rgb="FFAF1A19"/>
      </bottom>
      <diagonal/>
    </border>
    <border>
      <left style="thin">
        <color rgb="FFAF1A19"/>
      </left>
      <right style="thin">
        <color rgb="FFAF1A19"/>
      </right>
      <top/>
      <bottom/>
      <diagonal/>
    </border>
  </borders>
  <cellStyleXfs count="6">
    <xf numFmtId="0" fontId="0" fillId="0" borderId="0"/>
    <xf numFmtId="0" fontId="1" fillId="0" borderId="0"/>
    <xf numFmtId="0" fontId="4" fillId="0" borderId="0" applyNumberFormat="0" applyFill="0" applyBorder="0" applyAlignment="0" applyProtection="0"/>
    <xf numFmtId="0" fontId="1" fillId="0" borderId="0"/>
    <xf numFmtId="0" fontId="15" fillId="0" borderId="0"/>
    <xf numFmtId="164" fontId="9" fillId="0" borderId="0" applyFont="0" applyFill="0" applyBorder="0" applyAlignment="0" applyProtection="0"/>
  </cellStyleXfs>
  <cellXfs count="112">
    <xf numFmtId="0" fontId="0" fillId="0" borderId="0" xfId="0"/>
    <xf numFmtId="0" fontId="2" fillId="0" borderId="0" xfId="1" applyFont="1" applyFill="1" applyBorder="1" applyAlignment="1">
      <alignment horizontal="left"/>
    </xf>
    <xf numFmtId="0" fontId="5" fillId="0" borderId="0" xfId="0" applyFont="1"/>
    <xf numFmtId="0" fontId="6" fillId="0" borderId="0" xfId="1" applyFont="1" applyFill="1" applyBorder="1" applyAlignment="1">
      <alignment horizontal="left"/>
    </xf>
    <xf numFmtId="0" fontId="0" fillId="0" borderId="0" xfId="0" applyBorder="1"/>
    <xf numFmtId="0" fontId="0" fillId="0" borderId="2" xfId="0" applyBorder="1"/>
    <xf numFmtId="0" fontId="0" fillId="0" borderId="1" xfId="0" applyBorder="1"/>
    <xf numFmtId="0" fontId="3" fillId="0" borderId="0" xfId="0" applyFont="1" applyFill="1" applyAlignment="1"/>
    <xf numFmtId="0" fontId="10" fillId="0" borderId="0" xfId="1" applyFont="1" applyFill="1" applyBorder="1" applyAlignment="1">
      <alignment horizontal="left"/>
    </xf>
    <xf numFmtId="0" fontId="0" fillId="0" borderId="7" xfId="0" applyBorder="1"/>
    <xf numFmtId="0" fontId="3" fillId="0" borderId="1" xfId="0" applyFont="1" applyFill="1" applyBorder="1" applyAlignment="1"/>
    <xf numFmtId="0" fontId="3" fillId="0" borderId="6" xfId="0" applyFont="1" applyFill="1" applyBorder="1" applyAlignment="1"/>
    <xf numFmtId="0" fontId="0" fillId="0" borderId="5" xfId="0" applyBorder="1"/>
    <xf numFmtId="0" fontId="3" fillId="0" borderId="0" xfId="0" applyFont="1" applyFill="1" applyBorder="1" applyAlignment="1"/>
    <xf numFmtId="0" fontId="3" fillId="0" borderId="8" xfId="0" applyFont="1" applyFill="1" applyBorder="1" applyAlignment="1"/>
    <xf numFmtId="0" fontId="0" fillId="0" borderId="8" xfId="0" applyBorder="1"/>
    <xf numFmtId="0" fontId="6" fillId="0" borderId="0" xfId="1" applyFont="1" applyFill="1" applyBorder="1" applyAlignment="1"/>
    <xf numFmtId="0" fontId="9" fillId="0" borderId="0" xfId="0" applyFont="1" applyBorder="1"/>
    <xf numFmtId="0" fontId="0" fillId="0" borderId="3" xfId="0" applyBorder="1"/>
    <xf numFmtId="0" fontId="0" fillId="0" borderId="4" xfId="0" applyBorder="1"/>
    <xf numFmtId="0" fontId="0" fillId="0" borderId="0" xfId="0" applyFont="1" applyBorder="1"/>
    <xf numFmtId="0" fontId="5" fillId="0" borderId="0" xfId="0" applyFont="1" applyBorder="1"/>
    <xf numFmtId="0" fontId="5" fillId="0" borderId="5" xfId="0" applyFont="1" applyBorder="1"/>
    <xf numFmtId="0" fontId="5" fillId="0" borderId="8" xfId="0" applyFont="1" applyBorder="1"/>
    <xf numFmtId="0" fontId="7" fillId="0" borderId="0" xfId="0" applyFont="1" applyBorder="1"/>
    <xf numFmtId="0" fontId="7" fillId="0" borderId="0" xfId="0" applyFont="1" applyBorder="1" applyAlignment="1">
      <alignment wrapText="1"/>
    </xf>
    <xf numFmtId="0" fontId="11" fillId="0" borderId="0" xfId="0" applyFont="1" applyBorder="1"/>
    <xf numFmtId="0" fontId="12" fillId="0" borderId="0" xfId="0" applyFont="1" applyBorder="1"/>
    <xf numFmtId="0" fontId="8" fillId="0" borderId="0" xfId="0" applyFont="1"/>
    <xf numFmtId="3" fontId="0" fillId="0" borderId="0" xfId="0" applyNumberFormat="1" applyBorder="1"/>
    <xf numFmtId="0" fontId="13" fillId="2" borderId="0" xfId="3" applyFont="1" applyFill="1" applyBorder="1" applyAlignment="1">
      <alignment horizontal="center"/>
    </xf>
    <xf numFmtId="0" fontId="13" fillId="2" borderId="0" xfId="4" applyFont="1" applyFill="1" applyBorder="1" applyAlignment="1">
      <alignment horizontal="center"/>
    </xf>
    <xf numFmtId="1" fontId="13" fillId="3" borderId="0" xfId="4" applyNumberFormat="1" applyFont="1" applyFill="1" applyBorder="1" applyAlignment="1">
      <alignment horizontal="center" vertical="center" wrapText="1"/>
    </xf>
    <xf numFmtId="0" fontId="14" fillId="2" borderId="0" xfId="0" applyFont="1" applyFill="1" applyBorder="1" applyAlignment="1">
      <alignment horizontal="center"/>
    </xf>
    <xf numFmtId="0" fontId="16" fillId="2" borderId="0" xfId="3" applyFont="1" applyFill="1" applyBorder="1"/>
    <xf numFmtId="3" fontId="16" fillId="2" borderId="9" xfId="4" applyNumberFormat="1" applyFont="1" applyFill="1" applyBorder="1"/>
    <xf numFmtId="165" fontId="16" fillId="2" borderId="9" xfId="4" applyNumberFormat="1" applyFont="1" applyFill="1" applyBorder="1"/>
    <xf numFmtId="3" fontId="17" fillId="4" borderId="9" xfId="4" applyNumberFormat="1" applyFont="1" applyFill="1" applyBorder="1"/>
    <xf numFmtId="165" fontId="17" fillId="4" borderId="9" xfId="4" applyNumberFormat="1" applyFont="1" applyFill="1" applyBorder="1"/>
    <xf numFmtId="0" fontId="13" fillId="2" borderId="15" xfId="4" applyFont="1" applyFill="1" applyBorder="1" applyAlignment="1">
      <alignment horizontal="center"/>
    </xf>
    <xf numFmtId="0" fontId="13" fillId="2" borderId="0" xfId="3" applyFont="1" applyFill="1" applyBorder="1"/>
    <xf numFmtId="0" fontId="19" fillId="0" borderId="0" xfId="2" applyFont="1" applyBorder="1"/>
    <xf numFmtId="3" fontId="17" fillId="5" borderId="9" xfId="4" applyNumberFormat="1" applyFont="1" applyFill="1" applyBorder="1"/>
    <xf numFmtId="0" fontId="20" fillId="0" borderId="0" xfId="1" applyFont="1" applyFill="1" applyBorder="1" applyAlignment="1">
      <alignment horizontal="center"/>
    </xf>
    <xf numFmtId="0" fontId="16" fillId="0" borderId="0" xfId="0" applyFont="1" applyBorder="1"/>
    <xf numFmtId="0" fontId="13" fillId="0" borderId="0" xfId="0" applyFont="1" applyBorder="1"/>
    <xf numFmtId="0" fontId="22" fillId="0" borderId="0" xfId="2" applyFont="1" applyFill="1" applyBorder="1"/>
    <xf numFmtId="0" fontId="23" fillId="0" borderId="0" xfId="1" applyFont="1" applyFill="1" applyBorder="1" applyAlignment="1">
      <alignment horizontal="left"/>
    </xf>
    <xf numFmtId="0" fontId="24" fillId="0" borderId="0" xfId="0" applyFont="1" applyBorder="1"/>
    <xf numFmtId="0" fontId="25" fillId="0" borderId="11" xfId="0" applyFont="1" applyBorder="1"/>
    <xf numFmtId="0" fontId="16" fillId="0" borderId="15" xfId="0" applyFont="1" applyBorder="1"/>
    <xf numFmtId="0" fontId="16" fillId="0" borderId="12" xfId="0" applyFont="1" applyBorder="1"/>
    <xf numFmtId="0" fontId="16" fillId="0" borderId="16" xfId="0" applyFont="1" applyBorder="1"/>
    <xf numFmtId="0" fontId="16" fillId="0" borderId="17" xfId="0" applyFont="1" applyBorder="1"/>
    <xf numFmtId="0" fontId="16" fillId="0" borderId="13" xfId="0" applyFont="1" applyBorder="1"/>
    <xf numFmtId="0" fontId="16" fillId="0" borderId="10" xfId="0" applyFont="1" applyBorder="1"/>
    <xf numFmtId="0" fontId="16" fillId="0" borderId="14" xfId="0" applyFont="1" applyBorder="1"/>
    <xf numFmtId="0" fontId="26" fillId="0" borderId="0" xfId="1" applyFont="1" applyFill="1" applyBorder="1" applyAlignment="1">
      <alignment horizontal="left"/>
    </xf>
    <xf numFmtId="0" fontId="25" fillId="0" borderId="16" xfId="0" applyFont="1" applyBorder="1"/>
    <xf numFmtId="0" fontId="16" fillId="0" borderId="0" xfId="0" applyFont="1"/>
    <xf numFmtId="0" fontId="25" fillId="0" borderId="13" xfId="0" applyFont="1" applyBorder="1"/>
    <xf numFmtId="0" fontId="25" fillId="0" borderId="18" xfId="0" applyFont="1" applyBorder="1"/>
    <xf numFmtId="0" fontId="16" fillId="0" borderId="19" xfId="0" applyFont="1" applyBorder="1"/>
    <xf numFmtId="0" fontId="16" fillId="0" borderId="20" xfId="0" applyFont="1" applyBorder="1"/>
    <xf numFmtId="1" fontId="13" fillId="3" borderId="0" xfId="4" applyNumberFormat="1" applyFont="1" applyFill="1" applyBorder="1" applyAlignment="1">
      <alignment horizontal="center" vertical="center" wrapText="1"/>
    </xf>
    <xf numFmtId="0" fontId="0" fillId="2" borderId="21" xfId="0" applyFill="1" applyBorder="1"/>
    <xf numFmtId="0" fontId="0" fillId="2" borderId="0" xfId="0" applyFill="1" applyBorder="1"/>
    <xf numFmtId="0" fontId="0" fillId="2" borderId="0" xfId="0" applyFill="1"/>
    <xf numFmtId="0" fontId="27" fillId="2" borderId="0" xfId="3" applyFont="1" applyFill="1" applyBorder="1"/>
    <xf numFmtId="1" fontId="13" fillId="2" borderId="0" xfId="4" applyNumberFormat="1" applyFont="1" applyFill="1" applyBorder="1" applyAlignment="1">
      <alignment horizontal="center" vertical="center" wrapText="1"/>
    </xf>
    <xf numFmtId="0" fontId="13" fillId="2" borderId="0" xfId="0" applyFont="1" applyFill="1" applyBorder="1" applyAlignment="1"/>
    <xf numFmtId="1" fontId="13" fillId="2" borderId="0" xfId="4" applyNumberFormat="1" applyFont="1" applyFill="1" applyBorder="1" applyAlignment="1">
      <alignment vertical="center" wrapText="1"/>
    </xf>
    <xf numFmtId="0" fontId="13" fillId="2" borderId="8" xfId="0" applyFont="1" applyFill="1" applyBorder="1" applyAlignment="1"/>
    <xf numFmtId="0" fontId="0" fillId="2" borderId="8" xfId="0" applyFill="1" applyBorder="1"/>
    <xf numFmtId="1" fontId="13" fillId="2" borderId="8" xfId="4" applyNumberFormat="1" applyFont="1" applyFill="1" applyBorder="1" applyAlignment="1">
      <alignment horizontal="center" vertical="center" wrapText="1"/>
    </xf>
    <xf numFmtId="165" fontId="13" fillId="2" borderId="9" xfId="4" applyNumberFormat="1" applyFont="1" applyFill="1" applyBorder="1"/>
    <xf numFmtId="3" fontId="13" fillId="2" borderId="9" xfId="4" applyNumberFormat="1" applyFont="1" applyFill="1" applyBorder="1"/>
    <xf numFmtId="165" fontId="13" fillId="2" borderId="0" xfId="4" applyNumberFormat="1" applyFont="1" applyFill="1" applyBorder="1"/>
    <xf numFmtId="0" fontId="0" fillId="0" borderId="8" xfId="0" applyFont="1" applyBorder="1"/>
    <xf numFmtId="165" fontId="16" fillId="2" borderId="23" xfId="4" applyNumberFormat="1" applyFont="1" applyFill="1" applyBorder="1"/>
    <xf numFmtId="0" fontId="28" fillId="0" borderId="0" xfId="0" applyFont="1" applyBorder="1"/>
    <xf numFmtId="0" fontId="29" fillId="0" borderId="0" xfId="0" applyFont="1" applyFill="1" applyBorder="1"/>
    <xf numFmtId="3" fontId="5" fillId="0" borderId="0" xfId="0" applyNumberFormat="1" applyFont="1" applyBorder="1"/>
    <xf numFmtId="1" fontId="13" fillId="3" borderId="0" xfId="4" applyNumberFormat="1" applyFont="1" applyFill="1" applyBorder="1" applyAlignment="1">
      <alignment horizontal="center" vertical="center" wrapText="1"/>
    </xf>
    <xf numFmtId="166" fontId="0" fillId="0" borderId="0" xfId="5" applyNumberFormat="1" applyFont="1" applyBorder="1"/>
    <xf numFmtId="166" fontId="0" fillId="0" borderId="8" xfId="5" applyNumberFormat="1" applyFont="1" applyBorder="1"/>
    <xf numFmtId="17" fontId="13" fillId="2" borderId="0" xfId="0" applyNumberFormat="1" applyFont="1" applyFill="1" applyBorder="1" applyAlignment="1">
      <alignment horizontal="center" vertical="center" wrapText="1"/>
    </xf>
    <xf numFmtId="0" fontId="28" fillId="0" borderId="5" xfId="0" applyFont="1" applyBorder="1"/>
    <xf numFmtId="0" fontId="28" fillId="0" borderId="8" xfId="0" applyFont="1" applyBorder="1"/>
    <xf numFmtId="0" fontId="28" fillId="0" borderId="0" xfId="0" applyFont="1"/>
    <xf numFmtId="1" fontId="13" fillId="3" borderId="0" xfId="4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/>
    </xf>
    <xf numFmtId="0" fontId="30" fillId="2" borderId="0" xfId="0" applyFont="1" applyFill="1" applyBorder="1"/>
    <xf numFmtId="166" fontId="0" fillId="0" borderId="4" xfId="5" applyNumberFormat="1" applyFont="1" applyBorder="1"/>
    <xf numFmtId="1" fontId="13" fillId="3" borderId="0" xfId="4" applyNumberFormat="1" applyFont="1" applyFill="1" applyBorder="1" applyAlignment="1">
      <alignment horizontal="center" vertical="center" wrapText="1"/>
    </xf>
    <xf numFmtId="1" fontId="13" fillId="3" borderId="0" xfId="4" applyNumberFormat="1" applyFont="1" applyFill="1" applyBorder="1" applyAlignment="1">
      <alignment horizontal="center" vertical="center" wrapText="1"/>
    </xf>
    <xf numFmtId="1" fontId="13" fillId="3" borderId="0" xfId="4" applyNumberFormat="1" applyFont="1" applyFill="1" applyBorder="1" applyAlignment="1">
      <alignment horizontal="center" vertical="center" wrapText="1"/>
    </xf>
    <xf numFmtId="165" fontId="17" fillId="5" borderId="9" xfId="4" applyNumberFormat="1" applyFont="1" applyFill="1" applyBorder="1"/>
    <xf numFmtId="3" fontId="31" fillId="4" borderId="9" xfId="4" applyNumberFormat="1" applyFont="1" applyFill="1" applyBorder="1"/>
    <xf numFmtId="165" fontId="31" fillId="4" borderId="9" xfId="4" applyNumberFormat="1" applyFont="1" applyFill="1" applyBorder="1"/>
    <xf numFmtId="166" fontId="32" fillId="0" borderId="0" xfId="5" applyNumberFormat="1" applyFont="1" applyBorder="1"/>
    <xf numFmtId="0" fontId="21" fillId="0" borderId="0" xfId="1" applyFont="1" applyFill="1" applyBorder="1" applyAlignment="1">
      <alignment horizontal="center"/>
    </xf>
    <xf numFmtId="0" fontId="13" fillId="2" borderId="0" xfId="0" applyFont="1" applyFill="1" applyBorder="1" applyAlignment="1">
      <alignment horizontal="center"/>
    </xf>
    <xf numFmtId="1" fontId="13" fillId="2" borderId="0" xfId="4" applyNumberFormat="1" applyFont="1" applyFill="1" applyBorder="1" applyAlignment="1">
      <alignment horizontal="center" vertical="center" wrapText="1"/>
    </xf>
    <xf numFmtId="1" fontId="13" fillId="3" borderId="0" xfId="4" applyNumberFormat="1" applyFont="1" applyFill="1" applyBorder="1" applyAlignment="1">
      <alignment horizontal="center" vertical="center" wrapText="1"/>
    </xf>
    <xf numFmtId="0" fontId="13" fillId="2" borderId="22" xfId="4" applyFont="1" applyFill="1" applyBorder="1" applyAlignment="1">
      <alignment horizontal="center"/>
    </xf>
    <xf numFmtId="0" fontId="13" fillId="0" borderId="0" xfId="0" applyFont="1" applyBorder="1" applyAlignment="1">
      <alignment horizontal="center"/>
    </xf>
    <xf numFmtId="1" fontId="20" fillId="2" borderId="10" xfId="4" applyNumberFormat="1" applyFont="1" applyFill="1" applyBorder="1" applyAlignment="1">
      <alignment horizontal="center" vertical="center"/>
    </xf>
    <xf numFmtId="17" fontId="13" fillId="2" borderId="10" xfId="0" applyNumberFormat="1" applyFont="1" applyFill="1" applyBorder="1" applyAlignment="1">
      <alignment horizontal="center" vertical="center" wrapText="1"/>
    </xf>
    <xf numFmtId="17" fontId="18" fillId="2" borderId="10" xfId="0" applyNumberFormat="1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/>
    </xf>
    <xf numFmtId="0" fontId="13" fillId="0" borderId="0" xfId="1" applyFont="1" applyFill="1" applyBorder="1" applyAlignment="1">
      <alignment horizontal="center"/>
    </xf>
  </cellXfs>
  <cellStyles count="6">
    <cellStyle name="Hipervínculo" xfId="2" builtinId="8"/>
    <cellStyle name="Millares" xfId="5" builtinId="3"/>
    <cellStyle name="Normal" xfId="0" builtinId="0"/>
    <cellStyle name="Normal 2" xfId="1"/>
    <cellStyle name="Normal_Fenaviquín 14 (2007) - Base importaciones maquinaria" xfId="3"/>
    <cellStyle name="Normal_Fenaviquín 15 (2007) - Huevo por colores" xfId="4"/>
  </cellStyles>
  <dxfs count="0"/>
  <tableStyles count="0" defaultTableStyle="TableStyleMedium2" defaultPivotStyle="PivotStyleLight16"/>
  <colors>
    <mruColors>
      <color rgb="FFAF1A19"/>
      <color rgb="FF5F5F64"/>
      <color rgb="FF740000"/>
      <color rgb="FFFFD1D1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200"/>
              <a:t>Total oferentes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Sexo!$D$41</c:f>
              <c:strCache>
                <c:ptCount val="1"/>
                <c:pt idx="0">
                  <c:v>  Junio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cat>
            <c:numRef>
              <c:f>Sexo!$D$39:$E$39</c:f>
              <c:numCache>
                <c:formatCode>General</c:formatCode>
                <c:ptCount val="2"/>
                <c:pt idx="0">
                  <c:v>2016</c:v>
                </c:pt>
                <c:pt idx="1">
                  <c:v>2017</c:v>
                </c:pt>
              </c:numCache>
            </c:numRef>
          </c:cat>
          <c:val>
            <c:numRef>
              <c:f>Sexo!$D$40:$E$40</c:f>
              <c:numCache>
                <c:formatCode>#,##0</c:formatCode>
                <c:ptCount val="2"/>
                <c:pt idx="0">
                  <c:v>95246</c:v>
                </c:pt>
                <c:pt idx="1">
                  <c:v>99090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D32-4B8F-B18F-B74B156470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655022864"/>
        <c:axId val="-1655022320"/>
      </c:barChart>
      <c:catAx>
        <c:axId val="-1655022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5F5F64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1655022320"/>
        <c:crosses val="autoZero"/>
        <c:auto val="1"/>
        <c:lblAlgn val="ctr"/>
        <c:lblOffset val="100"/>
        <c:noMultiLvlLbl val="0"/>
      </c:catAx>
      <c:valAx>
        <c:axId val="-1655022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rgbClr val="5F5F64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1655022864"/>
        <c:crosses val="autoZero"/>
        <c:crossBetween val="between"/>
      </c:valAx>
      <c:dTable>
        <c:showHorzBorder val="1"/>
        <c:showVertBorder val="1"/>
        <c:showOutline val="1"/>
        <c:showKeys val="0"/>
      </c:dTable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200"/>
              <a:t>Hombres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Sexo!$I$41</c:f>
              <c:strCache>
                <c:ptCount val="1"/>
                <c:pt idx="0">
                  <c:v>  Junio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cat>
            <c:numRef>
              <c:f>Sexo!$I$39:$J$39</c:f>
              <c:numCache>
                <c:formatCode>General</c:formatCode>
                <c:ptCount val="2"/>
                <c:pt idx="0">
                  <c:v>2016</c:v>
                </c:pt>
                <c:pt idx="1">
                  <c:v>2017</c:v>
                </c:pt>
              </c:numCache>
            </c:numRef>
          </c:cat>
          <c:val>
            <c:numRef>
              <c:f>Sexo!$I$40:$J$40</c:f>
              <c:numCache>
                <c:formatCode>#,##0</c:formatCode>
                <c:ptCount val="2"/>
                <c:pt idx="0">
                  <c:v>42745</c:v>
                </c:pt>
                <c:pt idx="1">
                  <c:v>46968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38-4D9E-B497-1D2B25A966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655022864"/>
        <c:axId val="-1655022320"/>
      </c:barChart>
      <c:catAx>
        <c:axId val="-1655022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5F5F64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1655022320"/>
        <c:crosses val="autoZero"/>
        <c:auto val="1"/>
        <c:lblAlgn val="ctr"/>
        <c:lblOffset val="100"/>
        <c:noMultiLvlLbl val="0"/>
      </c:catAx>
      <c:valAx>
        <c:axId val="-1655022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rgbClr val="5F5F64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1655022864"/>
        <c:crosses val="autoZero"/>
        <c:crossBetween val="between"/>
      </c:valAx>
      <c:dTable>
        <c:showHorzBorder val="1"/>
        <c:showVertBorder val="1"/>
        <c:showOutline val="1"/>
        <c:showKeys val="0"/>
      </c:dTable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200"/>
              <a:t>Mujeres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Sexo!$N$41</c:f>
              <c:strCache>
                <c:ptCount val="1"/>
                <c:pt idx="0">
                  <c:v>  Enero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cat>
            <c:numRef>
              <c:f>Sexo!$N$39:$O$39</c:f>
              <c:numCache>
                <c:formatCode>General</c:formatCode>
                <c:ptCount val="2"/>
                <c:pt idx="0">
                  <c:v>2016</c:v>
                </c:pt>
                <c:pt idx="1">
                  <c:v>2017</c:v>
                </c:pt>
              </c:numCache>
            </c:numRef>
          </c:cat>
          <c:val>
            <c:numRef>
              <c:f>Sexo!$N$40:$O$40</c:f>
              <c:numCache>
                <c:formatCode>#,##0</c:formatCode>
                <c:ptCount val="2"/>
                <c:pt idx="0">
                  <c:v>52501</c:v>
                </c:pt>
                <c:pt idx="1">
                  <c:v>52122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38-4D9E-B497-1D2B25A966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655022864"/>
        <c:axId val="-1655022320"/>
      </c:barChart>
      <c:catAx>
        <c:axId val="-1655022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5F5F64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1655022320"/>
        <c:crosses val="autoZero"/>
        <c:auto val="1"/>
        <c:lblAlgn val="ctr"/>
        <c:lblOffset val="100"/>
        <c:noMultiLvlLbl val="0"/>
      </c:catAx>
      <c:valAx>
        <c:axId val="-1655022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rgbClr val="5F5F64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1655022864"/>
        <c:crosses val="autoZero"/>
        <c:crossBetween val="between"/>
      </c:valAx>
      <c:dTable>
        <c:showHorzBorder val="1"/>
        <c:showVertBorder val="1"/>
        <c:showOutline val="1"/>
        <c:showKeys val="0"/>
      </c:dTable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image" Target="../media/image2.jpeg"/><Relationship Id="rId6" Type="http://schemas.openxmlformats.org/officeDocument/2006/relationships/hyperlink" Target="#Clasificaciones!A1"/><Relationship Id="rId5" Type="http://schemas.openxmlformats.org/officeDocument/2006/relationships/image" Target="../media/image5.png"/><Relationship Id="rId4" Type="http://schemas.openxmlformats.org/officeDocument/2006/relationships/hyperlink" Target="#'Aspiraci&#243;n Salarial'!A1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&#205;ndice!A1"/><Relationship Id="rId1" Type="http://schemas.openxmlformats.org/officeDocument/2006/relationships/image" Target="../media/image2.jpeg"/><Relationship Id="rId5" Type="http://schemas.openxmlformats.org/officeDocument/2006/relationships/image" Target="../media/image5.png"/><Relationship Id="rId4" Type="http://schemas.openxmlformats.org/officeDocument/2006/relationships/hyperlink" Target="#'&#193;reas de conocimiento'!A1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.xml"/><Relationship Id="rId3" Type="http://schemas.openxmlformats.org/officeDocument/2006/relationships/hyperlink" Target="#&#205;ndice!A1"/><Relationship Id="rId7" Type="http://schemas.openxmlformats.org/officeDocument/2006/relationships/chart" Target="../charts/chart2.xml"/><Relationship Id="rId2" Type="http://schemas.openxmlformats.org/officeDocument/2006/relationships/image" Target="../media/image2.jpeg"/><Relationship Id="rId1" Type="http://schemas.openxmlformats.org/officeDocument/2006/relationships/chart" Target="../charts/chart1.xml"/><Relationship Id="rId6" Type="http://schemas.openxmlformats.org/officeDocument/2006/relationships/image" Target="../media/image4.png"/><Relationship Id="rId5" Type="http://schemas.openxmlformats.org/officeDocument/2006/relationships/hyperlink" Target="#Edad!A1"/><Relationship Id="rId4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image" Target="../media/image2.jpeg"/><Relationship Id="rId6" Type="http://schemas.openxmlformats.org/officeDocument/2006/relationships/hyperlink" Target="#Departamentos!A1"/><Relationship Id="rId5" Type="http://schemas.openxmlformats.org/officeDocument/2006/relationships/image" Target="../media/image5.png"/><Relationship Id="rId4" Type="http://schemas.openxmlformats.org/officeDocument/2006/relationships/hyperlink" Target="#Sexo!A1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image" Target="../media/image2.jpeg"/><Relationship Id="rId6" Type="http://schemas.openxmlformats.org/officeDocument/2006/relationships/hyperlink" Target="#Ciudades!A1"/><Relationship Id="rId5" Type="http://schemas.openxmlformats.org/officeDocument/2006/relationships/image" Target="../media/image5.png"/><Relationship Id="rId4" Type="http://schemas.openxmlformats.org/officeDocument/2006/relationships/hyperlink" Target="#'Act Inmobiliarias'!A1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image" Target="../media/image2.jpeg"/><Relationship Id="rId6" Type="http://schemas.openxmlformats.org/officeDocument/2006/relationships/hyperlink" Target="#Ocupaciones!A1"/><Relationship Id="rId5" Type="http://schemas.openxmlformats.org/officeDocument/2006/relationships/image" Target="../media/image5.png"/><Relationship Id="rId4" Type="http://schemas.openxmlformats.org/officeDocument/2006/relationships/hyperlink" Target="#Departamentos!A1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image" Target="../media/image2.jpeg"/><Relationship Id="rId6" Type="http://schemas.openxmlformats.org/officeDocument/2006/relationships/hyperlink" Target="#'Servi, comunales, soc y person'!A1"/><Relationship Id="rId5" Type="http://schemas.openxmlformats.org/officeDocument/2006/relationships/image" Target="../media/image5.png"/><Relationship Id="rId4" Type="http://schemas.openxmlformats.org/officeDocument/2006/relationships/hyperlink" Target="#Ciudades!A1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image" Target="../media/image2.jpeg"/><Relationship Id="rId6" Type="http://schemas.openxmlformats.org/officeDocument/2006/relationships/hyperlink" Target="#'Experiencia laboral'!A1"/><Relationship Id="rId5" Type="http://schemas.openxmlformats.org/officeDocument/2006/relationships/image" Target="../media/image5.png"/><Relationship Id="rId4" Type="http://schemas.openxmlformats.org/officeDocument/2006/relationships/hyperlink" Target="#Ocupaciones!A1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image" Target="../media/image2.jpeg"/><Relationship Id="rId6" Type="http://schemas.openxmlformats.org/officeDocument/2006/relationships/hyperlink" Target="#'Aspiraci&#243;n Salarial'!A1"/><Relationship Id="rId5" Type="http://schemas.openxmlformats.org/officeDocument/2006/relationships/image" Target="../media/image5.png"/><Relationship Id="rId4" Type="http://schemas.openxmlformats.org/officeDocument/2006/relationships/hyperlink" Target="#'Educaci&#243;n '!A1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image" Target="../media/image2.jpeg"/><Relationship Id="rId6" Type="http://schemas.openxmlformats.org/officeDocument/2006/relationships/hyperlink" Target="#'&#193;reas de conocimiento'!A1"/><Relationship Id="rId5" Type="http://schemas.openxmlformats.org/officeDocument/2006/relationships/image" Target="../media/image5.png"/><Relationship Id="rId4" Type="http://schemas.openxmlformats.org/officeDocument/2006/relationships/hyperlink" Target="#'Experiencia laboral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335315</xdr:colOff>
      <xdr:row>5</xdr:row>
      <xdr:rowOff>9525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869340" cy="104775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1</xdr:row>
      <xdr:rowOff>0</xdr:rowOff>
    </xdr:from>
    <xdr:to>
      <xdr:col>2</xdr:col>
      <xdr:colOff>5221</xdr:colOff>
      <xdr:row>6</xdr:row>
      <xdr:rowOff>54475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0079"/>
        <a:stretch/>
      </xdr:blipFill>
      <xdr:spPr>
        <a:xfrm>
          <a:off x="219075" y="228600"/>
          <a:ext cx="4163412" cy="106412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</xdr:row>
      <xdr:rowOff>3175</xdr:rowOff>
    </xdr:from>
    <xdr:to>
      <xdr:col>1</xdr:col>
      <xdr:colOff>314325</xdr:colOff>
      <xdr:row>8</xdr:row>
      <xdr:rowOff>88900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1431925"/>
          <a:ext cx="3143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423333</xdr:colOff>
      <xdr:row>6</xdr:row>
      <xdr:rowOff>184150</xdr:rowOff>
    </xdr:from>
    <xdr:to>
      <xdr:col>1</xdr:col>
      <xdr:colOff>737658</xdr:colOff>
      <xdr:row>8</xdr:row>
      <xdr:rowOff>78316</xdr:rowOff>
    </xdr:to>
    <xdr:pic>
      <xdr:nvPicPr>
        <xdr:cNvPr id="4" name="4 Imagen" descr="j0432678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6683" y="1422400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893233</xdr:colOff>
      <xdr:row>6</xdr:row>
      <xdr:rowOff>177799</xdr:rowOff>
    </xdr:from>
    <xdr:to>
      <xdr:col>1</xdr:col>
      <xdr:colOff>1207558</xdr:colOff>
      <xdr:row>8</xdr:row>
      <xdr:rowOff>71965</xdr:rowOff>
    </xdr:to>
    <xdr:pic>
      <xdr:nvPicPr>
        <xdr:cNvPr id="5" name="3 Imagen" descr="j0432679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6583" y="1416049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232829</xdr:colOff>
      <xdr:row>1</xdr:row>
      <xdr:rowOff>30692</xdr:rowOff>
    </xdr:from>
    <xdr:to>
      <xdr:col>11</xdr:col>
      <xdr:colOff>782326</xdr:colOff>
      <xdr:row>6</xdr:row>
      <xdr:rowOff>85167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0693"/>
        <a:stretch/>
      </xdr:blipFill>
      <xdr:spPr>
        <a:xfrm>
          <a:off x="10053104" y="259292"/>
          <a:ext cx="2711672" cy="1064125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</xdr:colOff>
      <xdr:row>0</xdr:row>
      <xdr:rowOff>1</xdr:rowOff>
    </xdr:from>
    <xdr:to>
      <xdr:col>3</xdr:col>
      <xdr:colOff>719668</xdr:colOff>
      <xdr:row>5</xdr:row>
      <xdr:rowOff>68268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9304"/>
        <a:stretch/>
      </xdr:blipFill>
      <xdr:spPr>
        <a:xfrm>
          <a:off x="116419" y="1"/>
          <a:ext cx="3693582" cy="1105434"/>
        </a:xfrm>
        <a:prstGeom prst="rect">
          <a:avLst/>
        </a:prstGeom>
      </xdr:spPr>
    </xdr:pic>
    <xdr:clientData/>
  </xdr:twoCellAnchor>
  <xdr:twoCellAnchor editAs="oneCell">
    <xdr:from>
      <xdr:col>6</xdr:col>
      <xdr:colOff>126999</xdr:colOff>
      <xdr:row>0</xdr:row>
      <xdr:rowOff>0</xdr:rowOff>
    </xdr:from>
    <xdr:to>
      <xdr:col>9</xdr:col>
      <xdr:colOff>173566</xdr:colOff>
      <xdr:row>5</xdr:row>
      <xdr:rowOff>68267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0452"/>
        <a:stretch/>
      </xdr:blipFill>
      <xdr:spPr>
        <a:xfrm>
          <a:off x="4730749" y="0"/>
          <a:ext cx="2406650" cy="1105434"/>
        </a:xfrm>
        <a:prstGeom prst="rect">
          <a:avLst/>
        </a:prstGeom>
      </xdr:spPr>
    </xdr:pic>
    <xdr:clientData/>
  </xdr:twoCellAnchor>
  <xdr:twoCellAnchor editAs="oneCell">
    <xdr:from>
      <xdr:col>1</xdr:col>
      <xdr:colOff>201083</xdr:colOff>
      <xdr:row>6</xdr:row>
      <xdr:rowOff>20108</xdr:rowOff>
    </xdr:from>
    <xdr:to>
      <xdr:col>1</xdr:col>
      <xdr:colOff>515408</xdr:colOff>
      <xdr:row>7</xdr:row>
      <xdr:rowOff>105833</xdr:rowOff>
    </xdr:to>
    <xdr:pic>
      <xdr:nvPicPr>
        <xdr:cNvPr id="4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666" y="1258358"/>
          <a:ext cx="3143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624416</xdr:colOff>
      <xdr:row>6</xdr:row>
      <xdr:rowOff>10583</xdr:rowOff>
    </xdr:from>
    <xdr:to>
      <xdr:col>1</xdr:col>
      <xdr:colOff>938741</xdr:colOff>
      <xdr:row>7</xdr:row>
      <xdr:rowOff>95249</xdr:rowOff>
    </xdr:to>
    <xdr:pic>
      <xdr:nvPicPr>
        <xdr:cNvPr id="5" name="4 Imagen" descr="j0432678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999" y="1248833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306921</xdr:colOff>
      <xdr:row>35</xdr:row>
      <xdr:rowOff>84675</xdr:rowOff>
    </xdr:from>
    <xdr:to>
      <xdr:col>5</xdr:col>
      <xdr:colOff>234505</xdr:colOff>
      <xdr:row>48</xdr:row>
      <xdr:rowOff>128175</xdr:rowOff>
    </xdr:to>
    <xdr:graphicFrame macro="">
      <xdr:nvGraphicFramePr>
        <xdr:cNvPr id="4" name="Gráfico 26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</xdr:row>
      <xdr:rowOff>31749</xdr:rowOff>
    </xdr:from>
    <xdr:to>
      <xdr:col>5</xdr:col>
      <xdr:colOff>987</xdr:colOff>
      <xdr:row>6</xdr:row>
      <xdr:rowOff>86224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0079"/>
        <a:stretch/>
      </xdr:blipFill>
      <xdr:spPr>
        <a:xfrm>
          <a:off x="137583" y="264582"/>
          <a:ext cx="4163412" cy="1070475"/>
        </a:xfrm>
        <a:prstGeom prst="rect">
          <a:avLst/>
        </a:prstGeom>
      </xdr:spPr>
    </xdr:pic>
    <xdr:clientData/>
  </xdr:twoCellAnchor>
  <xdr:twoCellAnchor editAs="oneCell">
    <xdr:from>
      <xdr:col>12</xdr:col>
      <xdr:colOff>475190</xdr:colOff>
      <xdr:row>1</xdr:row>
      <xdr:rowOff>94189</xdr:rowOff>
    </xdr:from>
    <xdr:to>
      <xdr:col>15</xdr:col>
      <xdr:colOff>483879</xdr:colOff>
      <xdr:row>6</xdr:row>
      <xdr:rowOff>148664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0693"/>
        <a:stretch/>
      </xdr:blipFill>
      <xdr:spPr>
        <a:xfrm>
          <a:off x="10243607" y="327022"/>
          <a:ext cx="2718022" cy="107047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</xdr:row>
      <xdr:rowOff>14818</xdr:rowOff>
    </xdr:from>
    <xdr:to>
      <xdr:col>1</xdr:col>
      <xdr:colOff>314325</xdr:colOff>
      <xdr:row>8</xdr:row>
      <xdr:rowOff>100543</xdr:rowOff>
    </xdr:to>
    <xdr:pic>
      <xdr:nvPicPr>
        <xdr:cNvPr id="9" name="2 Imagen" descr="j0432680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583" y="1454151"/>
          <a:ext cx="3143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670984</xdr:colOff>
      <xdr:row>7</xdr:row>
      <xdr:rowOff>10583</xdr:rowOff>
    </xdr:from>
    <xdr:to>
      <xdr:col>1</xdr:col>
      <xdr:colOff>985309</xdr:colOff>
      <xdr:row>8</xdr:row>
      <xdr:rowOff>95249</xdr:rowOff>
    </xdr:to>
    <xdr:pic>
      <xdr:nvPicPr>
        <xdr:cNvPr id="11" name="3 Imagen" descr="j0432679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8567" y="1449916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468316</xdr:colOff>
      <xdr:row>35</xdr:row>
      <xdr:rowOff>42343</xdr:rowOff>
    </xdr:from>
    <xdr:to>
      <xdr:col>10</xdr:col>
      <xdr:colOff>512316</xdr:colOff>
      <xdr:row>48</xdr:row>
      <xdr:rowOff>85843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1B39514-00B8-462F-9B20-B06DBC6036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746128</xdr:colOff>
      <xdr:row>35</xdr:row>
      <xdr:rowOff>31759</xdr:rowOff>
    </xdr:from>
    <xdr:to>
      <xdr:col>16</xdr:col>
      <xdr:colOff>38711</xdr:colOff>
      <xdr:row>48</xdr:row>
      <xdr:rowOff>75259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DECF0890-7D3B-477A-82C4-862F7388D9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5</xdr:col>
      <xdr:colOff>987</xdr:colOff>
      <xdr:row>6</xdr:row>
      <xdr:rowOff>54475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0079"/>
        <a:stretch/>
      </xdr:blipFill>
      <xdr:spPr>
        <a:xfrm>
          <a:off x="137583" y="232833"/>
          <a:ext cx="4163412" cy="1070475"/>
        </a:xfrm>
        <a:prstGeom prst="rect">
          <a:avLst/>
        </a:prstGeom>
      </xdr:spPr>
    </xdr:pic>
    <xdr:clientData/>
  </xdr:twoCellAnchor>
  <xdr:twoCellAnchor editAs="oneCell">
    <xdr:from>
      <xdr:col>12</xdr:col>
      <xdr:colOff>877357</xdr:colOff>
      <xdr:row>1</xdr:row>
      <xdr:rowOff>62440</xdr:rowOff>
    </xdr:from>
    <xdr:to>
      <xdr:col>15</xdr:col>
      <xdr:colOff>782329</xdr:colOff>
      <xdr:row>6</xdr:row>
      <xdr:rowOff>116915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0693"/>
        <a:stretch/>
      </xdr:blipFill>
      <xdr:spPr>
        <a:xfrm>
          <a:off x="10243607" y="295273"/>
          <a:ext cx="2718022" cy="107047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</xdr:row>
      <xdr:rowOff>14818</xdr:rowOff>
    </xdr:from>
    <xdr:to>
      <xdr:col>1</xdr:col>
      <xdr:colOff>314325</xdr:colOff>
      <xdr:row>8</xdr:row>
      <xdr:rowOff>100543</xdr:rowOff>
    </xdr:to>
    <xdr:pic>
      <xdr:nvPicPr>
        <xdr:cNvPr id="8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583" y="1454151"/>
          <a:ext cx="3143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423333</xdr:colOff>
      <xdr:row>7</xdr:row>
      <xdr:rowOff>5293</xdr:rowOff>
    </xdr:from>
    <xdr:to>
      <xdr:col>1</xdr:col>
      <xdr:colOff>737658</xdr:colOff>
      <xdr:row>8</xdr:row>
      <xdr:rowOff>89959</xdr:rowOff>
    </xdr:to>
    <xdr:pic>
      <xdr:nvPicPr>
        <xdr:cNvPr id="9" name="4 Imagen" descr="j0432678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916" y="1444626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893233</xdr:colOff>
      <xdr:row>7</xdr:row>
      <xdr:rowOff>0</xdr:rowOff>
    </xdr:from>
    <xdr:to>
      <xdr:col>1</xdr:col>
      <xdr:colOff>1207558</xdr:colOff>
      <xdr:row>8</xdr:row>
      <xdr:rowOff>84666</xdr:rowOff>
    </xdr:to>
    <xdr:pic>
      <xdr:nvPicPr>
        <xdr:cNvPr id="10" name="3 Imagen" descr="j0432679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0816" y="1439333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1</xdr:row>
      <xdr:rowOff>0</xdr:rowOff>
    </xdr:from>
    <xdr:to>
      <xdr:col>4</xdr:col>
      <xdr:colOff>635987</xdr:colOff>
      <xdr:row>6</xdr:row>
      <xdr:rowOff>60825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0079"/>
        <a:stretch/>
      </xdr:blipFill>
      <xdr:spPr>
        <a:xfrm>
          <a:off x="219075" y="228600"/>
          <a:ext cx="4163412" cy="107047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314325</xdr:colOff>
      <xdr:row>8</xdr:row>
      <xdr:rowOff>85725</xdr:rowOff>
    </xdr:to>
    <xdr:pic>
      <xdr:nvPicPr>
        <xdr:cNvPr id="4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583" y="1248833"/>
          <a:ext cx="3143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423333</xdr:colOff>
      <xdr:row>6</xdr:row>
      <xdr:rowOff>190500</xdr:rowOff>
    </xdr:from>
    <xdr:to>
      <xdr:col>1</xdr:col>
      <xdr:colOff>737658</xdr:colOff>
      <xdr:row>8</xdr:row>
      <xdr:rowOff>75141</xdr:rowOff>
    </xdr:to>
    <xdr:pic>
      <xdr:nvPicPr>
        <xdr:cNvPr id="5" name="4 Imagen" descr="j0432678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916" y="1238250"/>
          <a:ext cx="3143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893233</xdr:colOff>
      <xdr:row>6</xdr:row>
      <xdr:rowOff>185207</xdr:rowOff>
    </xdr:from>
    <xdr:to>
      <xdr:col>1</xdr:col>
      <xdr:colOff>1207558</xdr:colOff>
      <xdr:row>8</xdr:row>
      <xdr:rowOff>69848</xdr:rowOff>
    </xdr:to>
    <xdr:pic>
      <xdr:nvPicPr>
        <xdr:cNvPr id="6" name="3 Imagen" descr="j0432679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6583" y="1423457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709083</xdr:colOff>
      <xdr:row>1</xdr:row>
      <xdr:rowOff>9525</xdr:rowOff>
    </xdr:from>
    <xdr:to>
      <xdr:col>12</xdr:col>
      <xdr:colOff>221</xdr:colOff>
      <xdr:row>6</xdr:row>
      <xdr:rowOff>70350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0693"/>
        <a:stretch/>
      </xdr:blipFill>
      <xdr:spPr>
        <a:xfrm>
          <a:off x="7795683" y="238125"/>
          <a:ext cx="2718022" cy="107047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1</xdr:row>
      <xdr:rowOff>0</xdr:rowOff>
    </xdr:from>
    <xdr:to>
      <xdr:col>4</xdr:col>
      <xdr:colOff>111053</xdr:colOff>
      <xdr:row>6</xdr:row>
      <xdr:rowOff>54475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0079"/>
        <a:stretch/>
      </xdr:blipFill>
      <xdr:spPr>
        <a:xfrm>
          <a:off x="223308" y="232833"/>
          <a:ext cx="4163412" cy="107047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</xdr:row>
      <xdr:rowOff>3175</xdr:rowOff>
    </xdr:from>
    <xdr:to>
      <xdr:col>1</xdr:col>
      <xdr:colOff>314325</xdr:colOff>
      <xdr:row>8</xdr:row>
      <xdr:rowOff>88900</xdr:rowOff>
    </xdr:to>
    <xdr:pic>
      <xdr:nvPicPr>
        <xdr:cNvPr id="5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583" y="1442508"/>
          <a:ext cx="3143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423333</xdr:colOff>
      <xdr:row>6</xdr:row>
      <xdr:rowOff>184150</xdr:rowOff>
    </xdr:from>
    <xdr:to>
      <xdr:col>1</xdr:col>
      <xdr:colOff>737658</xdr:colOff>
      <xdr:row>8</xdr:row>
      <xdr:rowOff>78316</xdr:rowOff>
    </xdr:to>
    <xdr:pic>
      <xdr:nvPicPr>
        <xdr:cNvPr id="6" name="4 Imagen" descr="j0432678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916" y="1432983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893233</xdr:colOff>
      <xdr:row>6</xdr:row>
      <xdr:rowOff>177799</xdr:rowOff>
    </xdr:from>
    <xdr:to>
      <xdr:col>1</xdr:col>
      <xdr:colOff>1207558</xdr:colOff>
      <xdr:row>8</xdr:row>
      <xdr:rowOff>71965</xdr:rowOff>
    </xdr:to>
    <xdr:pic>
      <xdr:nvPicPr>
        <xdr:cNvPr id="7" name="3 Imagen" descr="j0432679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0816" y="1426632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148161</xdr:colOff>
      <xdr:row>1</xdr:row>
      <xdr:rowOff>9525</xdr:rowOff>
    </xdr:from>
    <xdr:to>
      <xdr:col>11</xdr:col>
      <xdr:colOff>675433</xdr:colOff>
      <xdr:row>6</xdr:row>
      <xdr:rowOff>64000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0693"/>
        <a:stretch/>
      </xdr:blipFill>
      <xdr:spPr>
        <a:xfrm>
          <a:off x="8170328" y="242358"/>
          <a:ext cx="2718022" cy="107047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1</xdr:row>
      <xdr:rowOff>0</xdr:rowOff>
    </xdr:from>
    <xdr:to>
      <xdr:col>1</xdr:col>
      <xdr:colOff>3772887</xdr:colOff>
      <xdr:row>6</xdr:row>
      <xdr:rowOff>54475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0079"/>
        <a:stretch/>
      </xdr:blipFill>
      <xdr:spPr>
        <a:xfrm>
          <a:off x="223308" y="232833"/>
          <a:ext cx="4163412" cy="107047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</xdr:row>
      <xdr:rowOff>3175</xdr:rowOff>
    </xdr:from>
    <xdr:to>
      <xdr:col>1</xdr:col>
      <xdr:colOff>314325</xdr:colOff>
      <xdr:row>8</xdr:row>
      <xdr:rowOff>88900</xdr:rowOff>
    </xdr:to>
    <xdr:pic>
      <xdr:nvPicPr>
        <xdr:cNvPr id="5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583" y="1442508"/>
          <a:ext cx="3143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423333</xdr:colOff>
      <xdr:row>6</xdr:row>
      <xdr:rowOff>184150</xdr:rowOff>
    </xdr:from>
    <xdr:to>
      <xdr:col>1</xdr:col>
      <xdr:colOff>737658</xdr:colOff>
      <xdr:row>8</xdr:row>
      <xdr:rowOff>78316</xdr:rowOff>
    </xdr:to>
    <xdr:pic>
      <xdr:nvPicPr>
        <xdr:cNvPr id="6" name="4 Imagen" descr="j0432678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916" y="1432983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893233</xdr:colOff>
      <xdr:row>6</xdr:row>
      <xdr:rowOff>177799</xdr:rowOff>
    </xdr:from>
    <xdr:to>
      <xdr:col>1</xdr:col>
      <xdr:colOff>1207558</xdr:colOff>
      <xdr:row>8</xdr:row>
      <xdr:rowOff>71965</xdr:rowOff>
    </xdr:to>
    <xdr:pic>
      <xdr:nvPicPr>
        <xdr:cNvPr id="7" name="3 Imagen" descr="j0432679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0816" y="1426632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232829</xdr:colOff>
      <xdr:row>1</xdr:row>
      <xdr:rowOff>30692</xdr:rowOff>
    </xdr:from>
    <xdr:to>
      <xdr:col>11</xdr:col>
      <xdr:colOff>782326</xdr:colOff>
      <xdr:row>6</xdr:row>
      <xdr:rowOff>85167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0693"/>
        <a:stretch/>
      </xdr:blipFill>
      <xdr:spPr>
        <a:xfrm>
          <a:off x="10085912" y="263525"/>
          <a:ext cx="2718022" cy="107047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1</xdr:row>
      <xdr:rowOff>0</xdr:rowOff>
    </xdr:from>
    <xdr:to>
      <xdr:col>4</xdr:col>
      <xdr:colOff>714303</xdr:colOff>
      <xdr:row>6</xdr:row>
      <xdr:rowOff>54475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0079"/>
        <a:stretch/>
      </xdr:blipFill>
      <xdr:spPr>
        <a:xfrm>
          <a:off x="223308" y="232833"/>
          <a:ext cx="4163412" cy="107047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</xdr:row>
      <xdr:rowOff>193675</xdr:rowOff>
    </xdr:from>
    <xdr:to>
      <xdr:col>1</xdr:col>
      <xdr:colOff>314325</xdr:colOff>
      <xdr:row>8</xdr:row>
      <xdr:rowOff>78316</xdr:rowOff>
    </xdr:to>
    <xdr:pic>
      <xdr:nvPicPr>
        <xdr:cNvPr id="5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583" y="1442508"/>
          <a:ext cx="3143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423333</xdr:colOff>
      <xdr:row>6</xdr:row>
      <xdr:rowOff>184150</xdr:rowOff>
    </xdr:from>
    <xdr:to>
      <xdr:col>1</xdr:col>
      <xdr:colOff>737658</xdr:colOff>
      <xdr:row>8</xdr:row>
      <xdr:rowOff>67732</xdr:rowOff>
    </xdr:to>
    <xdr:pic>
      <xdr:nvPicPr>
        <xdr:cNvPr id="6" name="4 Imagen" descr="j0432678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916" y="1432983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893233</xdr:colOff>
      <xdr:row>6</xdr:row>
      <xdr:rowOff>177799</xdr:rowOff>
    </xdr:from>
    <xdr:to>
      <xdr:col>1</xdr:col>
      <xdr:colOff>1207558</xdr:colOff>
      <xdr:row>8</xdr:row>
      <xdr:rowOff>61381</xdr:rowOff>
    </xdr:to>
    <xdr:pic>
      <xdr:nvPicPr>
        <xdr:cNvPr id="7" name="3 Imagen" descr="j0432679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0816" y="1426632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306917</xdr:colOff>
      <xdr:row>1</xdr:row>
      <xdr:rowOff>30692</xdr:rowOff>
    </xdr:from>
    <xdr:to>
      <xdr:col>11</xdr:col>
      <xdr:colOff>781272</xdr:colOff>
      <xdr:row>6</xdr:row>
      <xdr:rowOff>85167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0693"/>
        <a:stretch/>
      </xdr:blipFill>
      <xdr:spPr>
        <a:xfrm>
          <a:off x="7577667" y="263525"/>
          <a:ext cx="2718022" cy="107047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1</xdr:row>
      <xdr:rowOff>0</xdr:rowOff>
    </xdr:from>
    <xdr:to>
      <xdr:col>4</xdr:col>
      <xdr:colOff>111053</xdr:colOff>
      <xdr:row>6</xdr:row>
      <xdr:rowOff>54475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0079"/>
        <a:stretch/>
      </xdr:blipFill>
      <xdr:spPr>
        <a:xfrm>
          <a:off x="223308" y="232833"/>
          <a:ext cx="4163412" cy="107047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</xdr:row>
      <xdr:rowOff>193675</xdr:rowOff>
    </xdr:from>
    <xdr:to>
      <xdr:col>1</xdr:col>
      <xdr:colOff>314325</xdr:colOff>
      <xdr:row>8</xdr:row>
      <xdr:rowOff>78316</xdr:rowOff>
    </xdr:to>
    <xdr:pic>
      <xdr:nvPicPr>
        <xdr:cNvPr id="5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583" y="1442508"/>
          <a:ext cx="3143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423333</xdr:colOff>
      <xdr:row>6</xdr:row>
      <xdr:rowOff>184150</xdr:rowOff>
    </xdr:from>
    <xdr:to>
      <xdr:col>1</xdr:col>
      <xdr:colOff>737658</xdr:colOff>
      <xdr:row>8</xdr:row>
      <xdr:rowOff>67732</xdr:rowOff>
    </xdr:to>
    <xdr:pic>
      <xdr:nvPicPr>
        <xdr:cNvPr id="6" name="4 Imagen" descr="j0432678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916" y="1432983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893233</xdr:colOff>
      <xdr:row>6</xdr:row>
      <xdr:rowOff>177799</xdr:rowOff>
    </xdr:from>
    <xdr:to>
      <xdr:col>1</xdr:col>
      <xdr:colOff>1207558</xdr:colOff>
      <xdr:row>8</xdr:row>
      <xdr:rowOff>61381</xdr:rowOff>
    </xdr:to>
    <xdr:pic>
      <xdr:nvPicPr>
        <xdr:cNvPr id="7" name="3 Imagen" descr="j0432679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0816" y="1426632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21167</xdr:colOff>
      <xdr:row>1</xdr:row>
      <xdr:rowOff>20109</xdr:rowOff>
    </xdr:from>
    <xdr:to>
      <xdr:col>11</xdr:col>
      <xdr:colOff>569605</xdr:colOff>
      <xdr:row>6</xdr:row>
      <xdr:rowOff>74584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0693"/>
        <a:stretch/>
      </xdr:blipFill>
      <xdr:spPr>
        <a:xfrm>
          <a:off x="7905750" y="252942"/>
          <a:ext cx="2718022" cy="107047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1</xdr:row>
      <xdr:rowOff>0</xdr:rowOff>
    </xdr:from>
    <xdr:to>
      <xdr:col>4</xdr:col>
      <xdr:colOff>111053</xdr:colOff>
      <xdr:row>6</xdr:row>
      <xdr:rowOff>75641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0079"/>
        <a:stretch/>
      </xdr:blipFill>
      <xdr:spPr>
        <a:xfrm>
          <a:off x="223308" y="232833"/>
          <a:ext cx="4163412" cy="107047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</xdr:row>
      <xdr:rowOff>13758</xdr:rowOff>
    </xdr:from>
    <xdr:to>
      <xdr:col>1</xdr:col>
      <xdr:colOff>314325</xdr:colOff>
      <xdr:row>8</xdr:row>
      <xdr:rowOff>99483</xdr:rowOff>
    </xdr:to>
    <xdr:pic>
      <xdr:nvPicPr>
        <xdr:cNvPr id="5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583" y="1442508"/>
          <a:ext cx="3143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423333</xdr:colOff>
      <xdr:row>7</xdr:row>
      <xdr:rowOff>4233</xdr:rowOff>
    </xdr:from>
    <xdr:to>
      <xdr:col>1</xdr:col>
      <xdr:colOff>737658</xdr:colOff>
      <xdr:row>8</xdr:row>
      <xdr:rowOff>88899</xdr:rowOff>
    </xdr:to>
    <xdr:pic>
      <xdr:nvPicPr>
        <xdr:cNvPr id="6" name="4 Imagen" descr="j0432678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916" y="1432983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893233</xdr:colOff>
      <xdr:row>6</xdr:row>
      <xdr:rowOff>198965</xdr:rowOff>
    </xdr:from>
    <xdr:to>
      <xdr:col>1</xdr:col>
      <xdr:colOff>1207558</xdr:colOff>
      <xdr:row>8</xdr:row>
      <xdr:rowOff>82548</xdr:rowOff>
    </xdr:to>
    <xdr:pic>
      <xdr:nvPicPr>
        <xdr:cNvPr id="7" name="3 Imagen" descr="j0432679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0816" y="1426632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21167</xdr:colOff>
      <xdr:row>1</xdr:row>
      <xdr:rowOff>20109</xdr:rowOff>
    </xdr:from>
    <xdr:to>
      <xdr:col>11</xdr:col>
      <xdr:colOff>580189</xdr:colOff>
      <xdr:row>6</xdr:row>
      <xdr:rowOff>95750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0693"/>
        <a:stretch/>
      </xdr:blipFill>
      <xdr:spPr>
        <a:xfrm>
          <a:off x="7905750" y="252942"/>
          <a:ext cx="2718022" cy="1070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tabColor theme="2" tint="-0.249977111117893"/>
  </sheetPr>
  <dimension ref="A1:P49"/>
  <sheetViews>
    <sheetView showGridLines="0" tabSelected="1" zoomScale="90" zoomScaleNormal="90" workbookViewId="0">
      <selection activeCell="B7" sqref="B7:F7"/>
    </sheetView>
  </sheetViews>
  <sheetFormatPr baseColWidth="10" defaultRowHeight="15"/>
  <cols>
    <col min="1" max="1" width="1.7109375" customWidth="1"/>
    <col min="2" max="2" width="21.7109375" customWidth="1"/>
    <col min="3" max="3" width="36.7109375" customWidth="1"/>
    <col min="7" max="7" width="5.5703125" customWidth="1"/>
  </cols>
  <sheetData>
    <row r="1" spans="1:16" ht="18">
      <c r="A1" s="9"/>
      <c r="B1" s="6"/>
      <c r="C1" s="6"/>
      <c r="D1" s="10"/>
      <c r="E1" s="10"/>
      <c r="F1" s="10"/>
      <c r="G1" s="11"/>
      <c r="H1" s="7"/>
      <c r="I1" s="7"/>
      <c r="J1" s="7"/>
      <c r="K1" s="7"/>
      <c r="L1" s="7"/>
      <c r="M1" s="7"/>
      <c r="N1" s="7"/>
      <c r="O1" s="7"/>
      <c r="P1" s="7"/>
    </row>
    <row r="2" spans="1:16" ht="18">
      <c r="A2" s="12"/>
      <c r="B2" s="4"/>
      <c r="C2" s="4"/>
      <c r="D2" s="13"/>
      <c r="E2" s="13"/>
      <c r="F2" s="13"/>
      <c r="G2" s="14"/>
      <c r="I2" s="7"/>
      <c r="J2" s="7"/>
      <c r="K2" s="7"/>
      <c r="L2" s="7"/>
      <c r="M2" s="7"/>
      <c r="N2" s="7"/>
      <c r="O2" s="7"/>
      <c r="P2" s="7"/>
    </row>
    <row r="3" spans="1:16">
      <c r="A3" s="12"/>
      <c r="B3" s="4"/>
      <c r="C3" s="4"/>
      <c r="D3" s="4"/>
      <c r="E3" s="4"/>
      <c r="F3" s="4"/>
      <c r="G3" s="15"/>
    </row>
    <row r="4" spans="1:16">
      <c r="A4" s="12"/>
      <c r="B4" s="4"/>
      <c r="C4" s="4"/>
      <c r="D4" s="4"/>
      <c r="E4" s="4"/>
      <c r="F4" s="4"/>
      <c r="G4" s="15"/>
    </row>
    <row r="5" spans="1:16" ht="15.75">
      <c r="A5" s="12"/>
      <c r="B5" s="16"/>
      <c r="C5" s="24"/>
      <c r="D5" s="4"/>
      <c r="E5" s="4"/>
      <c r="F5" s="4"/>
      <c r="G5" s="15"/>
    </row>
    <row r="6" spans="1:16" ht="15.75">
      <c r="A6" s="12"/>
      <c r="B6" s="3"/>
      <c r="C6" s="24"/>
      <c r="D6" s="4"/>
      <c r="E6" s="4"/>
      <c r="F6" s="4"/>
      <c r="G6" s="15"/>
    </row>
    <row r="7" spans="1:16" ht="15.75">
      <c r="A7" s="12"/>
      <c r="B7" s="101" t="s">
        <v>314</v>
      </c>
      <c r="C7" s="101"/>
      <c r="D7" s="101"/>
      <c r="E7" s="101"/>
      <c r="F7" s="101"/>
      <c r="G7" s="15"/>
    </row>
    <row r="8" spans="1:16" ht="15.75" customHeight="1">
      <c r="A8" s="12"/>
      <c r="B8" s="101" t="s">
        <v>227</v>
      </c>
      <c r="C8" s="101"/>
      <c r="D8" s="101"/>
      <c r="E8" s="101"/>
      <c r="F8" s="101"/>
      <c r="G8" s="15"/>
    </row>
    <row r="9" spans="1:16" ht="15.75" customHeight="1">
      <c r="A9" s="12"/>
      <c r="B9" s="24"/>
      <c r="D9" s="4"/>
      <c r="E9" s="4"/>
      <c r="F9" s="4"/>
      <c r="G9" s="15"/>
    </row>
    <row r="10" spans="1:16" ht="15.75">
      <c r="A10" s="12"/>
      <c r="B10" s="24"/>
      <c r="D10" s="4"/>
      <c r="E10" s="4"/>
      <c r="F10" s="4"/>
      <c r="G10" s="15"/>
    </row>
    <row r="11" spans="1:16" ht="15.75">
      <c r="A11" s="12"/>
      <c r="B11" s="24"/>
      <c r="D11" s="4"/>
      <c r="E11" s="4"/>
      <c r="F11" s="4"/>
      <c r="G11" s="15"/>
    </row>
    <row r="12" spans="1:16" ht="15.75">
      <c r="A12" s="12"/>
      <c r="B12" s="24"/>
      <c r="C12" s="43" t="s">
        <v>100</v>
      </c>
      <c r="D12" s="4"/>
      <c r="E12" s="4"/>
      <c r="F12" s="4"/>
      <c r="G12" s="15"/>
    </row>
    <row r="13" spans="1:16" ht="15.75">
      <c r="A13" s="12"/>
      <c r="B13" s="24"/>
      <c r="C13" s="25"/>
      <c r="D13" s="4"/>
      <c r="E13" s="4"/>
      <c r="F13" s="4"/>
      <c r="G13" s="15"/>
    </row>
    <row r="14" spans="1:16" ht="15.75">
      <c r="A14" s="12"/>
      <c r="B14" s="24"/>
      <c r="C14" s="41" t="s">
        <v>286</v>
      </c>
      <c r="D14" s="4"/>
      <c r="E14" s="4"/>
      <c r="F14" s="4"/>
      <c r="G14" s="15"/>
    </row>
    <row r="15" spans="1:16" ht="15.75">
      <c r="A15" s="12"/>
      <c r="B15" s="24"/>
      <c r="C15" s="41" t="s">
        <v>287</v>
      </c>
      <c r="D15" s="4"/>
      <c r="E15" s="4"/>
      <c r="F15" s="4"/>
      <c r="G15" s="15"/>
    </row>
    <row r="16" spans="1:16" ht="15.75">
      <c r="A16" s="12"/>
      <c r="B16" s="24"/>
      <c r="C16" s="41" t="s">
        <v>62</v>
      </c>
      <c r="D16" s="4"/>
      <c r="E16" s="4"/>
      <c r="F16" s="4"/>
      <c r="G16" s="15"/>
    </row>
    <row r="17" spans="1:7" ht="15.75">
      <c r="A17" s="12"/>
      <c r="B17" s="24"/>
      <c r="C17" s="41" t="s">
        <v>63</v>
      </c>
      <c r="D17" s="4"/>
      <c r="E17" s="4"/>
      <c r="F17" s="4"/>
      <c r="G17" s="15"/>
    </row>
    <row r="18" spans="1:7" ht="15.75">
      <c r="A18" s="12"/>
      <c r="B18" s="24"/>
      <c r="C18" s="41" t="s">
        <v>64</v>
      </c>
      <c r="D18" s="4"/>
      <c r="E18" s="4"/>
      <c r="F18" s="4"/>
      <c r="G18" s="15"/>
    </row>
    <row r="19" spans="1:7" ht="15.75">
      <c r="A19" s="12"/>
      <c r="B19" s="4"/>
      <c r="C19" s="41" t="s">
        <v>65</v>
      </c>
      <c r="D19" s="4"/>
      <c r="E19" s="4"/>
      <c r="F19" s="4"/>
      <c r="G19" s="15"/>
    </row>
    <row r="20" spans="1:7" ht="15.75">
      <c r="A20" s="12"/>
      <c r="B20" s="4"/>
      <c r="C20" s="41" t="s">
        <v>66</v>
      </c>
      <c r="D20" s="4"/>
      <c r="E20" s="4"/>
      <c r="F20" s="4"/>
      <c r="G20" s="15"/>
    </row>
    <row r="21" spans="1:7" ht="15.75">
      <c r="A21" s="12"/>
      <c r="B21" s="4"/>
      <c r="C21" s="41" t="s">
        <v>299</v>
      </c>
      <c r="D21" s="4"/>
      <c r="E21" s="4"/>
      <c r="F21" s="4"/>
      <c r="G21" s="15"/>
    </row>
    <row r="22" spans="1:7" ht="15.75">
      <c r="A22" s="12"/>
      <c r="B22" s="4"/>
      <c r="C22" s="41" t="s">
        <v>67</v>
      </c>
      <c r="D22" s="4"/>
      <c r="E22" s="4"/>
      <c r="F22" s="4"/>
      <c r="G22" s="15"/>
    </row>
    <row r="23" spans="1:7">
      <c r="A23" s="12"/>
      <c r="B23" s="4"/>
      <c r="C23" s="4"/>
      <c r="D23" s="4"/>
      <c r="E23" s="4"/>
      <c r="F23" s="4"/>
      <c r="G23" s="15"/>
    </row>
    <row r="24" spans="1:7">
      <c r="A24" s="12"/>
      <c r="B24" s="4"/>
      <c r="C24" s="4"/>
      <c r="D24" s="4"/>
      <c r="E24" s="4"/>
      <c r="F24" s="4"/>
      <c r="G24" s="15"/>
    </row>
    <row r="25" spans="1:7">
      <c r="A25" s="12"/>
      <c r="B25" s="4"/>
      <c r="C25" s="4"/>
      <c r="D25" s="4"/>
      <c r="E25" s="4"/>
      <c r="F25" s="4"/>
      <c r="G25" s="15"/>
    </row>
    <row r="26" spans="1:7">
      <c r="A26" s="12"/>
      <c r="B26" s="81" t="s">
        <v>308</v>
      </c>
      <c r="C26" s="4"/>
      <c r="D26" s="4"/>
      <c r="E26" s="4"/>
      <c r="F26" s="4"/>
      <c r="G26" s="15"/>
    </row>
    <row r="27" spans="1:7">
      <c r="A27" s="12"/>
      <c r="B27" s="81" t="s">
        <v>228</v>
      </c>
      <c r="C27" s="4"/>
      <c r="D27" s="4"/>
      <c r="E27" s="4"/>
      <c r="F27" s="4"/>
      <c r="G27" s="15"/>
    </row>
    <row r="28" spans="1:7">
      <c r="A28" s="12"/>
      <c r="B28" s="4"/>
      <c r="C28" s="4"/>
      <c r="D28" s="4"/>
      <c r="E28" s="4"/>
      <c r="F28" s="4"/>
      <c r="G28" s="15"/>
    </row>
    <row r="29" spans="1:7">
      <c r="A29" s="12"/>
      <c r="B29" s="4"/>
      <c r="C29" s="4"/>
      <c r="D29" s="4"/>
      <c r="E29" s="4"/>
      <c r="F29" s="4"/>
      <c r="G29" s="15"/>
    </row>
    <row r="30" spans="1:7" ht="15.75">
      <c r="A30" s="12"/>
      <c r="B30" s="44" t="s">
        <v>229</v>
      </c>
      <c r="C30" s="45" t="s">
        <v>309</v>
      </c>
      <c r="D30" s="4"/>
      <c r="E30" s="4"/>
      <c r="F30" s="4"/>
      <c r="G30" s="15"/>
    </row>
    <row r="31" spans="1:7" ht="15.75">
      <c r="A31" s="12"/>
      <c r="B31" s="44" t="s">
        <v>230</v>
      </c>
      <c r="C31" s="45" t="s">
        <v>317</v>
      </c>
      <c r="D31" s="4"/>
      <c r="E31" s="4"/>
      <c r="F31" s="4"/>
      <c r="G31" s="15"/>
    </row>
    <row r="32" spans="1:7">
      <c r="A32" s="12"/>
      <c r="B32" s="4"/>
      <c r="C32" s="4"/>
      <c r="D32" s="4"/>
      <c r="E32" s="4"/>
      <c r="F32" s="4"/>
      <c r="G32" s="15"/>
    </row>
    <row r="33" spans="1:7">
      <c r="A33" s="18"/>
      <c r="B33" s="5"/>
      <c r="C33" s="5"/>
      <c r="D33" s="5"/>
      <c r="E33" s="5"/>
      <c r="F33" s="5"/>
      <c r="G33" s="19"/>
    </row>
    <row r="36" spans="1:7">
      <c r="A36" s="12"/>
      <c r="B36" s="4"/>
      <c r="C36" s="4"/>
      <c r="D36" s="4"/>
      <c r="E36" s="4"/>
      <c r="F36" s="4"/>
    </row>
    <row r="37" spans="1:7">
      <c r="A37" s="12"/>
      <c r="B37" s="4"/>
      <c r="C37" s="4"/>
      <c r="D37" s="4"/>
      <c r="E37" s="4"/>
      <c r="F37" s="4"/>
    </row>
    <row r="38" spans="1:7">
      <c r="A38" s="12"/>
      <c r="B38" s="4"/>
      <c r="C38" s="4"/>
      <c r="D38" s="4"/>
      <c r="E38" s="4"/>
      <c r="F38" s="4"/>
    </row>
    <row r="39" spans="1:7">
      <c r="A39" s="12"/>
      <c r="B39" s="4"/>
      <c r="C39" s="4"/>
      <c r="D39" s="4"/>
      <c r="E39" s="4"/>
      <c r="F39" s="4"/>
    </row>
    <row r="40" spans="1:7">
      <c r="A40" s="12"/>
      <c r="B40" s="4"/>
      <c r="C40" s="4"/>
      <c r="D40" s="4"/>
      <c r="E40" s="4"/>
      <c r="F40" s="4"/>
    </row>
    <row r="41" spans="1:7">
      <c r="A41" s="12"/>
      <c r="B41" s="4"/>
      <c r="C41" s="4"/>
      <c r="D41" s="4"/>
      <c r="E41" s="4"/>
      <c r="F41" s="4"/>
    </row>
    <row r="42" spans="1:7">
      <c r="A42" s="12"/>
      <c r="B42" s="4"/>
      <c r="C42" s="4"/>
      <c r="D42" s="4"/>
      <c r="E42" s="4"/>
      <c r="F42" s="4"/>
    </row>
    <row r="43" spans="1:7">
      <c r="A43" s="12"/>
      <c r="B43" s="4"/>
      <c r="C43" s="4"/>
      <c r="D43" s="4"/>
      <c r="E43" s="4"/>
      <c r="F43" s="4"/>
    </row>
    <row r="44" spans="1:7">
      <c r="A44" s="12"/>
      <c r="B44" s="4"/>
      <c r="C44" s="4"/>
      <c r="D44" s="4"/>
      <c r="E44" s="4"/>
      <c r="F44" s="4"/>
    </row>
    <row r="45" spans="1:7">
      <c r="A45" s="12"/>
      <c r="B45" s="4"/>
      <c r="C45" s="4"/>
      <c r="D45" s="4"/>
      <c r="E45" s="4"/>
      <c r="F45" s="4"/>
    </row>
    <row r="46" spans="1:7">
      <c r="A46" s="12"/>
      <c r="B46" s="4"/>
      <c r="C46" s="4"/>
      <c r="D46" s="4"/>
      <c r="E46" s="4"/>
      <c r="F46" s="4"/>
    </row>
    <row r="47" spans="1:7">
      <c r="A47" s="12"/>
      <c r="B47" s="4"/>
      <c r="C47" s="4"/>
      <c r="D47" s="4"/>
      <c r="E47" s="4"/>
      <c r="F47" s="4"/>
    </row>
    <row r="48" spans="1:7">
      <c r="A48" s="12"/>
      <c r="B48" s="4"/>
      <c r="C48" s="4"/>
      <c r="D48" s="4"/>
      <c r="E48" s="4"/>
      <c r="F48" s="4"/>
    </row>
    <row r="49" spans="1:6">
      <c r="A49" s="12"/>
      <c r="B49" s="4"/>
      <c r="C49" s="4"/>
      <c r="D49" s="4"/>
      <c r="E49" s="4"/>
      <c r="F49" s="4"/>
    </row>
  </sheetData>
  <mergeCells count="2">
    <mergeCell ref="B7:F7"/>
    <mergeCell ref="B8:F8"/>
  </mergeCells>
  <hyperlinks>
    <hyperlink ref="C14" location="Sexo!A1" display="Oferentes por sexo"/>
    <hyperlink ref="C16" location="Departamentos!A1" display="Oferentes por departamentos "/>
    <hyperlink ref="C17" location="Ciudades!A1" display="Oferentes por ciudades"/>
    <hyperlink ref="C18" location="Ocupaciones!A1" display="Oferentes por ocupaciones "/>
    <hyperlink ref="C19" location="'Educación '!A1" display="Oferentes por nivel educativo "/>
    <hyperlink ref="C20" location="'Experiencia laboral'!A1" display="Oferentes por experiencia laboral"/>
    <hyperlink ref="C22" location="'Aspiración Salarial'!A1" display="Oferentes por rangos de salarios"/>
    <hyperlink ref="C15" location="Edad!A1" display="Oferentes por rangos de edad"/>
    <hyperlink ref="C21" location="'Áreas de conocimiento'!A1" display="Oferentes por áreas de conocimiento"/>
  </hyperlinks>
  <pageMargins left="0.39370078740157483" right="0.39370078740157483" top="0.39370078740157483" bottom="0.39370078740157483" header="0.31496062992125984" footer="0.31496062992125984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>
    <tabColor rgb="FFFF0000"/>
  </sheetPr>
  <dimension ref="A1:S70"/>
  <sheetViews>
    <sheetView showGridLines="0" topLeftCell="A3" zoomScale="90" zoomScaleNormal="90" workbookViewId="0">
      <selection activeCell="E51" sqref="E51"/>
    </sheetView>
  </sheetViews>
  <sheetFormatPr baseColWidth="10" defaultRowHeight="15"/>
  <cols>
    <col min="1" max="1" width="1.7109375" customWidth="1"/>
    <col min="2" max="2" width="56.5703125" customWidth="1"/>
    <col min="3" max="9" width="11.7109375" customWidth="1"/>
    <col min="10" max="10" width="11.85546875" customWidth="1"/>
    <col min="11" max="11" width="4.5703125" customWidth="1"/>
    <col min="12" max="13" width="11.7109375" customWidth="1"/>
    <col min="14" max="14" width="1.7109375" customWidth="1"/>
    <col min="15" max="15" width="12" bestFit="1" customWidth="1"/>
    <col min="16" max="16" width="12.42578125" bestFit="1" customWidth="1"/>
    <col min="17" max="17" width="12" bestFit="1" customWidth="1"/>
    <col min="18" max="18" width="12.42578125" bestFit="1" customWidth="1"/>
    <col min="19" max="19" width="12" bestFit="1" customWidth="1"/>
  </cols>
  <sheetData>
    <row r="1" spans="1:19" ht="18">
      <c r="A1" s="9"/>
      <c r="B1" s="6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1"/>
      <c r="O1" s="7"/>
      <c r="P1" s="7"/>
      <c r="Q1" s="7"/>
      <c r="R1" s="7"/>
      <c r="S1" s="7"/>
    </row>
    <row r="2" spans="1:19" ht="18">
      <c r="A2" s="12"/>
      <c r="B2" s="4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4"/>
      <c r="O2" s="7"/>
      <c r="P2" s="7"/>
      <c r="Q2" s="7"/>
      <c r="R2" s="7"/>
      <c r="S2" s="7"/>
    </row>
    <row r="3" spans="1:19">
      <c r="A3" s="12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15"/>
    </row>
    <row r="4" spans="1:19">
      <c r="A4" s="12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15"/>
    </row>
    <row r="5" spans="1:19" ht="15.75">
      <c r="A5" s="12"/>
      <c r="B5" s="16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15"/>
    </row>
    <row r="6" spans="1:19" ht="15.75">
      <c r="A6" s="12"/>
      <c r="B6" s="3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15"/>
    </row>
    <row r="7" spans="1:19">
      <c r="A7" s="12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15"/>
    </row>
    <row r="8" spans="1:19">
      <c r="A8" s="12"/>
      <c r="B8" s="8"/>
      <c r="C8" s="26"/>
      <c r="D8" s="4"/>
      <c r="E8" s="4"/>
      <c r="F8" s="4"/>
      <c r="G8" s="4"/>
      <c r="H8" s="4"/>
      <c r="I8" s="4"/>
      <c r="J8" s="4"/>
      <c r="K8" s="4"/>
      <c r="L8" s="4"/>
      <c r="M8" s="4"/>
      <c r="N8" s="15"/>
    </row>
    <row r="9" spans="1:19">
      <c r="A9" s="12"/>
      <c r="B9" s="8"/>
      <c r="C9" s="26"/>
      <c r="D9" s="4"/>
      <c r="E9" s="4"/>
      <c r="F9" s="4"/>
      <c r="G9" s="4"/>
      <c r="H9" s="4"/>
      <c r="I9" s="4"/>
      <c r="J9" s="4"/>
      <c r="K9" s="4"/>
      <c r="L9" s="4"/>
      <c r="M9" s="4"/>
      <c r="N9" s="15"/>
    </row>
    <row r="10" spans="1:19">
      <c r="A10" s="12"/>
      <c r="B10" s="8"/>
      <c r="C10" s="26"/>
      <c r="D10" s="4"/>
      <c r="E10" s="4"/>
      <c r="F10" s="4"/>
      <c r="G10" s="4"/>
      <c r="H10" s="4"/>
      <c r="I10" s="4"/>
      <c r="J10" s="4"/>
      <c r="K10" s="4"/>
      <c r="L10" s="4"/>
      <c r="M10" s="4"/>
      <c r="N10" s="15"/>
    </row>
    <row r="11" spans="1:19" ht="15.75">
      <c r="A11" s="12"/>
      <c r="B11" s="8"/>
      <c r="C11" s="106" t="s">
        <v>298</v>
      </c>
      <c r="D11" s="106"/>
      <c r="E11" s="106"/>
      <c r="F11" s="106"/>
      <c r="G11" s="106"/>
      <c r="H11" s="106"/>
      <c r="I11" s="106"/>
      <c r="J11" s="106"/>
      <c r="K11" s="106"/>
      <c r="L11" s="106"/>
      <c r="M11" s="106"/>
      <c r="N11" s="15"/>
    </row>
    <row r="12" spans="1:19" ht="15.75">
      <c r="A12" s="12"/>
      <c r="B12" s="8"/>
      <c r="C12" s="106" t="s">
        <v>315</v>
      </c>
      <c r="D12" s="106"/>
      <c r="E12" s="106"/>
      <c r="F12" s="106"/>
      <c r="G12" s="106"/>
      <c r="H12" s="106"/>
      <c r="I12" s="106"/>
      <c r="J12" s="106"/>
      <c r="K12" s="106"/>
      <c r="L12" s="106"/>
      <c r="M12" s="106"/>
      <c r="N12" s="15"/>
    </row>
    <row r="13" spans="1:19" ht="18.75">
      <c r="A13" s="12"/>
      <c r="B13" s="92" t="s">
        <v>311</v>
      </c>
      <c r="N13" s="15"/>
    </row>
    <row r="14" spans="1:19" ht="31.5">
      <c r="A14" s="12"/>
      <c r="B14" s="30" t="s">
        <v>297</v>
      </c>
      <c r="C14" s="107" t="s">
        <v>319</v>
      </c>
      <c r="D14" s="107"/>
      <c r="E14" s="104" t="s">
        <v>254</v>
      </c>
      <c r="F14" s="104" t="s">
        <v>307</v>
      </c>
      <c r="G14" s="108" t="s">
        <v>321</v>
      </c>
      <c r="H14" s="109"/>
      <c r="I14" s="104" t="s">
        <v>254</v>
      </c>
      <c r="J14" s="104" t="s">
        <v>307</v>
      </c>
      <c r="K14" s="64"/>
      <c r="L14" s="86" t="s">
        <v>323</v>
      </c>
      <c r="M14" s="104" t="s">
        <v>101</v>
      </c>
      <c r="N14" s="15"/>
    </row>
    <row r="15" spans="1:19" ht="15.75">
      <c r="A15" s="12"/>
      <c r="B15" s="30"/>
      <c r="C15" s="31">
        <v>2016</v>
      </c>
      <c r="D15" s="31">
        <v>2017</v>
      </c>
      <c r="E15" s="104"/>
      <c r="F15" s="104"/>
      <c r="G15" s="31">
        <v>2016</v>
      </c>
      <c r="H15" s="31">
        <v>2017</v>
      </c>
      <c r="I15" s="104"/>
      <c r="J15" s="104"/>
      <c r="K15" s="64"/>
      <c r="L15" s="39" t="s">
        <v>310</v>
      </c>
      <c r="M15" s="104"/>
      <c r="N15" s="15"/>
    </row>
    <row r="16" spans="1:19">
      <c r="A16" s="12"/>
      <c r="B16" s="8"/>
      <c r="C16" s="26"/>
      <c r="D16" s="4"/>
      <c r="E16" s="4"/>
      <c r="F16" s="4"/>
      <c r="G16" s="4"/>
      <c r="H16" s="4"/>
      <c r="I16" s="4"/>
      <c r="J16" s="4"/>
      <c r="K16" s="4"/>
      <c r="L16" s="4"/>
      <c r="M16" s="4"/>
      <c r="N16" s="15"/>
    </row>
    <row r="17" spans="1:14" ht="15.75">
      <c r="A17" s="12"/>
      <c r="B17" s="34" t="s">
        <v>288</v>
      </c>
      <c r="C17" s="35">
        <v>388</v>
      </c>
      <c r="D17" s="35">
        <v>602</v>
      </c>
      <c r="E17" s="36">
        <f t="shared" ref="E17:E26" si="0">IF(ISBLANK(D17),"",(IFERROR(((D17/C17-1)*100),"")))</f>
        <v>55.154639175257735</v>
      </c>
      <c r="F17" s="36">
        <f>+(D17*100)/$D$26</f>
        <v>0.60752850943586634</v>
      </c>
      <c r="G17" s="35">
        <v>1824</v>
      </c>
      <c r="H17" s="35">
        <v>2607</v>
      </c>
      <c r="I17" s="36">
        <f t="shared" ref="I17:I26" si="1">IF(ISBLANK(H17),"",(IFERROR(((H17/G17-1)*100),"")))</f>
        <v>42.92763157894737</v>
      </c>
      <c r="J17" s="36">
        <f>+(H17*100)/$H$26</f>
        <v>0.44364877720050305</v>
      </c>
      <c r="K17" s="79"/>
      <c r="L17" s="35">
        <v>13272</v>
      </c>
      <c r="M17" s="36">
        <f>+(L17*100)/$L$26</f>
        <v>0.4120478673449271</v>
      </c>
      <c r="N17" s="15"/>
    </row>
    <row r="18" spans="1:14" ht="15.75">
      <c r="A18" s="12"/>
      <c r="B18" s="34" t="s">
        <v>289</v>
      </c>
      <c r="C18" s="35">
        <v>1207</v>
      </c>
      <c r="D18" s="35">
        <v>1176</v>
      </c>
      <c r="E18" s="36">
        <f t="shared" si="0"/>
        <v>-2.5683512841756406</v>
      </c>
      <c r="F18" s="36">
        <f t="shared" ref="F18:F24" si="2">+(D18*100)/$D$26</f>
        <v>1.1867998788979714</v>
      </c>
      <c r="G18" s="35">
        <v>5736</v>
      </c>
      <c r="H18" s="35">
        <v>6568</v>
      </c>
      <c r="I18" s="36">
        <f t="shared" si="1"/>
        <v>14.504881450488138</v>
      </c>
      <c r="J18" s="36">
        <f t="shared" ref="J18:J24" si="3">+(H18*100)/$H$26</f>
        <v>1.1177158299397407</v>
      </c>
      <c r="K18" s="79"/>
      <c r="L18" s="35">
        <v>40540</v>
      </c>
      <c r="M18" s="36">
        <f t="shared" ref="M18:M24" si="4">+(L18*100)/$L$26</f>
        <v>1.2586211981738507</v>
      </c>
      <c r="N18" s="15"/>
    </row>
    <row r="19" spans="1:14" ht="15.75">
      <c r="A19" s="12"/>
      <c r="B19" s="34" t="s">
        <v>290</v>
      </c>
      <c r="C19" s="35">
        <v>1634</v>
      </c>
      <c r="D19" s="35">
        <v>1838</v>
      </c>
      <c r="E19" s="36">
        <f t="shared" si="0"/>
        <v>12.484700122399017</v>
      </c>
      <c r="F19" s="36">
        <f t="shared" si="2"/>
        <v>1.8548794025633262</v>
      </c>
      <c r="G19" s="35">
        <v>9268</v>
      </c>
      <c r="H19" s="35">
        <v>13408</v>
      </c>
      <c r="I19" s="36">
        <f t="shared" si="1"/>
        <v>44.669831678895136</v>
      </c>
      <c r="J19" s="36">
        <f t="shared" si="3"/>
        <v>2.281719526162004</v>
      </c>
      <c r="K19" s="79"/>
      <c r="L19" s="35">
        <v>63869</v>
      </c>
      <c r="M19" s="36">
        <f t="shared" si="4"/>
        <v>1.9829027455886941</v>
      </c>
      <c r="N19" s="15"/>
    </row>
    <row r="20" spans="1:14" ht="15.75">
      <c r="A20" s="12"/>
      <c r="B20" s="34" t="s">
        <v>291</v>
      </c>
      <c r="C20" s="35">
        <v>1652</v>
      </c>
      <c r="D20" s="35">
        <v>1922</v>
      </c>
      <c r="E20" s="36">
        <f t="shared" si="0"/>
        <v>16.343825665859569</v>
      </c>
      <c r="F20" s="36">
        <f t="shared" si="2"/>
        <v>1.9396508224846098</v>
      </c>
      <c r="G20" s="35">
        <v>8825</v>
      </c>
      <c r="H20" s="35">
        <v>12012</v>
      </c>
      <c r="I20" s="36">
        <f t="shared" si="1"/>
        <v>36.113314447592074</v>
      </c>
      <c r="J20" s="36">
        <f t="shared" si="3"/>
        <v>2.0441538595061153</v>
      </c>
      <c r="K20" s="79"/>
      <c r="L20" s="35">
        <v>63481</v>
      </c>
      <c r="M20" s="36">
        <f t="shared" si="4"/>
        <v>1.9708567410279774</v>
      </c>
      <c r="N20" s="15"/>
    </row>
    <row r="21" spans="1:14" ht="15.75">
      <c r="A21" s="12"/>
      <c r="B21" s="34" t="s">
        <v>292</v>
      </c>
      <c r="C21" s="35">
        <v>4697</v>
      </c>
      <c r="D21" s="35">
        <v>6122</v>
      </c>
      <c r="E21" s="36">
        <f t="shared" si="0"/>
        <v>30.33851394507132</v>
      </c>
      <c r="F21" s="36">
        <f t="shared" si="2"/>
        <v>6.1782218185487938</v>
      </c>
      <c r="G21" s="35">
        <v>21420</v>
      </c>
      <c r="H21" s="35">
        <v>27031</v>
      </c>
      <c r="I21" s="36">
        <f t="shared" si="1"/>
        <v>26.195144724556485</v>
      </c>
      <c r="J21" s="36">
        <f t="shared" si="3"/>
        <v>4.6000268878046784</v>
      </c>
      <c r="K21" s="79"/>
      <c r="L21" s="35">
        <v>156740</v>
      </c>
      <c r="M21" s="36">
        <f t="shared" si="4"/>
        <v>4.8662132856874525</v>
      </c>
      <c r="N21" s="15"/>
    </row>
    <row r="22" spans="1:14" ht="15" customHeight="1">
      <c r="A22" s="12"/>
      <c r="B22" s="34" t="s">
        <v>293</v>
      </c>
      <c r="C22" s="35">
        <v>10761</v>
      </c>
      <c r="D22" s="35">
        <v>10367</v>
      </c>
      <c r="E22" s="36">
        <f t="shared" si="0"/>
        <v>-3.6613697611746154</v>
      </c>
      <c r="F22" s="36">
        <f t="shared" si="2"/>
        <v>10.462206075285094</v>
      </c>
      <c r="G22" s="35">
        <v>53509</v>
      </c>
      <c r="H22" s="35">
        <v>58003</v>
      </c>
      <c r="I22" s="36">
        <f t="shared" si="1"/>
        <v>8.3985871535629428</v>
      </c>
      <c r="J22" s="36">
        <f t="shared" si="3"/>
        <v>9.8707173087689988</v>
      </c>
      <c r="K22" s="79"/>
      <c r="L22" s="35">
        <v>374918</v>
      </c>
      <c r="M22" s="36">
        <f t="shared" si="4"/>
        <v>11.639855510038078</v>
      </c>
      <c r="N22" s="15"/>
    </row>
    <row r="23" spans="1:14" ht="15.75">
      <c r="A23" s="12"/>
      <c r="B23" s="34" t="s">
        <v>294</v>
      </c>
      <c r="C23" s="35">
        <v>8623</v>
      </c>
      <c r="D23" s="35">
        <v>9963</v>
      </c>
      <c r="E23" s="36">
        <f t="shared" si="0"/>
        <v>15.539835324133122</v>
      </c>
      <c r="F23" s="36">
        <f t="shared" si="2"/>
        <v>10.054495912806539</v>
      </c>
      <c r="G23" s="35">
        <v>38539</v>
      </c>
      <c r="H23" s="35">
        <v>47766</v>
      </c>
      <c r="I23" s="36">
        <f t="shared" si="1"/>
        <v>23.941980850566956</v>
      </c>
      <c r="J23" s="36">
        <f t="shared" si="3"/>
        <v>8.1286258119521388</v>
      </c>
      <c r="K23" s="79"/>
      <c r="L23" s="35">
        <v>278112</v>
      </c>
      <c r="M23" s="36">
        <f t="shared" si="4"/>
        <v>8.6343773721392676</v>
      </c>
      <c r="N23" s="15"/>
    </row>
    <row r="24" spans="1:14" ht="15.75">
      <c r="A24" s="12"/>
      <c r="B24" s="34" t="s">
        <v>295</v>
      </c>
      <c r="C24" s="35">
        <v>368</v>
      </c>
      <c r="D24" s="35">
        <v>491</v>
      </c>
      <c r="E24" s="36">
        <f t="shared" si="0"/>
        <v>33.423913043478272</v>
      </c>
      <c r="F24" s="36">
        <f t="shared" si="2"/>
        <v>0.49550913311131295</v>
      </c>
      <c r="G24" s="35">
        <v>1815</v>
      </c>
      <c r="H24" s="35">
        <v>2430</v>
      </c>
      <c r="I24" s="36">
        <f t="shared" si="1"/>
        <v>33.884297520661157</v>
      </c>
      <c r="J24" s="36">
        <f t="shared" si="3"/>
        <v>0.41352762892106726</v>
      </c>
      <c r="K24" s="79"/>
      <c r="L24" s="35">
        <v>13696</v>
      </c>
      <c r="M24" s="36">
        <f t="shared" si="4"/>
        <v>0.42521154243189585</v>
      </c>
      <c r="N24" s="15"/>
    </row>
    <row r="25" spans="1:14" ht="15.75">
      <c r="A25" s="12"/>
      <c r="B25" s="34" t="s">
        <v>296</v>
      </c>
      <c r="C25" s="35">
        <v>65916</v>
      </c>
      <c r="D25" s="35">
        <v>66609</v>
      </c>
      <c r="E25" s="36">
        <f t="shared" si="0"/>
        <v>1.0513380666302474</v>
      </c>
      <c r="F25" s="36">
        <f>+(D25*100)/$D$26</f>
        <v>67.220708446866482</v>
      </c>
      <c r="G25" s="35">
        <v>351536</v>
      </c>
      <c r="H25" s="35">
        <v>417802</v>
      </c>
      <c r="I25" s="36">
        <f t="shared" si="1"/>
        <v>18.850416458058341</v>
      </c>
      <c r="J25" s="36">
        <f>+(H25*100)/$H$26</f>
        <v>71.099864369744751</v>
      </c>
      <c r="K25" s="79"/>
      <c r="L25" s="35">
        <v>2216357</v>
      </c>
      <c r="M25" s="36">
        <f>+(L25*100)/$L$26</f>
        <v>68.809913737567854</v>
      </c>
      <c r="N25" s="15"/>
    </row>
    <row r="26" spans="1:14" ht="15.75">
      <c r="A26" s="12"/>
      <c r="B26" s="40" t="s">
        <v>70</v>
      </c>
      <c r="C26" s="37">
        <f>SUM(C17:C25)</f>
        <v>95246</v>
      </c>
      <c r="D26" s="37">
        <f>SUM(D17:D25)</f>
        <v>99090</v>
      </c>
      <c r="E26" s="38">
        <f t="shared" si="0"/>
        <v>4.0358650232030779</v>
      </c>
      <c r="F26" s="38">
        <f>SUM(F17:F25)</f>
        <v>100</v>
      </c>
      <c r="G26" s="37">
        <f t="shared" ref="G26:H26" si="5">SUM(G17:G25)</f>
        <v>492472</v>
      </c>
      <c r="H26" s="37">
        <f t="shared" si="5"/>
        <v>587627</v>
      </c>
      <c r="I26" s="38">
        <f t="shared" si="1"/>
        <v>19.321910687308108</v>
      </c>
      <c r="J26" s="38">
        <f>SUM(J17:J25)</f>
        <v>100</v>
      </c>
      <c r="K26" s="4"/>
      <c r="L26" s="37">
        <f t="shared" ref="L26:M26" si="6">SUM(L17:L25)</f>
        <v>3220985</v>
      </c>
      <c r="M26" s="38">
        <f t="shared" si="6"/>
        <v>100</v>
      </c>
      <c r="N26" s="15"/>
    </row>
    <row r="27" spans="1:14">
      <c r="A27" s="12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15"/>
    </row>
    <row r="28" spans="1:14" ht="18.75">
      <c r="A28" s="12"/>
      <c r="B28" s="92" t="s">
        <v>312</v>
      </c>
      <c r="C28" s="91"/>
      <c r="D28" s="91"/>
      <c r="E28" s="91"/>
      <c r="F28" s="91"/>
      <c r="G28" s="91"/>
      <c r="H28" s="91"/>
      <c r="I28" s="91"/>
      <c r="J28" s="91"/>
      <c r="K28" s="91"/>
      <c r="L28" s="91"/>
      <c r="M28" s="91"/>
      <c r="N28" s="15"/>
    </row>
    <row r="29" spans="1:14" ht="15.75">
      <c r="A29" s="12"/>
      <c r="B29" s="34" t="s">
        <v>288</v>
      </c>
      <c r="C29" s="35">
        <v>157</v>
      </c>
      <c r="D29" s="35">
        <v>265</v>
      </c>
      <c r="E29" s="36">
        <f t="shared" ref="E29:E37" si="7">IF(ISBLANK(D29),"",(IFERROR(((D29/C29-1)*100),"")))</f>
        <v>68.789808917197462</v>
      </c>
      <c r="F29" s="36">
        <f>+(D29*100)/$D$38</f>
        <v>0.50842254710103219</v>
      </c>
      <c r="G29" s="35">
        <v>811</v>
      </c>
      <c r="H29" s="35">
        <v>1119</v>
      </c>
      <c r="I29" s="36">
        <f t="shared" ref="I29:I37" si="8">IF(ISBLANK(H29),"",(IFERROR(((H29/G29-1)*100),"")))</f>
        <v>37.977805178791613</v>
      </c>
      <c r="J29" s="36">
        <f>+(H29*100)/$H$38</f>
        <v>0.3522179659491157</v>
      </c>
      <c r="K29" s="79"/>
      <c r="L29" s="35">
        <v>5962</v>
      </c>
      <c r="M29" s="36">
        <f>+(L29*100)/$L$38</f>
        <v>0.33226923951473752</v>
      </c>
      <c r="N29" s="15"/>
    </row>
    <row r="30" spans="1:14" ht="15.75">
      <c r="A30" s="12"/>
      <c r="B30" s="34" t="s">
        <v>289</v>
      </c>
      <c r="C30" s="35">
        <v>593</v>
      </c>
      <c r="D30" s="35">
        <v>602</v>
      </c>
      <c r="E30" s="36">
        <f t="shared" si="7"/>
        <v>1.5177065767284947</v>
      </c>
      <c r="F30" s="36">
        <f t="shared" ref="F30:F36" si="9">+(D30*100)/$D$38</f>
        <v>1.1549825409615901</v>
      </c>
      <c r="G30" s="35">
        <v>2922</v>
      </c>
      <c r="H30" s="35">
        <v>3311</v>
      </c>
      <c r="I30" s="36">
        <f t="shared" si="8"/>
        <v>13.312799452429847</v>
      </c>
      <c r="J30" s="36">
        <f t="shared" ref="J30:J36" si="10">+(H30*100)/$H$38</f>
        <v>1.042174875118429</v>
      </c>
      <c r="K30" s="79"/>
      <c r="L30" s="35">
        <v>20708</v>
      </c>
      <c r="M30" s="36">
        <f t="shared" ref="M30:M36" si="11">+(L30*100)/$L$38</f>
        <v>1.1540810821655796</v>
      </c>
      <c r="N30" s="15"/>
    </row>
    <row r="31" spans="1:14" ht="15.75">
      <c r="A31" s="12"/>
      <c r="B31" s="34" t="s">
        <v>290</v>
      </c>
      <c r="C31" s="35">
        <v>1249</v>
      </c>
      <c r="D31" s="35">
        <v>1341</v>
      </c>
      <c r="E31" s="36">
        <f t="shared" si="7"/>
        <v>7.3658927141713404</v>
      </c>
      <c r="F31" s="36">
        <f t="shared" si="9"/>
        <v>2.5728099458961666</v>
      </c>
      <c r="G31" s="35">
        <v>7246</v>
      </c>
      <c r="H31" s="35">
        <v>10529</v>
      </c>
      <c r="I31" s="36">
        <f t="shared" si="8"/>
        <v>45.307756003312186</v>
      </c>
      <c r="J31" s="36">
        <f t="shared" si="10"/>
        <v>3.3141223981038777</v>
      </c>
      <c r="K31" s="79"/>
      <c r="L31" s="35">
        <v>48898</v>
      </c>
      <c r="M31" s="36">
        <f t="shared" si="11"/>
        <v>2.7251427832592481</v>
      </c>
      <c r="N31" s="15"/>
    </row>
    <row r="32" spans="1:14" ht="15.75">
      <c r="A32" s="12"/>
      <c r="B32" s="34" t="s">
        <v>291</v>
      </c>
      <c r="C32" s="35">
        <v>1316</v>
      </c>
      <c r="D32" s="35">
        <v>1503</v>
      </c>
      <c r="E32" s="36">
        <f t="shared" si="7"/>
        <v>14.209726443768989</v>
      </c>
      <c r="F32" s="36">
        <f t="shared" si="9"/>
        <v>2.8836192011050996</v>
      </c>
      <c r="G32" s="35">
        <v>7164</v>
      </c>
      <c r="H32" s="35">
        <v>9571</v>
      </c>
      <c r="I32" s="36">
        <f t="shared" si="8"/>
        <v>33.598548297040765</v>
      </c>
      <c r="J32" s="36">
        <f t="shared" si="10"/>
        <v>3.0125810117059753</v>
      </c>
      <c r="K32" s="79"/>
      <c r="L32" s="35">
        <v>50172</v>
      </c>
      <c r="M32" s="36">
        <f t="shared" si="11"/>
        <v>2.7961442946885966</v>
      </c>
      <c r="N32" s="15"/>
    </row>
    <row r="33" spans="1:14" ht="15.75">
      <c r="A33" s="12"/>
      <c r="B33" s="34" t="s">
        <v>292</v>
      </c>
      <c r="C33" s="35">
        <v>3145</v>
      </c>
      <c r="D33" s="35">
        <v>4109</v>
      </c>
      <c r="E33" s="36">
        <f t="shared" si="7"/>
        <v>30.651828298887128</v>
      </c>
      <c r="F33" s="36">
        <f t="shared" si="9"/>
        <v>7.8834273435401556</v>
      </c>
      <c r="G33" s="35">
        <v>14538</v>
      </c>
      <c r="H33" s="35">
        <v>18080</v>
      </c>
      <c r="I33" s="36">
        <f t="shared" si="8"/>
        <v>24.363736414912651</v>
      </c>
      <c r="J33" s="36">
        <f t="shared" si="10"/>
        <v>5.6908854551921459</v>
      </c>
      <c r="K33" s="79"/>
      <c r="L33" s="35">
        <v>104037</v>
      </c>
      <c r="M33" s="36">
        <f t="shared" si="11"/>
        <v>5.7981038026492371</v>
      </c>
      <c r="N33" s="15"/>
    </row>
    <row r="34" spans="1:14" ht="15.75">
      <c r="A34" s="12"/>
      <c r="B34" s="34" t="s">
        <v>293</v>
      </c>
      <c r="C34" s="35">
        <v>7074</v>
      </c>
      <c r="D34" s="35">
        <v>6774</v>
      </c>
      <c r="E34" s="36">
        <f t="shared" si="7"/>
        <v>-4.2408821034775279</v>
      </c>
      <c r="F34" s="36">
        <f t="shared" si="9"/>
        <v>12.996431449292045</v>
      </c>
      <c r="G34" s="35">
        <v>36323</v>
      </c>
      <c r="H34" s="35">
        <v>38970</v>
      </c>
      <c r="I34" s="36">
        <f t="shared" si="8"/>
        <v>7.2873936624177515</v>
      </c>
      <c r="J34" s="36">
        <f t="shared" si="10"/>
        <v>12.266250342302984</v>
      </c>
      <c r="K34" s="79"/>
      <c r="L34" s="35">
        <v>248837</v>
      </c>
      <c r="M34" s="36">
        <f t="shared" si="11"/>
        <v>13.867977315184293</v>
      </c>
      <c r="N34" s="15"/>
    </row>
    <row r="35" spans="1:14" ht="15.75">
      <c r="A35" s="12"/>
      <c r="B35" s="34" t="s">
        <v>294</v>
      </c>
      <c r="C35" s="35">
        <v>2972</v>
      </c>
      <c r="D35" s="35">
        <v>3616</v>
      </c>
      <c r="E35" s="36">
        <f t="shared" si="7"/>
        <v>21.668909825033644</v>
      </c>
      <c r="F35" s="36">
        <f t="shared" si="9"/>
        <v>6.9375695483672919</v>
      </c>
      <c r="G35" s="35">
        <v>13656</v>
      </c>
      <c r="H35" s="35">
        <v>16261</v>
      </c>
      <c r="I35" s="36">
        <f t="shared" si="8"/>
        <v>19.075864089045112</v>
      </c>
      <c r="J35" s="36">
        <f t="shared" si="10"/>
        <v>5.1183345346725382</v>
      </c>
      <c r="K35" s="79"/>
      <c r="L35" s="35">
        <v>96212</v>
      </c>
      <c r="M35" s="36">
        <f t="shared" si="11"/>
        <v>5.3620073921824769</v>
      </c>
      <c r="N35" s="15"/>
    </row>
    <row r="36" spans="1:14" ht="15.75">
      <c r="A36" s="12"/>
      <c r="B36" s="34" t="s">
        <v>295</v>
      </c>
      <c r="C36" s="35">
        <v>200</v>
      </c>
      <c r="D36" s="35">
        <v>260</v>
      </c>
      <c r="E36" s="36">
        <f t="shared" si="7"/>
        <v>30.000000000000004</v>
      </c>
      <c r="F36" s="36">
        <f t="shared" si="9"/>
        <v>0.49882966885384289</v>
      </c>
      <c r="G36" s="35">
        <v>1040</v>
      </c>
      <c r="H36" s="35">
        <v>1316</v>
      </c>
      <c r="I36" s="36">
        <f t="shared" si="8"/>
        <v>26.538461538461533</v>
      </c>
      <c r="J36" s="36">
        <f t="shared" si="10"/>
        <v>0.4142259545925257</v>
      </c>
      <c r="K36" s="79"/>
      <c r="L36" s="35">
        <v>7557</v>
      </c>
      <c r="M36" s="36">
        <f t="shared" si="11"/>
        <v>0.42116045672808983</v>
      </c>
      <c r="N36" s="15"/>
    </row>
    <row r="37" spans="1:14" ht="15.75">
      <c r="A37" s="12"/>
      <c r="B37" s="34" t="s">
        <v>296</v>
      </c>
      <c r="C37" s="35">
        <v>35795</v>
      </c>
      <c r="D37" s="35">
        <v>33652</v>
      </c>
      <c r="E37" s="36">
        <f t="shared" si="7"/>
        <v>-5.9868696745355443</v>
      </c>
      <c r="F37" s="36">
        <f>+(D37*100)/$D$38</f>
        <v>64.563907754882777</v>
      </c>
      <c r="G37" s="35">
        <v>201041</v>
      </c>
      <c r="H37" s="35">
        <v>218544</v>
      </c>
      <c r="I37" s="36">
        <f t="shared" si="8"/>
        <v>8.7061843106629908</v>
      </c>
      <c r="J37" s="36">
        <f>+(H37*100)/$H$38</f>
        <v>68.789207462362413</v>
      </c>
      <c r="K37" s="79"/>
      <c r="L37" s="35">
        <v>1211945</v>
      </c>
      <c r="M37" s="36">
        <f>+(L37*100)/$L$38</f>
        <v>67.54311363362774</v>
      </c>
      <c r="N37" s="15"/>
    </row>
    <row r="38" spans="1:14" ht="15.75">
      <c r="A38" s="12"/>
      <c r="B38" s="40" t="s">
        <v>70</v>
      </c>
      <c r="C38" s="37">
        <f>SUM(C29:C37)</f>
        <v>52501</v>
      </c>
      <c r="D38" s="37">
        <f>SUM(D29:D37)</f>
        <v>52122</v>
      </c>
      <c r="E38" s="38">
        <f t="shared" ref="E38" si="12">IF(ISBLANK(D38),"",(IFERROR(((D38/C38-1)*100),"")))</f>
        <v>-0.72189101159978453</v>
      </c>
      <c r="F38" s="38">
        <f>SUM(F29:F37)</f>
        <v>100</v>
      </c>
      <c r="G38" s="37">
        <f t="shared" ref="G38:H38" si="13">SUM(G29:G37)</f>
        <v>284741</v>
      </c>
      <c r="H38" s="37">
        <f t="shared" si="13"/>
        <v>317701</v>
      </c>
      <c r="I38" s="38">
        <f t="shared" ref="I38" si="14">IF(ISBLANK(H38),"",(IFERROR(((H38/G38-1)*100),"")))</f>
        <v>11.575431708113681</v>
      </c>
      <c r="J38" s="38">
        <f>SUM(J29:J37)</f>
        <v>100</v>
      </c>
      <c r="K38" s="4"/>
      <c r="L38" s="37">
        <f t="shared" ref="L38:M38" si="15">SUM(L29:L37)</f>
        <v>1794328</v>
      </c>
      <c r="M38" s="38">
        <f t="shared" si="15"/>
        <v>100</v>
      </c>
      <c r="N38" s="15"/>
    </row>
    <row r="39" spans="1:14">
      <c r="A39" s="12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15"/>
    </row>
    <row r="40" spans="1:14" ht="18.75">
      <c r="A40" s="12"/>
      <c r="B40" s="92" t="s">
        <v>313</v>
      </c>
      <c r="C40" s="91"/>
      <c r="D40" s="91"/>
      <c r="E40" s="91"/>
      <c r="F40" s="91"/>
      <c r="G40" s="91"/>
      <c r="H40" s="91"/>
      <c r="I40" s="91"/>
      <c r="J40" s="91"/>
      <c r="K40" s="91"/>
      <c r="L40" s="91"/>
      <c r="M40" s="91"/>
      <c r="N40" s="15"/>
    </row>
    <row r="41" spans="1:14" ht="15.75">
      <c r="A41" s="12"/>
      <c r="B41" s="34" t="s">
        <v>288</v>
      </c>
      <c r="C41" s="35">
        <f t="shared" ref="C41:D49" si="16">C17-C29</f>
        <v>231</v>
      </c>
      <c r="D41" s="35">
        <f t="shared" si="16"/>
        <v>337</v>
      </c>
      <c r="E41" s="36">
        <f t="shared" ref="E41:E50" si="17">IF(ISBLANK(D41),"",(IFERROR(((D41/C41-1)*100),"")))</f>
        <v>45.887445887445885</v>
      </c>
      <c r="F41" s="36">
        <f>+(D41*100)/$D$50</f>
        <v>0.71750979390223135</v>
      </c>
      <c r="G41" s="35">
        <f t="shared" ref="G41:H49" si="18">G17-G29</f>
        <v>1013</v>
      </c>
      <c r="H41" s="35">
        <f t="shared" si="18"/>
        <v>1488</v>
      </c>
      <c r="I41" s="36">
        <f t="shared" ref="I41:I50" si="19">IF(ISBLANK(H41),"",(IFERROR(((H41/G41-1)*100),"")))</f>
        <v>46.890424481737412</v>
      </c>
      <c r="J41" s="36">
        <f>+(H41*100)/$H$50</f>
        <v>0.55126219778754182</v>
      </c>
      <c r="K41" s="79"/>
      <c r="L41" s="35">
        <f t="shared" ref="L41:L49" si="20">L17-L29</f>
        <v>7310</v>
      </c>
      <c r="M41" s="36">
        <f>+(L41*100)/$L$50</f>
        <v>0.5123866493487923</v>
      </c>
      <c r="N41" s="15"/>
    </row>
    <row r="42" spans="1:14" ht="15.75">
      <c r="A42" s="12"/>
      <c r="B42" s="34" t="s">
        <v>289</v>
      </c>
      <c r="C42" s="35">
        <f t="shared" si="16"/>
        <v>614</v>
      </c>
      <c r="D42" s="35">
        <f t="shared" si="16"/>
        <v>574</v>
      </c>
      <c r="E42" s="36">
        <f t="shared" si="17"/>
        <v>-6.514657980456029</v>
      </c>
      <c r="F42" s="36">
        <f t="shared" ref="F42:F48" si="21">+(D42*100)/$D$50</f>
        <v>1.2221086697325838</v>
      </c>
      <c r="G42" s="35">
        <f t="shared" si="18"/>
        <v>2814</v>
      </c>
      <c r="H42" s="35">
        <f t="shared" si="18"/>
        <v>3257</v>
      </c>
      <c r="I42" s="36">
        <f t="shared" si="19"/>
        <v>15.742714996446349</v>
      </c>
      <c r="J42" s="36">
        <f t="shared" ref="J42:J48" si="22">+(H42*100)/$H$50</f>
        <v>1.2066270014744782</v>
      </c>
      <c r="K42" s="79"/>
      <c r="L42" s="35">
        <f t="shared" si="20"/>
        <v>19832</v>
      </c>
      <c r="M42" s="36">
        <f t="shared" ref="M42:M48" si="23">+(L42*100)/$L$50</f>
        <v>1.3901028768652872</v>
      </c>
      <c r="N42" s="15"/>
    </row>
    <row r="43" spans="1:14" ht="15.75">
      <c r="A43" s="12"/>
      <c r="B43" s="34" t="s">
        <v>290</v>
      </c>
      <c r="C43" s="35">
        <f t="shared" si="16"/>
        <v>385</v>
      </c>
      <c r="D43" s="35">
        <f t="shared" si="16"/>
        <v>497</v>
      </c>
      <c r="E43" s="36">
        <f t="shared" si="17"/>
        <v>29.090909090909101</v>
      </c>
      <c r="F43" s="36">
        <f t="shared" si="21"/>
        <v>1.0581672628172372</v>
      </c>
      <c r="G43" s="35">
        <f t="shared" si="18"/>
        <v>2022</v>
      </c>
      <c r="H43" s="35">
        <f t="shared" si="18"/>
        <v>2879</v>
      </c>
      <c r="I43" s="36">
        <f t="shared" si="19"/>
        <v>42.383778437190898</v>
      </c>
      <c r="J43" s="36">
        <f t="shared" si="22"/>
        <v>1.0665886205849011</v>
      </c>
      <c r="K43" s="79"/>
      <c r="L43" s="35">
        <f t="shared" si="20"/>
        <v>14971</v>
      </c>
      <c r="M43" s="36">
        <f t="shared" si="23"/>
        <v>1.0493762691382722</v>
      </c>
      <c r="N43" s="15"/>
    </row>
    <row r="44" spans="1:14" ht="15.75">
      <c r="A44" s="12"/>
      <c r="B44" s="34" t="s">
        <v>291</v>
      </c>
      <c r="C44" s="35">
        <f t="shared" si="16"/>
        <v>336</v>
      </c>
      <c r="D44" s="35">
        <f t="shared" si="16"/>
        <v>419</v>
      </c>
      <c r="E44" s="36">
        <f t="shared" si="17"/>
        <v>24.702380952380953</v>
      </c>
      <c r="F44" s="36">
        <f t="shared" si="21"/>
        <v>0.8920967467211719</v>
      </c>
      <c r="G44" s="35">
        <f t="shared" si="18"/>
        <v>1661</v>
      </c>
      <c r="H44" s="35">
        <f t="shared" si="18"/>
        <v>2441</v>
      </c>
      <c r="I44" s="36">
        <f t="shared" si="19"/>
        <v>46.959662853702589</v>
      </c>
      <c r="J44" s="36">
        <f t="shared" si="22"/>
        <v>0.90432192526840693</v>
      </c>
      <c r="K44" s="79"/>
      <c r="L44" s="35">
        <f t="shared" si="20"/>
        <v>13309</v>
      </c>
      <c r="M44" s="36">
        <f t="shared" si="23"/>
        <v>0.93288015269262337</v>
      </c>
      <c r="N44" s="15"/>
    </row>
    <row r="45" spans="1:14" ht="15.75">
      <c r="A45" s="12"/>
      <c r="B45" s="34" t="s">
        <v>292</v>
      </c>
      <c r="C45" s="35">
        <f t="shared" si="16"/>
        <v>1552</v>
      </c>
      <c r="D45" s="35">
        <f t="shared" si="16"/>
        <v>2013</v>
      </c>
      <c r="E45" s="36">
        <f t="shared" si="17"/>
        <v>29.703608247422686</v>
      </c>
      <c r="F45" s="36">
        <f t="shared" si="21"/>
        <v>4.2858967807869188</v>
      </c>
      <c r="G45" s="35">
        <f t="shared" si="18"/>
        <v>6882</v>
      </c>
      <c r="H45" s="35">
        <f t="shared" si="18"/>
        <v>8951</v>
      </c>
      <c r="I45" s="36">
        <f t="shared" si="19"/>
        <v>30.063934902644583</v>
      </c>
      <c r="J45" s="36">
        <f t="shared" si="22"/>
        <v>3.3160940405889021</v>
      </c>
      <c r="K45" s="79"/>
      <c r="L45" s="35">
        <f t="shared" si="20"/>
        <v>52703</v>
      </c>
      <c r="M45" s="36">
        <f t="shared" si="23"/>
        <v>3.6941605445457459</v>
      </c>
      <c r="N45" s="15"/>
    </row>
    <row r="46" spans="1:14" ht="15.75">
      <c r="A46" s="12"/>
      <c r="B46" s="34" t="s">
        <v>293</v>
      </c>
      <c r="C46" s="35">
        <f t="shared" si="16"/>
        <v>3687</v>
      </c>
      <c r="D46" s="35">
        <f t="shared" si="16"/>
        <v>3593</v>
      </c>
      <c r="E46" s="36">
        <f t="shared" si="17"/>
        <v>-2.549498237049086</v>
      </c>
      <c r="F46" s="36">
        <f t="shared" si="21"/>
        <v>7.6498892863226029</v>
      </c>
      <c r="G46" s="35">
        <f t="shared" si="18"/>
        <v>17186</v>
      </c>
      <c r="H46" s="35">
        <f t="shared" si="18"/>
        <v>19033</v>
      </c>
      <c r="I46" s="36">
        <f t="shared" si="19"/>
        <v>10.747119748632606</v>
      </c>
      <c r="J46" s="36">
        <f t="shared" si="22"/>
        <v>7.0511918081251901</v>
      </c>
      <c r="K46" s="79"/>
      <c r="L46" s="35">
        <f t="shared" si="20"/>
        <v>126081</v>
      </c>
      <c r="M46" s="36">
        <f t="shared" si="23"/>
        <v>8.8375131513741572</v>
      </c>
      <c r="N46" s="15"/>
    </row>
    <row r="47" spans="1:14" ht="15.75">
      <c r="A47" s="12"/>
      <c r="B47" s="34" t="s">
        <v>294</v>
      </c>
      <c r="C47" s="35">
        <f t="shared" si="16"/>
        <v>5651</v>
      </c>
      <c r="D47" s="35">
        <f t="shared" si="16"/>
        <v>6347</v>
      </c>
      <c r="E47" s="36">
        <f t="shared" si="17"/>
        <v>12.316404176251993</v>
      </c>
      <c r="F47" s="36">
        <f t="shared" si="21"/>
        <v>13.513455970022143</v>
      </c>
      <c r="G47" s="35">
        <f t="shared" si="18"/>
        <v>24883</v>
      </c>
      <c r="H47" s="35">
        <f t="shared" si="18"/>
        <v>31505</v>
      </c>
      <c r="I47" s="36">
        <f t="shared" si="19"/>
        <v>26.612546718643259</v>
      </c>
      <c r="J47" s="36">
        <f t="shared" si="22"/>
        <v>11.671717433667006</v>
      </c>
      <c r="K47" s="79"/>
      <c r="L47" s="35">
        <f t="shared" si="20"/>
        <v>181900</v>
      </c>
      <c r="M47" s="36">
        <f t="shared" si="23"/>
        <v>12.750086390772275</v>
      </c>
      <c r="N47" s="15"/>
    </row>
    <row r="48" spans="1:14" ht="15.75">
      <c r="A48" s="12"/>
      <c r="B48" s="34" t="s">
        <v>295</v>
      </c>
      <c r="C48" s="35">
        <f t="shared" si="16"/>
        <v>168</v>
      </c>
      <c r="D48" s="35">
        <f t="shared" si="16"/>
        <v>231</v>
      </c>
      <c r="E48" s="36">
        <f t="shared" si="17"/>
        <v>37.5</v>
      </c>
      <c r="F48" s="36">
        <f t="shared" si="21"/>
        <v>0.49182422074603988</v>
      </c>
      <c r="G48" s="35">
        <f t="shared" si="18"/>
        <v>775</v>
      </c>
      <c r="H48" s="35">
        <f t="shared" si="18"/>
        <v>1114</v>
      </c>
      <c r="I48" s="36">
        <f t="shared" si="19"/>
        <v>43.741935483870975</v>
      </c>
      <c r="J48" s="36">
        <f t="shared" si="22"/>
        <v>0.41270570452642574</v>
      </c>
      <c r="K48" s="79"/>
      <c r="L48" s="35">
        <f t="shared" si="20"/>
        <v>6139</v>
      </c>
      <c r="M48" s="36">
        <f t="shared" si="23"/>
        <v>0.43030665394695433</v>
      </c>
      <c r="N48" s="15"/>
    </row>
    <row r="49" spans="1:14" ht="15.75">
      <c r="A49" s="12"/>
      <c r="B49" s="34" t="s">
        <v>296</v>
      </c>
      <c r="C49" s="35">
        <f t="shared" si="16"/>
        <v>30121</v>
      </c>
      <c r="D49" s="35">
        <f t="shared" si="16"/>
        <v>32957</v>
      </c>
      <c r="E49" s="36">
        <f t="shared" si="17"/>
        <v>9.4153580558414376</v>
      </c>
      <c r="F49" s="36">
        <f>+(D49*100)/$D$50</f>
        <v>70.169051268949076</v>
      </c>
      <c r="G49" s="35">
        <f t="shared" si="18"/>
        <v>150495</v>
      </c>
      <c r="H49" s="35">
        <f t="shared" si="18"/>
        <v>199258</v>
      </c>
      <c r="I49" s="36">
        <f t="shared" si="19"/>
        <v>32.401740921625311</v>
      </c>
      <c r="J49" s="36">
        <f>+(H49*100)/$H$50</f>
        <v>73.819491267977156</v>
      </c>
      <c r="K49" s="79"/>
      <c r="L49" s="35">
        <f t="shared" si="20"/>
        <v>1004412</v>
      </c>
      <c r="M49" s="36">
        <f>+(L49*100)/$L$50</f>
        <v>70.403187311315889</v>
      </c>
      <c r="N49" s="15"/>
    </row>
    <row r="50" spans="1:14" ht="15.75">
      <c r="A50" s="12"/>
      <c r="B50" s="40" t="s">
        <v>70</v>
      </c>
      <c r="C50" s="37">
        <f>SUM(C41:C49)</f>
        <v>42745</v>
      </c>
      <c r="D50" s="37">
        <f>SUM(D41:D49)</f>
        <v>46968</v>
      </c>
      <c r="E50" s="38">
        <f t="shared" si="17"/>
        <v>9.8795180722891516</v>
      </c>
      <c r="F50" s="38">
        <f>SUM(F41:F49)</f>
        <v>100</v>
      </c>
      <c r="G50" s="37">
        <f t="shared" ref="G50:H50" si="24">SUM(G41:G49)</f>
        <v>207731</v>
      </c>
      <c r="H50" s="37">
        <f t="shared" si="24"/>
        <v>269926</v>
      </c>
      <c r="I50" s="38">
        <f t="shared" si="19"/>
        <v>29.940162999263475</v>
      </c>
      <c r="J50" s="38">
        <f>SUM(J41:J49)</f>
        <v>100.00000000000001</v>
      </c>
      <c r="K50" s="4"/>
      <c r="L50" s="37">
        <f t="shared" ref="L50:M50" si="25">SUM(L41:L49)</f>
        <v>1426657</v>
      </c>
      <c r="M50" s="38">
        <f t="shared" si="25"/>
        <v>100</v>
      </c>
      <c r="N50" s="15"/>
    </row>
    <row r="51" spans="1:14">
      <c r="A51" s="12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15"/>
    </row>
    <row r="52" spans="1:14">
      <c r="A52" s="12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15"/>
    </row>
    <row r="53" spans="1:14">
      <c r="A53" s="12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15"/>
    </row>
    <row r="54" spans="1:14">
      <c r="A54" s="12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15"/>
    </row>
    <row r="55" spans="1:14">
      <c r="A55" s="12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15"/>
    </row>
    <row r="56" spans="1:14">
      <c r="A56" s="12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15"/>
    </row>
    <row r="57" spans="1:14">
      <c r="A57" s="12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15"/>
    </row>
    <row r="58" spans="1:14">
      <c r="A58" s="12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15"/>
    </row>
    <row r="59" spans="1:14">
      <c r="A59" s="12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15"/>
    </row>
    <row r="60" spans="1:14" ht="15.75">
      <c r="A60" s="12"/>
      <c r="B60" s="34" t="s">
        <v>256</v>
      </c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15"/>
    </row>
    <row r="61" spans="1:14">
      <c r="A61" s="18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19"/>
    </row>
    <row r="66" spans="1:13">
      <c r="A66" s="12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</row>
    <row r="67" spans="1:13">
      <c r="A67" s="12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</row>
    <row r="68" spans="1:13">
      <c r="A68" s="12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</row>
    <row r="69" spans="1:13">
      <c r="A69" s="12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</row>
    <row r="70" spans="1:13">
      <c r="A70" s="12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</row>
  </sheetData>
  <mergeCells count="9">
    <mergeCell ref="C11:M11"/>
    <mergeCell ref="C14:D14"/>
    <mergeCell ref="E14:E15"/>
    <mergeCell ref="F14:F15"/>
    <mergeCell ref="G14:H14"/>
    <mergeCell ref="I14:I15"/>
    <mergeCell ref="J14:J15"/>
    <mergeCell ref="M14:M15"/>
    <mergeCell ref="C12:M12"/>
  </mergeCells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tabColor rgb="FFFF0000"/>
  </sheetPr>
  <dimension ref="A1:K137"/>
  <sheetViews>
    <sheetView showGridLines="0" zoomScale="90" zoomScaleNormal="90" workbookViewId="0">
      <selection activeCell="C11" sqref="C11:J11"/>
    </sheetView>
  </sheetViews>
  <sheetFormatPr baseColWidth="10" defaultRowHeight="15"/>
  <cols>
    <col min="1" max="1" width="1.7109375" customWidth="1"/>
    <col min="2" max="2" width="33.5703125" customWidth="1"/>
    <col min="3" max="4" width="11" customWidth="1"/>
    <col min="5" max="5" width="11.85546875" customWidth="1"/>
    <col min="6" max="7" width="11" customWidth="1"/>
    <col min="8" max="8" width="11.85546875" customWidth="1"/>
    <col min="9" max="9" width="11" customWidth="1"/>
    <col min="10" max="10" width="15.5703125" customWidth="1"/>
    <col min="11" max="11" width="1.7109375" customWidth="1"/>
  </cols>
  <sheetData>
    <row r="1" spans="1:11" ht="18">
      <c r="A1" s="9"/>
      <c r="B1" s="6"/>
      <c r="C1" s="6"/>
      <c r="D1" s="6"/>
      <c r="E1" s="6"/>
      <c r="F1" s="10"/>
      <c r="G1" s="10"/>
      <c r="H1" s="10"/>
      <c r="I1" s="10"/>
      <c r="J1" s="10"/>
      <c r="K1" s="11"/>
    </row>
    <row r="2" spans="1:11" ht="18">
      <c r="A2" s="12"/>
      <c r="B2" s="4"/>
      <c r="C2" s="4"/>
      <c r="D2" s="4"/>
      <c r="E2" s="4"/>
      <c r="F2" s="13"/>
      <c r="G2" s="13"/>
      <c r="H2" s="13"/>
      <c r="I2" s="13"/>
      <c r="J2" s="13"/>
      <c r="K2" s="14"/>
    </row>
    <row r="3" spans="1:11">
      <c r="A3" s="12"/>
      <c r="B3" s="4"/>
      <c r="C3" s="4"/>
      <c r="D3" s="4"/>
      <c r="E3" s="4"/>
      <c r="F3" s="4"/>
      <c r="G3" s="4"/>
      <c r="H3" s="4"/>
      <c r="I3" s="4"/>
      <c r="J3" s="4"/>
      <c r="K3" s="15"/>
    </row>
    <row r="4" spans="1:11">
      <c r="A4" s="12"/>
      <c r="B4" s="4"/>
      <c r="C4" s="4"/>
      <c r="D4" s="4"/>
      <c r="E4" s="4"/>
      <c r="F4" s="4"/>
      <c r="G4" s="4"/>
      <c r="H4" s="4"/>
      <c r="I4" s="4"/>
      <c r="J4" s="4"/>
      <c r="K4" s="15"/>
    </row>
    <row r="5" spans="1:11">
      <c r="A5" s="12"/>
      <c r="B5" s="4"/>
      <c r="C5" s="4"/>
      <c r="D5" s="4"/>
      <c r="E5" s="4"/>
      <c r="F5" s="4"/>
      <c r="G5" s="4"/>
      <c r="H5" s="4"/>
      <c r="I5" s="4"/>
      <c r="J5" s="4"/>
      <c r="K5" s="15"/>
    </row>
    <row r="6" spans="1:11" ht="15.75">
      <c r="A6" s="12"/>
      <c r="B6" s="3"/>
      <c r="C6" s="4"/>
      <c r="D6" s="4"/>
      <c r="E6" s="4"/>
      <c r="F6" s="4"/>
      <c r="G6" s="4"/>
      <c r="H6" s="4"/>
      <c r="I6" s="4"/>
      <c r="J6" s="4"/>
      <c r="K6" s="15"/>
    </row>
    <row r="7" spans="1:11" ht="15" customHeight="1">
      <c r="A7" s="12"/>
      <c r="C7" s="4"/>
      <c r="D7" s="4"/>
      <c r="E7" s="4"/>
      <c r="F7" s="4"/>
      <c r="G7" s="4"/>
      <c r="H7" s="4"/>
      <c r="I7" s="4"/>
      <c r="J7" s="4"/>
      <c r="K7" s="15"/>
    </row>
    <row r="8" spans="1:11" ht="15" customHeight="1">
      <c r="A8" s="12"/>
      <c r="C8" s="4"/>
      <c r="D8" s="4"/>
      <c r="E8" s="4"/>
      <c r="F8" s="4"/>
      <c r="G8" s="4"/>
      <c r="H8" s="4"/>
      <c r="I8" s="4"/>
      <c r="J8" s="4"/>
      <c r="K8" s="15"/>
    </row>
    <row r="9" spans="1:11">
      <c r="A9" s="12"/>
      <c r="B9" s="8"/>
      <c r="C9" s="4"/>
      <c r="D9" s="4"/>
      <c r="E9" s="4"/>
      <c r="F9" s="4"/>
      <c r="G9" s="4"/>
      <c r="H9" s="4"/>
      <c r="I9" s="4"/>
      <c r="J9" s="4"/>
      <c r="K9" s="15"/>
    </row>
    <row r="10" spans="1:11">
      <c r="A10" s="12"/>
      <c r="B10" s="8"/>
      <c r="C10" s="4"/>
      <c r="D10" s="4"/>
      <c r="E10" s="4"/>
      <c r="F10" s="4"/>
      <c r="G10" s="4"/>
      <c r="H10" s="4"/>
      <c r="I10" s="4"/>
      <c r="J10" s="4"/>
      <c r="K10" s="15"/>
    </row>
    <row r="11" spans="1:11" ht="15.75">
      <c r="A11" s="12"/>
      <c r="B11" s="47"/>
      <c r="C11" s="111" t="s">
        <v>110</v>
      </c>
      <c r="D11" s="111"/>
      <c r="E11" s="111"/>
      <c r="F11" s="111"/>
      <c r="G11" s="111"/>
      <c r="H11" s="111"/>
      <c r="I11" s="111"/>
      <c r="J11" s="111"/>
      <c r="K11" s="15"/>
    </row>
    <row r="12" spans="1:11" ht="15.75">
      <c r="A12" s="12"/>
      <c r="B12" s="3"/>
      <c r="C12" s="48"/>
      <c r="D12" s="48"/>
      <c r="E12" s="48"/>
      <c r="F12" s="48"/>
      <c r="G12" s="48"/>
      <c r="H12" s="48"/>
      <c r="I12" s="48"/>
      <c r="J12" s="48"/>
      <c r="K12" s="15"/>
    </row>
    <row r="13" spans="1:11" ht="15.75">
      <c r="A13" s="12"/>
      <c r="B13" s="49" t="s">
        <v>92</v>
      </c>
      <c r="C13" s="50" t="s">
        <v>139</v>
      </c>
      <c r="D13" s="50"/>
      <c r="E13" s="50"/>
      <c r="F13" s="50"/>
      <c r="G13" s="50"/>
      <c r="H13" s="50"/>
      <c r="I13" s="50"/>
      <c r="J13" s="51"/>
      <c r="K13" s="15"/>
    </row>
    <row r="14" spans="1:11" ht="15.75">
      <c r="A14" s="12"/>
      <c r="B14" s="52"/>
      <c r="C14" s="44" t="s">
        <v>114</v>
      </c>
      <c r="D14" s="44"/>
      <c r="E14" s="44"/>
      <c r="F14" s="44"/>
      <c r="G14" s="44"/>
      <c r="H14" s="44"/>
      <c r="I14" s="44"/>
      <c r="J14" s="53"/>
      <c r="K14" s="15"/>
    </row>
    <row r="15" spans="1:11" ht="15.75">
      <c r="A15" s="12"/>
      <c r="B15" s="54"/>
      <c r="C15" s="55" t="s">
        <v>140</v>
      </c>
      <c r="D15" s="55"/>
      <c r="E15" s="55"/>
      <c r="F15" s="55"/>
      <c r="G15" s="55"/>
      <c r="H15" s="55"/>
      <c r="I15" s="55"/>
      <c r="J15" s="56"/>
      <c r="K15" s="15"/>
    </row>
    <row r="16" spans="1:11" ht="7.5" customHeight="1">
      <c r="A16" s="12"/>
      <c r="B16" s="57"/>
      <c r="C16" s="44"/>
      <c r="D16" s="44"/>
      <c r="E16" s="44"/>
      <c r="F16" s="44"/>
      <c r="G16" s="44"/>
      <c r="H16" s="44"/>
      <c r="I16" s="44"/>
      <c r="J16" s="44"/>
      <c r="K16" s="15"/>
    </row>
    <row r="17" spans="1:11" ht="15.75">
      <c r="A17" s="12"/>
      <c r="B17" s="49" t="s">
        <v>216</v>
      </c>
      <c r="C17" s="50" t="s">
        <v>148</v>
      </c>
      <c r="D17" s="50"/>
      <c r="E17" s="50"/>
      <c r="F17" s="50"/>
      <c r="G17" s="50"/>
      <c r="H17" s="50"/>
      <c r="I17" s="50"/>
      <c r="J17" s="51"/>
      <c r="K17" s="15"/>
    </row>
    <row r="18" spans="1:11" ht="15.75">
      <c r="A18" s="12"/>
      <c r="B18" s="58" t="s">
        <v>215</v>
      </c>
      <c r="C18" s="44" t="s">
        <v>149</v>
      </c>
      <c r="D18" s="44"/>
      <c r="E18" s="44"/>
      <c r="F18" s="44"/>
      <c r="G18" s="44"/>
      <c r="H18" s="44"/>
      <c r="I18" s="44"/>
      <c r="J18" s="53"/>
      <c r="K18" s="15"/>
    </row>
    <row r="19" spans="1:11" ht="15.75">
      <c r="A19" s="12"/>
      <c r="B19" s="52"/>
      <c r="C19" s="44" t="s">
        <v>150</v>
      </c>
      <c r="D19" s="44"/>
      <c r="E19" s="44"/>
      <c r="F19" s="44"/>
      <c r="G19" s="44"/>
      <c r="H19" s="44"/>
      <c r="I19" s="44"/>
      <c r="J19" s="53"/>
      <c r="K19" s="15"/>
    </row>
    <row r="20" spans="1:11" ht="15.75">
      <c r="A20" s="12"/>
      <c r="B20" s="54"/>
      <c r="C20" s="55" t="s">
        <v>151</v>
      </c>
      <c r="D20" s="55"/>
      <c r="E20" s="55"/>
      <c r="F20" s="55"/>
      <c r="G20" s="55"/>
      <c r="H20" s="55"/>
      <c r="I20" s="55"/>
      <c r="J20" s="56"/>
      <c r="K20" s="15"/>
    </row>
    <row r="21" spans="1:11" ht="7.5" customHeight="1">
      <c r="A21" s="12"/>
      <c r="B21" s="57"/>
      <c r="C21" s="44"/>
      <c r="D21" s="44"/>
      <c r="E21" s="44"/>
      <c r="F21" s="44"/>
      <c r="G21" s="44"/>
      <c r="H21" s="44"/>
      <c r="I21" s="44"/>
      <c r="J21" s="44"/>
      <c r="K21" s="15"/>
    </row>
    <row r="22" spans="1:11" ht="15.75">
      <c r="A22" s="12"/>
      <c r="B22" s="49" t="s">
        <v>221</v>
      </c>
      <c r="C22" s="50" t="s">
        <v>176</v>
      </c>
      <c r="D22" s="50"/>
      <c r="E22" s="50"/>
      <c r="F22" s="50"/>
      <c r="G22" s="50"/>
      <c r="H22" s="50"/>
      <c r="I22" s="50"/>
      <c r="J22" s="51"/>
      <c r="K22" s="15"/>
    </row>
    <row r="23" spans="1:11" ht="15.75">
      <c r="A23" s="12"/>
      <c r="B23" s="58" t="s">
        <v>220</v>
      </c>
      <c r="C23" s="44" t="s">
        <v>177</v>
      </c>
      <c r="D23" s="44"/>
      <c r="E23" s="44"/>
      <c r="F23" s="44"/>
      <c r="G23" s="44"/>
      <c r="H23" s="44"/>
      <c r="I23" s="44"/>
      <c r="J23" s="53"/>
      <c r="K23" s="15"/>
    </row>
    <row r="24" spans="1:11" ht="15.75">
      <c r="A24" s="12"/>
      <c r="B24" s="52"/>
      <c r="C24" s="44" t="s">
        <v>178</v>
      </c>
      <c r="D24" s="44"/>
      <c r="E24" s="44"/>
      <c r="F24" s="44"/>
      <c r="G24" s="44"/>
      <c r="H24" s="44"/>
      <c r="I24" s="44"/>
      <c r="J24" s="53"/>
      <c r="K24" s="15"/>
    </row>
    <row r="25" spans="1:11" ht="15.75">
      <c r="A25" s="12"/>
      <c r="B25" s="52"/>
      <c r="C25" s="44" t="s">
        <v>179</v>
      </c>
      <c r="D25" s="44"/>
      <c r="E25" s="44"/>
      <c r="F25" s="44"/>
      <c r="G25" s="44"/>
      <c r="H25" s="44"/>
      <c r="I25" s="44"/>
      <c r="J25" s="53"/>
      <c r="K25" s="15"/>
    </row>
    <row r="26" spans="1:11" ht="15.75">
      <c r="A26" s="12"/>
      <c r="B26" s="52"/>
      <c r="C26" s="44" t="s">
        <v>180</v>
      </c>
      <c r="D26" s="44"/>
      <c r="E26" s="44"/>
      <c r="F26" s="44"/>
      <c r="G26" s="44"/>
      <c r="H26" s="44"/>
      <c r="I26" s="44"/>
      <c r="J26" s="53"/>
      <c r="K26" s="15"/>
    </row>
    <row r="27" spans="1:11" ht="15.75">
      <c r="A27" s="12"/>
      <c r="B27" s="52"/>
      <c r="C27" s="44" t="s">
        <v>181</v>
      </c>
      <c r="D27" s="44"/>
      <c r="E27" s="44"/>
      <c r="F27" s="44"/>
      <c r="G27" s="44"/>
      <c r="H27" s="44"/>
      <c r="I27" s="44"/>
      <c r="J27" s="53"/>
      <c r="K27" s="15"/>
    </row>
    <row r="28" spans="1:11" ht="15.75">
      <c r="A28" s="12"/>
      <c r="B28" s="54"/>
      <c r="C28" s="55" t="s">
        <v>182</v>
      </c>
      <c r="D28" s="55"/>
      <c r="E28" s="55"/>
      <c r="F28" s="55"/>
      <c r="G28" s="55"/>
      <c r="H28" s="55"/>
      <c r="I28" s="55"/>
      <c r="J28" s="56"/>
      <c r="K28" s="15"/>
    </row>
    <row r="29" spans="1:11" ht="7.5" customHeight="1">
      <c r="A29" s="12"/>
      <c r="B29" s="57"/>
      <c r="C29" s="44"/>
      <c r="D29" s="44"/>
      <c r="E29" s="44"/>
      <c r="F29" s="44"/>
      <c r="G29" s="44"/>
      <c r="H29" s="44"/>
      <c r="I29" s="44"/>
      <c r="J29" s="44"/>
      <c r="K29" s="15"/>
    </row>
    <row r="30" spans="1:11" ht="15.75">
      <c r="A30" s="12"/>
      <c r="B30" s="49" t="s">
        <v>94</v>
      </c>
      <c r="C30" s="50" t="s">
        <v>152</v>
      </c>
      <c r="D30" s="50"/>
      <c r="E30" s="50"/>
      <c r="F30" s="50"/>
      <c r="G30" s="50"/>
      <c r="H30" s="50"/>
      <c r="I30" s="50"/>
      <c r="J30" s="51"/>
      <c r="K30" s="15"/>
    </row>
    <row r="31" spans="1:11" ht="15.75">
      <c r="A31" s="12"/>
      <c r="B31" s="52"/>
      <c r="C31" s="44" t="s">
        <v>153</v>
      </c>
      <c r="D31" s="44"/>
      <c r="E31" s="44"/>
      <c r="F31" s="44"/>
      <c r="G31" s="44"/>
      <c r="H31" s="44"/>
      <c r="I31" s="44"/>
      <c r="J31" s="53"/>
      <c r="K31" s="15"/>
    </row>
    <row r="32" spans="1:11" ht="15.75">
      <c r="A32" s="12"/>
      <c r="B32" s="54"/>
      <c r="C32" s="55" t="s">
        <v>154</v>
      </c>
      <c r="D32" s="55"/>
      <c r="E32" s="55"/>
      <c r="F32" s="55"/>
      <c r="G32" s="55"/>
      <c r="H32" s="55"/>
      <c r="I32" s="55"/>
      <c r="J32" s="56"/>
      <c r="K32" s="15"/>
    </row>
    <row r="33" spans="1:11" ht="7.5" customHeight="1">
      <c r="A33" s="12"/>
      <c r="B33" s="57"/>
      <c r="C33" s="44"/>
      <c r="D33" s="44"/>
      <c r="E33" s="44"/>
      <c r="F33" s="44"/>
      <c r="G33" s="44"/>
      <c r="H33" s="44"/>
      <c r="I33" s="44"/>
      <c r="J33" s="44"/>
      <c r="K33" s="15"/>
    </row>
    <row r="34" spans="1:11" ht="15.75">
      <c r="A34" s="12"/>
      <c r="B34" s="49" t="s">
        <v>95</v>
      </c>
      <c r="C34" s="50" t="s">
        <v>155</v>
      </c>
      <c r="D34" s="50"/>
      <c r="E34" s="50"/>
      <c r="F34" s="50"/>
      <c r="G34" s="50"/>
      <c r="H34" s="50"/>
      <c r="I34" s="50"/>
      <c r="J34" s="51"/>
      <c r="K34" s="15"/>
    </row>
    <row r="35" spans="1:11" ht="15.75">
      <c r="A35" s="12"/>
      <c r="B35" s="52"/>
      <c r="C35" s="44" t="s">
        <v>156</v>
      </c>
      <c r="D35" s="44"/>
      <c r="E35" s="44"/>
      <c r="F35" s="44"/>
      <c r="G35" s="44"/>
      <c r="H35" s="44"/>
      <c r="I35" s="44"/>
      <c r="J35" s="53"/>
      <c r="K35" s="15"/>
    </row>
    <row r="36" spans="1:11" ht="15.75">
      <c r="A36" s="12"/>
      <c r="B36" s="54"/>
      <c r="C36" s="55" t="s">
        <v>157</v>
      </c>
      <c r="D36" s="55"/>
      <c r="E36" s="55"/>
      <c r="F36" s="55"/>
      <c r="G36" s="55"/>
      <c r="H36" s="55"/>
      <c r="I36" s="55"/>
      <c r="J36" s="56"/>
      <c r="K36" s="15"/>
    </row>
    <row r="37" spans="1:11" ht="7.5" customHeight="1">
      <c r="A37" s="12"/>
      <c r="B37" s="44"/>
      <c r="C37" s="44"/>
      <c r="D37" s="44"/>
      <c r="E37" s="44"/>
      <c r="F37" s="44"/>
      <c r="G37" s="44"/>
      <c r="H37" s="44"/>
      <c r="I37" s="44"/>
      <c r="J37" s="44"/>
      <c r="K37" s="15"/>
    </row>
    <row r="38" spans="1:11" ht="15.75">
      <c r="A38" s="12"/>
      <c r="B38" s="49" t="s">
        <v>212</v>
      </c>
      <c r="C38" s="50" t="s">
        <v>115</v>
      </c>
      <c r="D38" s="50"/>
      <c r="E38" s="50"/>
      <c r="F38" s="50"/>
      <c r="G38" s="50"/>
      <c r="H38" s="50"/>
      <c r="I38" s="50"/>
      <c r="J38" s="51"/>
      <c r="K38" s="15"/>
    </row>
    <row r="39" spans="1:11" ht="15.75">
      <c r="A39" s="12"/>
      <c r="B39" s="58" t="s">
        <v>213</v>
      </c>
      <c r="C39" s="44" t="s">
        <v>116</v>
      </c>
      <c r="D39" s="44"/>
      <c r="E39" s="44"/>
      <c r="F39" s="44"/>
      <c r="G39" s="44"/>
      <c r="H39" s="44"/>
      <c r="I39" s="44"/>
      <c r="J39" s="53"/>
      <c r="K39" s="15"/>
    </row>
    <row r="40" spans="1:11" ht="15.75">
      <c r="A40" s="12"/>
      <c r="B40" s="52"/>
      <c r="C40" s="44" t="s">
        <v>117</v>
      </c>
      <c r="D40" s="44"/>
      <c r="E40" s="44"/>
      <c r="F40" s="44"/>
      <c r="G40" s="44"/>
      <c r="H40" s="44"/>
      <c r="I40" s="44"/>
      <c r="J40" s="53"/>
      <c r="K40" s="15"/>
    </row>
    <row r="41" spans="1:11" ht="15.75">
      <c r="A41" s="12"/>
      <c r="B41" s="54"/>
      <c r="C41" s="55" t="s">
        <v>118</v>
      </c>
      <c r="D41" s="55"/>
      <c r="E41" s="55"/>
      <c r="F41" s="55"/>
      <c r="G41" s="55"/>
      <c r="H41" s="55"/>
      <c r="I41" s="55"/>
      <c r="J41" s="56"/>
      <c r="K41" s="15"/>
    </row>
    <row r="42" spans="1:11" ht="7.5" customHeight="1">
      <c r="A42" s="12"/>
      <c r="B42" s="44"/>
      <c r="C42" s="44"/>
      <c r="D42" s="44"/>
      <c r="E42" s="44"/>
      <c r="F42" s="44"/>
      <c r="G42" s="44"/>
      <c r="H42" s="44"/>
      <c r="I42" s="44"/>
      <c r="J42" s="44"/>
      <c r="K42" s="15"/>
    </row>
    <row r="43" spans="1:11" ht="15.75">
      <c r="A43" s="12"/>
      <c r="B43" s="49" t="s">
        <v>98</v>
      </c>
      <c r="C43" s="50" t="s">
        <v>187</v>
      </c>
      <c r="D43" s="50"/>
      <c r="E43" s="50"/>
      <c r="F43" s="50"/>
      <c r="G43" s="50"/>
      <c r="H43" s="50"/>
      <c r="I43" s="50"/>
      <c r="J43" s="51"/>
      <c r="K43" s="15"/>
    </row>
    <row r="44" spans="1:11" ht="15.75">
      <c r="A44" s="12"/>
      <c r="B44" s="52"/>
      <c r="C44" s="44" t="s">
        <v>128</v>
      </c>
      <c r="D44" s="44"/>
      <c r="E44" s="44"/>
      <c r="F44" s="44"/>
      <c r="G44" s="44"/>
      <c r="H44" s="44"/>
      <c r="I44" s="44"/>
      <c r="J44" s="53"/>
      <c r="K44" s="15"/>
    </row>
    <row r="45" spans="1:11" ht="15.75">
      <c r="A45" s="12"/>
      <c r="B45" s="52"/>
      <c r="C45" s="44" t="s">
        <v>129</v>
      </c>
      <c r="D45" s="44"/>
      <c r="E45" s="44"/>
      <c r="F45" s="44"/>
      <c r="G45" s="44"/>
      <c r="H45" s="44"/>
      <c r="I45" s="44"/>
      <c r="J45" s="53"/>
      <c r="K45" s="15"/>
    </row>
    <row r="46" spans="1:11" ht="15.75">
      <c r="A46" s="12"/>
      <c r="B46" s="52"/>
      <c r="C46" s="44" t="s">
        <v>188</v>
      </c>
      <c r="D46" s="44"/>
      <c r="E46" s="44"/>
      <c r="F46" s="44"/>
      <c r="G46" s="44"/>
      <c r="H46" s="44"/>
      <c r="I46" s="44"/>
      <c r="J46" s="53"/>
      <c r="K46" s="15"/>
    </row>
    <row r="47" spans="1:11" ht="15.75">
      <c r="A47" s="12"/>
      <c r="B47" s="54"/>
      <c r="C47" s="55" t="s">
        <v>130</v>
      </c>
      <c r="D47" s="55"/>
      <c r="E47" s="55"/>
      <c r="F47" s="55"/>
      <c r="G47" s="55"/>
      <c r="H47" s="55"/>
      <c r="I47" s="55"/>
      <c r="J47" s="56"/>
      <c r="K47" s="15"/>
    </row>
    <row r="48" spans="1:11" ht="7.5" customHeight="1">
      <c r="A48" s="12"/>
      <c r="B48" s="44"/>
      <c r="C48" s="44"/>
      <c r="D48" s="44"/>
      <c r="E48" s="44"/>
      <c r="F48" s="44"/>
      <c r="G48" s="44"/>
      <c r="H48" s="44"/>
      <c r="I48" s="44"/>
      <c r="J48" s="44"/>
      <c r="K48" s="15"/>
    </row>
    <row r="49" spans="1:11" ht="15.75">
      <c r="A49" s="12"/>
      <c r="B49" s="49" t="s">
        <v>219</v>
      </c>
      <c r="C49" s="50" t="s">
        <v>167</v>
      </c>
      <c r="D49" s="50"/>
      <c r="E49" s="50"/>
      <c r="F49" s="50"/>
      <c r="G49" s="50"/>
      <c r="H49" s="50"/>
      <c r="I49" s="50"/>
      <c r="J49" s="51"/>
      <c r="K49" s="15"/>
    </row>
    <row r="50" spans="1:11" ht="15.75">
      <c r="A50" s="12"/>
      <c r="B50" s="58" t="s">
        <v>218</v>
      </c>
      <c r="C50" s="44" t="s">
        <v>168</v>
      </c>
      <c r="D50" s="44"/>
      <c r="E50" s="44"/>
      <c r="F50" s="44"/>
      <c r="G50" s="44"/>
      <c r="H50" s="44"/>
      <c r="I50" s="44"/>
      <c r="J50" s="53"/>
      <c r="K50" s="15"/>
    </row>
    <row r="51" spans="1:11" ht="15.75">
      <c r="A51" s="12"/>
      <c r="B51" s="54"/>
      <c r="C51" s="55" t="s">
        <v>169</v>
      </c>
      <c r="D51" s="55"/>
      <c r="E51" s="55"/>
      <c r="F51" s="55"/>
      <c r="G51" s="55"/>
      <c r="H51" s="55"/>
      <c r="I51" s="55"/>
      <c r="J51" s="56"/>
      <c r="K51" s="15"/>
    </row>
    <row r="52" spans="1:11" ht="7.5" customHeight="1">
      <c r="A52" s="12"/>
      <c r="B52" s="44"/>
      <c r="C52" s="44"/>
      <c r="D52" s="44"/>
      <c r="E52" s="44"/>
      <c r="F52" s="44"/>
      <c r="G52" s="44"/>
      <c r="H52" s="44"/>
      <c r="I52" s="44"/>
      <c r="J52" s="44"/>
      <c r="K52" s="15"/>
    </row>
    <row r="53" spans="1:11" ht="15.75">
      <c r="A53" s="12"/>
      <c r="B53" s="49" t="s">
        <v>96</v>
      </c>
      <c r="C53" s="50" t="s">
        <v>158</v>
      </c>
      <c r="D53" s="50"/>
      <c r="E53" s="50"/>
      <c r="F53" s="50"/>
      <c r="G53" s="50"/>
      <c r="H53" s="50"/>
      <c r="I53" s="50"/>
      <c r="J53" s="51"/>
      <c r="K53" s="15"/>
    </row>
    <row r="54" spans="1:11" ht="15.75">
      <c r="A54" s="12"/>
      <c r="B54" s="52"/>
      <c r="C54" s="44" t="s">
        <v>159</v>
      </c>
      <c r="D54" s="44"/>
      <c r="E54" s="44"/>
      <c r="F54" s="44"/>
      <c r="G54" s="44"/>
      <c r="H54" s="44"/>
      <c r="I54" s="44"/>
      <c r="J54" s="53"/>
      <c r="K54" s="15"/>
    </row>
    <row r="55" spans="1:11" ht="15.75">
      <c r="A55" s="12"/>
      <c r="B55" s="52"/>
      <c r="C55" s="44" t="s">
        <v>160</v>
      </c>
      <c r="D55" s="44"/>
      <c r="E55" s="44"/>
      <c r="F55" s="44"/>
      <c r="G55" s="44"/>
      <c r="H55" s="44"/>
      <c r="I55" s="44"/>
      <c r="J55" s="53"/>
      <c r="K55" s="15"/>
    </row>
    <row r="56" spans="1:11" ht="15.75">
      <c r="A56" s="12"/>
      <c r="B56" s="54"/>
      <c r="C56" s="55" t="s">
        <v>161</v>
      </c>
      <c r="D56" s="55"/>
      <c r="E56" s="55"/>
      <c r="F56" s="55"/>
      <c r="G56" s="55"/>
      <c r="H56" s="55"/>
      <c r="I56" s="55"/>
      <c r="J56" s="56"/>
      <c r="K56" s="15"/>
    </row>
    <row r="57" spans="1:11" ht="7.5" customHeight="1">
      <c r="A57" s="12"/>
      <c r="B57" s="44"/>
      <c r="C57" s="44"/>
      <c r="D57" s="44"/>
      <c r="E57" s="44"/>
      <c r="F57" s="44"/>
      <c r="G57" s="44"/>
      <c r="H57" s="44"/>
      <c r="I57" s="44"/>
      <c r="J57" s="44"/>
      <c r="K57" s="15"/>
    </row>
    <row r="58" spans="1:11" ht="15.75">
      <c r="A58" s="12"/>
      <c r="B58" s="49" t="s">
        <v>75</v>
      </c>
      <c r="C58" s="50" t="s">
        <v>134</v>
      </c>
      <c r="D58" s="50"/>
      <c r="E58" s="50"/>
      <c r="F58" s="50"/>
      <c r="G58" s="50"/>
      <c r="H58" s="50"/>
      <c r="I58" s="50"/>
      <c r="J58" s="51"/>
      <c r="K58" s="15"/>
    </row>
    <row r="59" spans="1:11" ht="15.75">
      <c r="A59" s="12"/>
      <c r="B59" s="52"/>
      <c r="C59" s="44" t="s">
        <v>111</v>
      </c>
      <c r="D59" s="44"/>
      <c r="E59" s="44"/>
      <c r="F59" s="44"/>
      <c r="G59" s="44"/>
      <c r="H59" s="44"/>
      <c r="I59" s="44"/>
      <c r="J59" s="53"/>
      <c r="K59" s="15"/>
    </row>
    <row r="60" spans="1:11" ht="15.75">
      <c r="A60" s="12"/>
      <c r="B60" s="52"/>
      <c r="C60" s="44" t="s">
        <v>112</v>
      </c>
      <c r="D60" s="44"/>
      <c r="E60" s="44"/>
      <c r="F60" s="44"/>
      <c r="G60" s="44"/>
      <c r="H60" s="44"/>
      <c r="I60" s="44"/>
      <c r="J60" s="53"/>
      <c r="K60" s="15"/>
    </row>
    <row r="61" spans="1:11" ht="15.75">
      <c r="A61" s="12"/>
      <c r="B61" s="54"/>
      <c r="C61" s="55" t="s">
        <v>135</v>
      </c>
      <c r="D61" s="55"/>
      <c r="E61" s="55"/>
      <c r="F61" s="55"/>
      <c r="G61" s="55"/>
      <c r="H61" s="55"/>
      <c r="I61" s="55"/>
      <c r="J61" s="56"/>
      <c r="K61" s="15"/>
    </row>
    <row r="62" spans="1:11" ht="7.5" customHeight="1">
      <c r="A62" s="12"/>
      <c r="B62" s="44"/>
      <c r="C62" s="44"/>
      <c r="D62" s="44"/>
      <c r="E62" s="44"/>
      <c r="F62" s="44"/>
      <c r="G62" s="44"/>
      <c r="H62" s="44"/>
      <c r="I62" s="44"/>
      <c r="J62" s="44"/>
      <c r="K62" s="15"/>
    </row>
    <row r="63" spans="1:11" ht="15.75">
      <c r="A63" s="12"/>
      <c r="B63" s="49" t="s">
        <v>224</v>
      </c>
      <c r="C63" s="50" t="s">
        <v>189</v>
      </c>
      <c r="D63" s="50"/>
      <c r="E63" s="50"/>
      <c r="F63" s="50"/>
      <c r="G63" s="50"/>
      <c r="H63" s="50"/>
      <c r="I63" s="50"/>
      <c r="J63" s="51"/>
      <c r="K63" s="15"/>
    </row>
    <row r="64" spans="1:11" ht="15.75">
      <c r="A64" s="12"/>
      <c r="B64" s="58" t="s">
        <v>223</v>
      </c>
      <c r="C64" s="44" t="s">
        <v>190</v>
      </c>
      <c r="D64" s="44"/>
      <c r="E64" s="44"/>
      <c r="F64" s="44"/>
      <c r="G64" s="44"/>
      <c r="H64" s="44"/>
      <c r="I64" s="44"/>
      <c r="J64" s="53"/>
      <c r="K64" s="15"/>
    </row>
    <row r="65" spans="1:11" ht="15" customHeight="1">
      <c r="A65" s="12"/>
      <c r="B65" s="52"/>
      <c r="C65" s="44" t="s">
        <v>131</v>
      </c>
      <c r="D65" s="44"/>
      <c r="E65" s="44"/>
      <c r="F65" s="44"/>
      <c r="G65" s="44"/>
      <c r="H65" s="44"/>
      <c r="I65" s="44"/>
      <c r="J65" s="53"/>
      <c r="K65" s="15"/>
    </row>
    <row r="66" spans="1:11" ht="15.75">
      <c r="A66" s="12"/>
      <c r="B66" s="54"/>
      <c r="C66" s="55" t="s">
        <v>191</v>
      </c>
      <c r="D66" s="55"/>
      <c r="E66" s="55"/>
      <c r="F66" s="55"/>
      <c r="G66" s="55"/>
      <c r="H66" s="55"/>
      <c r="I66" s="55"/>
      <c r="J66" s="56"/>
      <c r="K66" s="15"/>
    </row>
    <row r="67" spans="1:11" ht="7.5" customHeight="1">
      <c r="A67" s="12"/>
      <c r="B67" s="59"/>
      <c r="C67" s="59"/>
      <c r="D67" s="59"/>
      <c r="E67" s="59"/>
      <c r="F67" s="59"/>
      <c r="G67" s="59"/>
      <c r="H67" s="59"/>
      <c r="I67" s="59"/>
      <c r="J67" s="59"/>
      <c r="K67" s="15"/>
    </row>
    <row r="68" spans="1:11" ht="15.75">
      <c r="A68" s="12"/>
      <c r="B68" s="49" t="s">
        <v>76</v>
      </c>
      <c r="C68" s="50" t="s">
        <v>142</v>
      </c>
      <c r="D68" s="50"/>
      <c r="E68" s="50"/>
      <c r="F68" s="50"/>
      <c r="G68" s="50"/>
      <c r="H68" s="50"/>
      <c r="I68" s="50"/>
      <c r="J68" s="51"/>
      <c r="K68" s="15"/>
    </row>
    <row r="69" spans="1:11" ht="15.75">
      <c r="A69" s="12"/>
      <c r="B69" s="54"/>
      <c r="C69" s="55" t="s">
        <v>166</v>
      </c>
      <c r="D69" s="55"/>
      <c r="E69" s="55"/>
      <c r="F69" s="55"/>
      <c r="G69" s="55"/>
      <c r="H69" s="55"/>
      <c r="I69" s="55"/>
      <c r="J69" s="56"/>
      <c r="K69" s="15"/>
    </row>
    <row r="70" spans="1:11" ht="7.5" customHeight="1">
      <c r="A70" s="12"/>
      <c r="B70" s="59"/>
      <c r="C70" s="59"/>
      <c r="D70" s="59"/>
      <c r="E70" s="59"/>
      <c r="F70" s="59"/>
      <c r="G70" s="59"/>
      <c r="H70" s="59"/>
      <c r="I70" s="59"/>
      <c r="J70" s="59"/>
      <c r="K70" s="15"/>
    </row>
    <row r="71" spans="1:11" ht="15.75">
      <c r="A71" s="12"/>
      <c r="B71" s="49" t="s">
        <v>91</v>
      </c>
      <c r="C71" s="50" t="s">
        <v>192</v>
      </c>
      <c r="D71" s="50"/>
      <c r="E71" s="50"/>
      <c r="F71" s="50"/>
      <c r="G71" s="50"/>
      <c r="H71" s="50"/>
      <c r="I71" s="50"/>
      <c r="J71" s="51"/>
      <c r="K71" s="15"/>
    </row>
    <row r="72" spans="1:11" ht="15.75">
      <c r="A72" s="12"/>
      <c r="B72" s="52"/>
      <c r="C72" s="44" t="s">
        <v>137</v>
      </c>
      <c r="D72" s="44"/>
      <c r="E72" s="44"/>
      <c r="F72" s="44"/>
      <c r="G72" s="44"/>
      <c r="H72" s="44"/>
      <c r="I72" s="44"/>
      <c r="J72" s="53"/>
      <c r="K72" s="15"/>
    </row>
    <row r="73" spans="1:11" ht="15.75">
      <c r="A73" s="12"/>
      <c r="B73" s="54"/>
      <c r="C73" s="55" t="s">
        <v>138</v>
      </c>
      <c r="D73" s="55"/>
      <c r="E73" s="55"/>
      <c r="F73" s="55"/>
      <c r="G73" s="55"/>
      <c r="H73" s="55"/>
      <c r="I73" s="55"/>
      <c r="J73" s="56"/>
      <c r="K73" s="15"/>
    </row>
    <row r="74" spans="1:11" ht="7.5" customHeight="1">
      <c r="A74" s="12"/>
      <c r="B74" s="59"/>
      <c r="C74" s="59"/>
      <c r="D74" s="59"/>
      <c r="E74" s="59"/>
      <c r="F74" s="59"/>
      <c r="G74" s="59"/>
      <c r="H74" s="59"/>
      <c r="I74" s="59"/>
      <c r="J74" s="59"/>
      <c r="K74" s="15"/>
    </row>
    <row r="75" spans="1:11" ht="15" customHeight="1">
      <c r="A75" s="12"/>
      <c r="B75" s="49" t="s">
        <v>79</v>
      </c>
      <c r="C75" s="50" t="s">
        <v>207</v>
      </c>
      <c r="D75" s="50"/>
      <c r="E75" s="50"/>
      <c r="F75" s="50"/>
      <c r="G75" s="50"/>
      <c r="H75" s="50"/>
      <c r="I75" s="50"/>
      <c r="J75" s="51"/>
      <c r="K75" s="15"/>
    </row>
    <row r="76" spans="1:11" ht="15" customHeight="1">
      <c r="A76" s="12"/>
      <c r="B76" s="52"/>
      <c r="C76" s="44" t="s">
        <v>208</v>
      </c>
      <c r="D76" s="44"/>
      <c r="E76" s="44"/>
      <c r="F76" s="44"/>
      <c r="G76" s="44"/>
      <c r="H76" s="44"/>
      <c r="I76" s="44"/>
      <c r="J76" s="53"/>
      <c r="K76" s="15"/>
    </row>
    <row r="77" spans="1:11" ht="15" customHeight="1">
      <c r="A77" s="12"/>
      <c r="B77" s="54"/>
      <c r="C77" s="55" t="s">
        <v>209</v>
      </c>
      <c r="D77" s="55"/>
      <c r="E77" s="55"/>
      <c r="F77" s="55"/>
      <c r="G77" s="55"/>
      <c r="H77" s="55"/>
      <c r="I77" s="55"/>
      <c r="J77" s="56"/>
      <c r="K77" s="15"/>
    </row>
    <row r="78" spans="1:11" ht="7.5" customHeight="1">
      <c r="A78" s="12"/>
      <c r="B78" s="44"/>
      <c r="C78" s="44"/>
      <c r="D78" s="44"/>
      <c r="E78" s="44"/>
      <c r="F78" s="44"/>
      <c r="G78" s="44"/>
      <c r="H78" s="44"/>
      <c r="I78" s="44"/>
      <c r="J78" s="44"/>
      <c r="K78" s="15"/>
    </row>
    <row r="79" spans="1:11" ht="15" customHeight="1">
      <c r="A79" s="12"/>
      <c r="B79" s="49" t="s">
        <v>210</v>
      </c>
      <c r="C79" s="50" t="s">
        <v>113</v>
      </c>
      <c r="D79" s="50"/>
      <c r="E79" s="50"/>
      <c r="F79" s="50"/>
      <c r="G79" s="50"/>
      <c r="H79" s="50"/>
      <c r="I79" s="50"/>
      <c r="J79" s="51"/>
      <c r="K79" s="15"/>
    </row>
    <row r="80" spans="1:11" ht="15.75">
      <c r="A80" s="12"/>
      <c r="B80" s="60" t="s">
        <v>211</v>
      </c>
      <c r="C80" s="55" t="s">
        <v>136</v>
      </c>
      <c r="D80" s="55"/>
      <c r="E80" s="55"/>
      <c r="F80" s="55"/>
      <c r="G80" s="55"/>
      <c r="H80" s="55"/>
      <c r="I80" s="55"/>
      <c r="J80" s="56"/>
      <c r="K80" s="15"/>
    </row>
    <row r="81" spans="1:11" ht="7.5" customHeight="1">
      <c r="A81" s="12"/>
      <c r="B81" s="59"/>
      <c r="C81" s="59"/>
      <c r="D81" s="59"/>
      <c r="E81" s="59"/>
      <c r="F81" s="59"/>
      <c r="G81" s="59"/>
      <c r="H81" s="59"/>
      <c r="I81" s="59"/>
      <c r="J81" s="59"/>
      <c r="K81" s="15"/>
    </row>
    <row r="82" spans="1:11" ht="15" customHeight="1">
      <c r="A82" s="12"/>
      <c r="B82" s="49" t="s">
        <v>78</v>
      </c>
      <c r="C82" s="50" t="s">
        <v>193</v>
      </c>
      <c r="D82" s="50"/>
      <c r="E82" s="50"/>
      <c r="F82" s="50"/>
      <c r="G82" s="50"/>
      <c r="H82" s="50"/>
      <c r="I82" s="50"/>
      <c r="J82" s="51"/>
      <c r="K82" s="15"/>
    </row>
    <row r="83" spans="1:11" ht="15" customHeight="1">
      <c r="A83" s="12"/>
      <c r="B83" s="52"/>
      <c r="C83" s="44" t="s">
        <v>194</v>
      </c>
      <c r="D83" s="44"/>
      <c r="E83" s="44"/>
      <c r="F83" s="44"/>
      <c r="G83" s="44"/>
      <c r="H83" s="44"/>
      <c r="I83" s="44"/>
      <c r="J83" s="53"/>
      <c r="K83" s="15"/>
    </row>
    <row r="84" spans="1:11" ht="15" customHeight="1">
      <c r="A84" s="12"/>
      <c r="B84" s="52"/>
      <c r="C84" s="44" t="s">
        <v>195</v>
      </c>
      <c r="D84" s="44"/>
      <c r="E84" s="44"/>
      <c r="F84" s="44"/>
      <c r="G84" s="44"/>
      <c r="H84" s="44"/>
      <c r="I84" s="44"/>
      <c r="J84" s="53"/>
      <c r="K84" s="15"/>
    </row>
    <row r="85" spans="1:11" ht="15" customHeight="1">
      <c r="A85" s="12"/>
      <c r="B85" s="52"/>
      <c r="C85" s="44" t="s">
        <v>132</v>
      </c>
      <c r="D85" s="44"/>
      <c r="E85" s="44"/>
      <c r="F85" s="44"/>
      <c r="G85" s="44"/>
      <c r="H85" s="44"/>
      <c r="I85" s="44"/>
      <c r="J85" s="53"/>
      <c r="K85" s="15"/>
    </row>
    <row r="86" spans="1:11" ht="15" customHeight="1">
      <c r="A86" s="12"/>
      <c r="B86" s="52"/>
      <c r="C86" s="44" t="s">
        <v>133</v>
      </c>
      <c r="D86" s="44"/>
      <c r="E86" s="44"/>
      <c r="F86" s="44"/>
      <c r="G86" s="44"/>
      <c r="H86" s="44"/>
      <c r="I86" s="44"/>
      <c r="J86" s="53"/>
      <c r="K86" s="15"/>
    </row>
    <row r="87" spans="1:11" ht="15" customHeight="1">
      <c r="A87" s="12"/>
      <c r="B87" s="52"/>
      <c r="C87" s="44" t="s">
        <v>196</v>
      </c>
      <c r="D87" s="44"/>
      <c r="E87" s="44"/>
      <c r="F87" s="44"/>
      <c r="G87" s="44"/>
      <c r="H87" s="44"/>
      <c r="I87" s="44"/>
      <c r="J87" s="53"/>
      <c r="K87" s="15"/>
    </row>
    <row r="88" spans="1:11" ht="15" customHeight="1">
      <c r="A88" s="12"/>
      <c r="B88" s="52"/>
      <c r="C88" s="44" t="s">
        <v>197</v>
      </c>
      <c r="D88" s="44"/>
      <c r="E88" s="44"/>
      <c r="F88" s="44"/>
      <c r="G88" s="44"/>
      <c r="H88" s="44"/>
      <c r="I88" s="44"/>
      <c r="J88" s="53"/>
      <c r="K88" s="15"/>
    </row>
    <row r="89" spans="1:11" ht="15" customHeight="1">
      <c r="A89" s="12"/>
      <c r="B89" s="52"/>
      <c r="C89" s="44" t="s">
        <v>198</v>
      </c>
      <c r="D89" s="44"/>
      <c r="E89" s="44"/>
      <c r="F89" s="44"/>
      <c r="G89" s="44"/>
      <c r="H89" s="44"/>
      <c r="I89" s="44"/>
      <c r="J89" s="53"/>
      <c r="K89" s="15"/>
    </row>
    <row r="90" spans="1:11" ht="15" customHeight="1">
      <c r="A90" s="12"/>
      <c r="B90" s="54"/>
      <c r="C90" s="55" t="s">
        <v>199</v>
      </c>
      <c r="D90" s="55"/>
      <c r="E90" s="55"/>
      <c r="F90" s="55"/>
      <c r="G90" s="55"/>
      <c r="H90" s="55"/>
      <c r="I90" s="55"/>
      <c r="J90" s="56"/>
      <c r="K90" s="15"/>
    </row>
    <row r="91" spans="1:11" ht="7.5" customHeight="1">
      <c r="A91" s="12"/>
      <c r="B91" s="59"/>
      <c r="C91" s="59"/>
      <c r="D91" s="59"/>
      <c r="E91" s="59"/>
      <c r="F91" s="59"/>
      <c r="G91" s="59"/>
      <c r="H91" s="59"/>
      <c r="I91" s="59"/>
      <c r="J91" s="59"/>
      <c r="K91" s="15"/>
    </row>
    <row r="92" spans="1:11" ht="15" customHeight="1">
      <c r="A92" s="12"/>
      <c r="B92" s="49" t="s">
        <v>214</v>
      </c>
      <c r="C92" s="50" t="s">
        <v>143</v>
      </c>
      <c r="D92" s="50"/>
      <c r="E92" s="50"/>
      <c r="F92" s="50"/>
      <c r="G92" s="50"/>
      <c r="H92" s="50"/>
      <c r="I92" s="50"/>
      <c r="J92" s="51"/>
      <c r="K92" s="15"/>
    </row>
    <row r="93" spans="1:11" ht="15" customHeight="1">
      <c r="A93" s="12"/>
      <c r="B93" s="58" t="s">
        <v>120</v>
      </c>
      <c r="C93" s="44" t="s">
        <v>144</v>
      </c>
      <c r="D93" s="44"/>
      <c r="E93" s="44"/>
      <c r="F93" s="44"/>
      <c r="G93" s="44"/>
      <c r="H93" s="44"/>
      <c r="I93" s="44"/>
      <c r="J93" s="53"/>
      <c r="K93" s="15"/>
    </row>
    <row r="94" spans="1:11" ht="15" customHeight="1">
      <c r="A94" s="12"/>
      <c r="B94" s="52"/>
      <c r="C94" s="44" t="s">
        <v>145</v>
      </c>
      <c r="D94" s="44"/>
      <c r="E94" s="44"/>
      <c r="F94" s="44"/>
      <c r="G94" s="44"/>
      <c r="H94" s="44"/>
      <c r="I94" s="44"/>
      <c r="J94" s="53"/>
      <c r="K94" s="15"/>
    </row>
    <row r="95" spans="1:11" ht="15" customHeight="1">
      <c r="A95" s="12"/>
      <c r="B95" s="52"/>
      <c r="C95" s="44" t="s">
        <v>146</v>
      </c>
      <c r="D95" s="44"/>
      <c r="E95" s="44"/>
      <c r="F95" s="44"/>
      <c r="G95" s="44"/>
      <c r="H95" s="44"/>
      <c r="I95" s="44"/>
      <c r="J95" s="53"/>
      <c r="K95" s="15"/>
    </row>
    <row r="96" spans="1:11" ht="15" customHeight="1">
      <c r="A96" s="12"/>
      <c r="B96" s="54"/>
      <c r="C96" s="55" t="s">
        <v>147</v>
      </c>
      <c r="D96" s="55"/>
      <c r="E96" s="55"/>
      <c r="F96" s="55"/>
      <c r="G96" s="55"/>
      <c r="H96" s="55"/>
      <c r="I96" s="55"/>
      <c r="J96" s="56"/>
      <c r="K96" s="15"/>
    </row>
    <row r="97" spans="1:11" ht="7.5" customHeight="1">
      <c r="A97" s="12"/>
      <c r="B97" s="44"/>
      <c r="C97" s="44"/>
      <c r="D97" s="44"/>
      <c r="E97" s="44"/>
      <c r="F97" s="44"/>
      <c r="G97" s="44"/>
      <c r="H97" s="44"/>
      <c r="I97" s="44"/>
      <c r="J97" s="44"/>
      <c r="K97" s="15"/>
    </row>
    <row r="98" spans="1:11" ht="15" customHeight="1">
      <c r="A98" s="12"/>
      <c r="B98" s="61" t="s">
        <v>99</v>
      </c>
      <c r="C98" s="62" t="s">
        <v>99</v>
      </c>
      <c r="D98" s="62"/>
      <c r="E98" s="62"/>
      <c r="F98" s="62"/>
      <c r="G98" s="62"/>
      <c r="H98" s="62"/>
      <c r="I98" s="62"/>
      <c r="J98" s="63"/>
      <c r="K98" s="15"/>
    </row>
    <row r="99" spans="1:11" ht="7.5" customHeight="1">
      <c r="A99" s="12"/>
      <c r="B99" s="44"/>
      <c r="C99" s="44"/>
      <c r="D99" s="44"/>
      <c r="E99" s="44"/>
      <c r="F99" s="44"/>
      <c r="G99" s="44"/>
      <c r="H99" s="44"/>
      <c r="I99" s="44"/>
      <c r="J99" s="44"/>
      <c r="K99" s="15"/>
    </row>
    <row r="100" spans="1:11" ht="15.75">
      <c r="A100" s="12"/>
      <c r="B100" s="49" t="s">
        <v>93</v>
      </c>
      <c r="C100" s="50" t="s">
        <v>119</v>
      </c>
      <c r="D100" s="50"/>
      <c r="E100" s="50"/>
      <c r="F100" s="50"/>
      <c r="G100" s="50"/>
      <c r="H100" s="50"/>
      <c r="I100" s="50"/>
      <c r="J100" s="51"/>
      <c r="K100" s="15"/>
    </row>
    <row r="101" spans="1:11" ht="15.75">
      <c r="A101" s="12"/>
      <c r="B101" s="54"/>
      <c r="C101" s="55" t="s">
        <v>141</v>
      </c>
      <c r="D101" s="55"/>
      <c r="E101" s="55"/>
      <c r="F101" s="55"/>
      <c r="G101" s="55"/>
      <c r="H101" s="55"/>
      <c r="I101" s="55"/>
      <c r="J101" s="56"/>
      <c r="K101" s="15"/>
    </row>
    <row r="102" spans="1:11" ht="7.5" customHeight="1">
      <c r="A102" s="12"/>
      <c r="B102" s="44"/>
      <c r="C102" s="44"/>
      <c r="D102" s="44"/>
      <c r="E102" s="44"/>
      <c r="F102" s="44"/>
      <c r="G102" s="44"/>
      <c r="H102" s="44"/>
      <c r="I102" s="44"/>
      <c r="J102" s="44"/>
      <c r="K102" s="15"/>
    </row>
    <row r="103" spans="1:11" ht="15.75">
      <c r="A103" s="12"/>
      <c r="B103" s="49" t="s">
        <v>77</v>
      </c>
      <c r="C103" s="50" t="s">
        <v>170</v>
      </c>
      <c r="D103" s="50"/>
      <c r="E103" s="50"/>
      <c r="F103" s="50"/>
      <c r="G103" s="50"/>
      <c r="H103" s="50"/>
      <c r="I103" s="50"/>
      <c r="J103" s="51"/>
      <c r="K103" s="15"/>
    </row>
    <row r="104" spans="1:11" ht="15.75">
      <c r="A104" s="12"/>
      <c r="B104" s="52"/>
      <c r="C104" s="44" t="s">
        <v>121</v>
      </c>
      <c r="D104" s="44"/>
      <c r="E104" s="44"/>
      <c r="F104" s="44"/>
      <c r="G104" s="44"/>
      <c r="H104" s="44"/>
      <c r="I104" s="44"/>
      <c r="J104" s="53"/>
      <c r="K104" s="15"/>
    </row>
    <row r="105" spans="1:11" ht="15" customHeight="1">
      <c r="A105" s="12"/>
      <c r="B105" s="52"/>
      <c r="C105" s="44" t="s">
        <v>171</v>
      </c>
      <c r="D105" s="44"/>
      <c r="E105" s="44"/>
      <c r="F105" s="44"/>
      <c r="G105" s="44"/>
      <c r="H105" s="44"/>
      <c r="I105" s="44"/>
      <c r="J105" s="53"/>
      <c r="K105" s="15"/>
    </row>
    <row r="106" spans="1:11" ht="15.75">
      <c r="A106" s="12"/>
      <c r="B106" s="52"/>
      <c r="C106" s="44" t="s">
        <v>172</v>
      </c>
      <c r="D106" s="44"/>
      <c r="E106" s="44"/>
      <c r="F106" s="44"/>
      <c r="G106" s="44"/>
      <c r="H106" s="44"/>
      <c r="I106" s="44"/>
      <c r="J106" s="53"/>
      <c r="K106" s="15"/>
    </row>
    <row r="107" spans="1:11" ht="15.75">
      <c r="A107" s="12"/>
      <c r="B107" s="52"/>
      <c r="C107" s="44" t="s">
        <v>173</v>
      </c>
      <c r="D107" s="44"/>
      <c r="E107" s="44"/>
      <c r="F107" s="44"/>
      <c r="G107" s="44"/>
      <c r="H107" s="44"/>
      <c r="I107" s="44"/>
      <c r="J107" s="53"/>
      <c r="K107" s="15"/>
    </row>
    <row r="108" spans="1:11" ht="15.75">
      <c r="A108" s="12"/>
      <c r="B108" s="52"/>
      <c r="C108" s="44" t="s">
        <v>122</v>
      </c>
      <c r="D108" s="44"/>
      <c r="E108" s="44"/>
      <c r="F108" s="44"/>
      <c r="G108" s="44"/>
      <c r="H108" s="44"/>
      <c r="I108" s="44"/>
      <c r="J108" s="53"/>
      <c r="K108" s="15"/>
    </row>
    <row r="109" spans="1:11" ht="15.75">
      <c r="A109" s="12"/>
      <c r="B109" s="52"/>
      <c r="C109" s="44" t="s">
        <v>123</v>
      </c>
      <c r="D109" s="44"/>
      <c r="E109" s="44"/>
      <c r="F109" s="44"/>
      <c r="G109" s="44"/>
      <c r="H109" s="44"/>
      <c r="I109" s="44"/>
      <c r="J109" s="53"/>
      <c r="K109" s="15"/>
    </row>
    <row r="110" spans="1:11" ht="15.75">
      <c r="A110" s="12"/>
      <c r="B110" s="54"/>
      <c r="C110" s="55" t="s">
        <v>174</v>
      </c>
      <c r="D110" s="55"/>
      <c r="E110" s="55"/>
      <c r="F110" s="55"/>
      <c r="G110" s="55"/>
      <c r="H110" s="55"/>
      <c r="I110" s="55"/>
      <c r="J110" s="56"/>
      <c r="K110" s="15"/>
    </row>
    <row r="111" spans="1:11" ht="7.5" customHeight="1">
      <c r="A111" s="12"/>
      <c r="B111" s="44"/>
      <c r="C111" s="44"/>
      <c r="D111" s="44"/>
      <c r="E111" s="44"/>
      <c r="F111" s="44"/>
      <c r="G111" s="44"/>
      <c r="H111" s="44"/>
      <c r="I111" s="44"/>
      <c r="J111" s="44"/>
      <c r="K111" s="15"/>
    </row>
    <row r="112" spans="1:11" ht="15.75">
      <c r="A112" s="12"/>
      <c r="B112" s="49" t="s">
        <v>217</v>
      </c>
      <c r="C112" s="50" t="s">
        <v>162</v>
      </c>
      <c r="D112" s="50"/>
      <c r="E112" s="50"/>
      <c r="F112" s="50"/>
      <c r="G112" s="50"/>
      <c r="H112" s="50"/>
      <c r="I112" s="50"/>
      <c r="J112" s="51"/>
      <c r="K112" s="15"/>
    </row>
    <row r="113" spans="1:11" ht="15.75">
      <c r="A113" s="12"/>
      <c r="B113" s="52"/>
      <c r="C113" s="44" t="s">
        <v>163</v>
      </c>
      <c r="D113" s="44"/>
      <c r="E113" s="44"/>
      <c r="F113" s="44"/>
      <c r="G113" s="44"/>
      <c r="H113" s="44"/>
      <c r="I113" s="44"/>
      <c r="J113" s="53"/>
      <c r="K113" s="15"/>
    </row>
    <row r="114" spans="1:11" ht="15.75">
      <c r="A114" s="12"/>
      <c r="B114" s="52"/>
      <c r="C114" s="44" t="s">
        <v>164</v>
      </c>
      <c r="D114" s="44"/>
      <c r="E114" s="44"/>
      <c r="F114" s="44"/>
      <c r="G114" s="44"/>
      <c r="H114" s="44"/>
      <c r="I114" s="44"/>
      <c r="J114" s="53"/>
      <c r="K114" s="15"/>
    </row>
    <row r="115" spans="1:11" ht="15.75">
      <c r="A115" s="12"/>
      <c r="B115" s="54"/>
      <c r="C115" s="55" t="s">
        <v>165</v>
      </c>
      <c r="D115" s="55"/>
      <c r="E115" s="55"/>
      <c r="F115" s="55"/>
      <c r="G115" s="55"/>
      <c r="H115" s="55"/>
      <c r="I115" s="55"/>
      <c r="J115" s="56"/>
      <c r="K115" s="15"/>
    </row>
    <row r="116" spans="1:11" ht="7.5" customHeight="1">
      <c r="A116" s="12"/>
      <c r="B116" s="44"/>
      <c r="C116" s="44"/>
      <c r="D116" s="44"/>
      <c r="E116" s="44"/>
      <c r="F116" s="44"/>
      <c r="G116" s="44"/>
      <c r="H116" s="44"/>
      <c r="I116" s="44"/>
      <c r="J116" s="44"/>
      <c r="K116" s="15"/>
    </row>
    <row r="117" spans="1:11" ht="15.75">
      <c r="A117" s="12"/>
      <c r="B117" s="49" t="s">
        <v>127</v>
      </c>
      <c r="C117" s="50" t="s">
        <v>183</v>
      </c>
      <c r="D117" s="50"/>
      <c r="E117" s="50"/>
      <c r="F117" s="50"/>
      <c r="G117" s="50"/>
      <c r="H117" s="50"/>
      <c r="I117" s="50"/>
      <c r="J117" s="51"/>
      <c r="K117" s="15"/>
    </row>
    <row r="118" spans="1:11" ht="15.75">
      <c r="A118" s="12"/>
      <c r="B118" s="58" t="s">
        <v>222</v>
      </c>
      <c r="C118" s="44" t="s">
        <v>184</v>
      </c>
      <c r="D118" s="44"/>
      <c r="E118" s="44"/>
      <c r="F118" s="44"/>
      <c r="G118" s="44"/>
      <c r="H118" s="44"/>
      <c r="I118" s="44"/>
      <c r="J118" s="53"/>
      <c r="K118" s="15"/>
    </row>
    <row r="119" spans="1:11" ht="15.75">
      <c r="A119" s="12"/>
      <c r="B119" s="52"/>
      <c r="C119" s="44" t="s">
        <v>185</v>
      </c>
      <c r="D119" s="44"/>
      <c r="E119" s="44"/>
      <c r="F119" s="44"/>
      <c r="G119" s="44"/>
      <c r="H119" s="44"/>
      <c r="I119" s="44"/>
      <c r="J119" s="53"/>
      <c r="K119" s="15"/>
    </row>
    <row r="120" spans="1:11" ht="15" customHeight="1">
      <c r="A120" s="12"/>
      <c r="B120" s="54"/>
      <c r="C120" s="55" t="s">
        <v>186</v>
      </c>
      <c r="D120" s="55"/>
      <c r="E120" s="55"/>
      <c r="F120" s="55"/>
      <c r="G120" s="55"/>
      <c r="H120" s="55"/>
      <c r="I120" s="55"/>
      <c r="J120" s="56"/>
      <c r="K120" s="15"/>
    </row>
    <row r="121" spans="1:11" ht="7.5" customHeight="1">
      <c r="A121" s="12"/>
      <c r="B121" s="59"/>
      <c r="C121" s="59"/>
      <c r="D121" s="59"/>
      <c r="E121" s="59"/>
      <c r="F121" s="59"/>
      <c r="G121" s="59"/>
      <c r="H121" s="59"/>
      <c r="I121" s="59"/>
      <c r="J121" s="59"/>
      <c r="K121" s="15"/>
    </row>
    <row r="122" spans="1:11" ht="15.75">
      <c r="A122" s="12"/>
      <c r="B122" s="49" t="s">
        <v>226</v>
      </c>
      <c r="C122" s="50" t="s">
        <v>200</v>
      </c>
      <c r="D122" s="50"/>
      <c r="E122" s="50"/>
      <c r="F122" s="50"/>
      <c r="G122" s="50"/>
      <c r="H122" s="50"/>
      <c r="I122" s="50"/>
      <c r="J122" s="51"/>
      <c r="K122" s="15"/>
    </row>
    <row r="123" spans="1:11" ht="15.75">
      <c r="A123" s="12"/>
      <c r="B123" s="58" t="s">
        <v>225</v>
      </c>
      <c r="C123" s="44" t="s">
        <v>201</v>
      </c>
      <c r="D123" s="44"/>
      <c r="E123" s="44"/>
      <c r="F123" s="44"/>
      <c r="G123" s="44"/>
      <c r="H123" s="44"/>
      <c r="I123" s="44"/>
      <c r="J123" s="53"/>
      <c r="K123" s="15"/>
    </row>
    <row r="124" spans="1:11" ht="15.75">
      <c r="A124" s="12"/>
      <c r="B124" s="52"/>
      <c r="C124" s="44" t="s">
        <v>202</v>
      </c>
      <c r="D124" s="44"/>
      <c r="E124" s="44"/>
      <c r="F124" s="44"/>
      <c r="G124" s="44"/>
      <c r="H124" s="44"/>
      <c r="I124" s="44"/>
      <c r="J124" s="53"/>
      <c r="K124" s="15"/>
    </row>
    <row r="125" spans="1:11" ht="15.75">
      <c r="A125" s="12"/>
      <c r="B125" s="52"/>
      <c r="C125" s="44" t="s">
        <v>203</v>
      </c>
      <c r="D125" s="44"/>
      <c r="E125" s="44"/>
      <c r="F125" s="44"/>
      <c r="G125" s="44"/>
      <c r="H125" s="44"/>
      <c r="I125" s="44"/>
      <c r="J125" s="53"/>
      <c r="K125" s="15"/>
    </row>
    <row r="126" spans="1:11" ht="15.75">
      <c r="A126" s="12"/>
      <c r="B126" s="52"/>
      <c r="C126" s="44" t="s">
        <v>204</v>
      </c>
      <c r="D126" s="44"/>
      <c r="E126" s="44"/>
      <c r="F126" s="44"/>
      <c r="G126" s="44"/>
      <c r="H126" s="44"/>
      <c r="I126" s="44"/>
      <c r="J126" s="53"/>
      <c r="K126" s="15"/>
    </row>
    <row r="127" spans="1:11" ht="15.75">
      <c r="A127" s="12"/>
      <c r="B127" s="52"/>
      <c r="C127" s="44" t="s">
        <v>205</v>
      </c>
      <c r="D127" s="44"/>
      <c r="E127" s="44"/>
      <c r="F127" s="44"/>
      <c r="G127" s="44"/>
      <c r="H127" s="44"/>
      <c r="I127" s="44"/>
      <c r="J127" s="53"/>
      <c r="K127" s="15"/>
    </row>
    <row r="128" spans="1:11" ht="15.75">
      <c r="A128" s="12"/>
      <c r="B128" s="54"/>
      <c r="C128" s="55" t="s">
        <v>206</v>
      </c>
      <c r="D128" s="55"/>
      <c r="E128" s="55"/>
      <c r="F128" s="55"/>
      <c r="G128" s="55"/>
      <c r="H128" s="55"/>
      <c r="I128" s="55"/>
      <c r="J128" s="56"/>
      <c r="K128" s="15"/>
    </row>
    <row r="129" spans="1:11" ht="7.5" customHeight="1">
      <c r="A129" s="12"/>
      <c r="B129" s="44"/>
      <c r="C129" s="59"/>
      <c r="D129" s="44"/>
      <c r="E129" s="44"/>
      <c r="F129" s="44"/>
      <c r="G129" s="44"/>
      <c r="H129" s="44"/>
      <c r="I129" s="44"/>
      <c r="J129" s="44"/>
      <c r="K129" s="15"/>
    </row>
    <row r="130" spans="1:11" ht="15.75">
      <c r="A130" s="12"/>
      <c r="B130" s="49" t="s">
        <v>97</v>
      </c>
      <c r="C130" s="50" t="s">
        <v>124</v>
      </c>
      <c r="D130" s="50"/>
      <c r="E130" s="50"/>
      <c r="F130" s="50"/>
      <c r="G130" s="50"/>
      <c r="H130" s="50"/>
      <c r="I130" s="50"/>
      <c r="J130" s="51"/>
      <c r="K130" s="15"/>
    </row>
    <row r="131" spans="1:11" ht="15.75">
      <c r="A131" s="12"/>
      <c r="B131" s="52"/>
      <c r="C131" s="44" t="s">
        <v>125</v>
      </c>
      <c r="D131" s="44"/>
      <c r="E131" s="44"/>
      <c r="F131" s="44"/>
      <c r="G131" s="44"/>
      <c r="H131" s="44"/>
      <c r="I131" s="44"/>
      <c r="J131" s="53"/>
      <c r="K131" s="15"/>
    </row>
    <row r="132" spans="1:11" ht="15.75">
      <c r="A132" s="12"/>
      <c r="B132" s="52"/>
      <c r="C132" s="44" t="s">
        <v>126</v>
      </c>
      <c r="D132" s="44"/>
      <c r="E132" s="44"/>
      <c r="F132" s="44"/>
      <c r="G132" s="44"/>
      <c r="H132" s="44"/>
      <c r="I132" s="44"/>
      <c r="J132" s="53"/>
      <c r="K132" s="15"/>
    </row>
    <row r="133" spans="1:11" ht="15.75">
      <c r="A133" s="12"/>
      <c r="B133" s="54"/>
      <c r="C133" s="55" t="s">
        <v>175</v>
      </c>
      <c r="D133" s="55"/>
      <c r="E133" s="55"/>
      <c r="F133" s="55"/>
      <c r="G133" s="55"/>
      <c r="H133" s="55"/>
      <c r="I133" s="55"/>
      <c r="J133" s="56"/>
      <c r="K133" s="15"/>
    </row>
    <row r="134" spans="1:11" ht="7.5" customHeight="1">
      <c r="A134" s="12"/>
      <c r="B134" s="4"/>
      <c r="C134" s="28"/>
      <c r="D134" s="4"/>
      <c r="E134" s="4"/>
      <c r="F134" s="4"/>
      <c r="G134" s="4"/>
      <c r="H134" s="4"/>
      <c r="I134" s="4"/>
      <c r="J134" s="4"/>
      <c r="K134" s="15"/>
    </row>
    <row r="135" spans="1:11" ht="11.25" customHeight="1">
      <c r="A135" s="12"/>
      <c r="B135" s="4"/>
      <c r="C135" s="28"/>
      <c r="D135" s="4"/>
      <c r="E135" s="4"/>
      <c r="F135" s="4"/>
      <c r="G135" s="4"/>
      <c r="H135" s="4"/>
      <c r="I135" s="4"/>
      <c r="J135" s="4"/>
      <c r="K135" s="15"/>
    </row>
    <row r="136" spans="1:11" ht="15.75">
      <c r="A136" s="12"/>
      <c r="B136" s="34" t="s">
        <v>256</v>
      </c>
      <c r="C136" s="4"/>
      <c r="D136" s="4"/>
      <c r="E136" s="4"/>
      <c r="F136" s="4"/>
      <c r="G136" s="4"/>
      <c r="H136" s="4"/>
      <c r="I136" s="4"/>
      <c r="J136" s="4"/>
      <c r="K136" s="15"/>
    </row>
    <row r="137" spans="1:11">
      <c r="A137" s="18"/>
      <c r="B137" s="5"/>
      <c r="C137" s="5"/>
      <c r="D137" s="5"/>
      <c r="E137" s="5"/>
      <c r="F137" s="5"/>
      <c r="G137" s="5"/>
      <c r="H137" s="5"/>
      <c r="I137" s="5"/>
      <c r="J137" s="5"/>
      <c r="K137" s="19"/>
    </row>
  </sheetData>
  <mergeCells count="1">
    <mergeCell ref="C11:J1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rgb="FFFF0000"/>
  </sheetPr>
  <dimension ref="A1:V68"/>
  <sheetViews>
    <sheetView showGridLines="0" topLeftCell="A16" zoomScale="90" zoomScaleNormal="90" workbookViewId="0">
      <selection activeCell="P22" activeCellId="1" sqref="K22 P22"/>
    </sheetView>
  </sheetViews>
  <sheetFormatPr baseColWidth="10" defaultRowHeight="15"/>
  <cols>
    <col min="1" max="1" width="1.7109375" customWidth="1"/>
    <col min="2" max="2" width="19.7109375" customWidth="1"/>
    <col min="3" max="4" width="11.7109375" customWidth="1"/>
    <col min="5" max="5" width="11.85546875" customWidth="1"/>
    <col min="6" max="6" width="12" customWidth="1"/>
    <col min="7" max="7" width="5.5703125" customWidth="1"/>
    <col min="8" max="11" width="11.85546875" customWidth="1"/>
    <col min="12" max="12" width="5.5703125" customWidth="1"/>
    <col min="13" max="13" width="11.7109375" customWidth="1"/>
    <col min="14" max="14" width="11.85546875" customWidth="1"/>
    <col min="15" max="16" width="11.7109375" customWidth="1"/>
    <col min="17" max="17" width="1.7109375" customWidth="1"/>
    <col min="18" max="18" width="14.28515625" bestFit="1" customWidth="1"/>
    <col min="19" max="19" width="14.5703125" bestFit="1" customWidth="1"/>
    <col min="20" max="20" width="14.28515625" bestFit="1" customWidth="1"/>
    <col min="21" max="21" width="14.5703125" bestFit="1" customWidth="1"/>
    <col min="22" max="22" width="14.28515625" bestFit="1" customWidth="1"/>
  </cols>
  <sheetData>
    <row r="1" spans="1:22" ht="18">
      <c r="A1" s="9"/>
      <c r="B1" s="6"/>
      <c r="C1" s="6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1"/>
      <c r="R1" s="7"/>
      <c r="S1" s="7"/>
      <c r="T1" s="7"/>
      <c r="U1" s="7"/>
      <c r="V1" s="7"/>
    </row>
    <row r="2" spans="1:22" ht="18">
      <c r="A2" s="12"/>
      <c r="B2" s="4"/>
      <c r="C2" s="4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4"/>
      <c r="R2" s="7"/>
      <c r="S2" s="7"/>
      <c r="T2" s="7"/>
      <c r="U2" s="7"/>
      <c r="V2" s="7"/>
    </row>
    <row r="3" spans="1:22">
      <c r="A3" s="12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15"/>
    </row>
    <row r="4" spans="1:22">
      <c r="A4" s="12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15"/>
    </row>
    <row r="5" spans="1:22" s="2" customFormat="1" ht="15.75">
      <c r="A5" s="22"/>
      <c r="B5" s="16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3"/>
    </row>
    <row r="6" spans="1:22" s="2" customFormat="1" ht="15.75">
      <c r="A6" s="22"/>
      <c r="B6" s="3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3"/>
    </row>
    <row r="7" spans="1:22" s="2" customFormat="1" ht="15" customHeight="1">
      <c r="A7" s="22"/>
      <c r="B7" s="8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3"/>
    </row>
    <row r="8" spans="1:22" s="2" customFormat="1">
      <c r="A8" s="22"/>
      <c r="B8" s="8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3"/>
    </row>
    <row r="9" spans="1:22" s="2" customFormat="1">
      <c r="A9" s="22"/>
      <c r="B9" s="8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3"/>
    </row>
    <row r="10" spans="1:22" s="2" customFormat="1" ht="15.75">
      <c r="A10" s="22"/>
      <c r="B10" s="8"/>
      <c r="C10" s="102" t="s">
        <v>102</v>
      </c>
      <c r="D10" s="102"/>
      <c r="E10" s="102"/>
      <c r="F10" s="102"/>
      <c r="G10" s="102"/>
      <c r="H10" s="102"/>
      <c r="I10" s="102"/>
      <c r="J10" s="102"/>
      <c r="K10" s="102"/>
      <c r="L10" s="102"/>
      <c r="M10" s="102"/>
      <c r="N10" s="102"/>
      <c r="O10" s="102"/>
      <c r="P10" s="102"/>
      <c r="Q10" s="23"/>
    </row>
    <row r="11" spans="1:22" s="2" customFormat="1" ht="15.75">
      <c r="A11" s="22"/>
      <c r="B11" s="8"/>
      <c r="C11" s="102" t="s">
        <v>315</v>
      </c>
      <c r="D11" s="102"/>
      <c r="E11" s="102"/>
      <c r="F11" s="102"/>
      <c r="G11" s="102"/>
      <c r="H11" s="102"/>
      <c r="I11" s="102"/>
      <c r="J11" s="102"/>
      <c r="K11" s="102"/>
      <c r="L11" s="102"/>
      <c r="M11" s="102"/>
      <c r="N11" s="102"/>
      <c r="O11" s="102"/>
      <c r="P11" s="102"/>
      <c r="Q11" s="72"/>
      <c r="R11" s="70"/>
      <c r="S11" s="70"/>
      <c r="T11" s="70"/>
    </row>
    <row r="12" spans="1:22" s="2" customFormat="1">
      <c r="A12" s="22"/>
      <c r="B12" s="8"/>
      <c r="C12" s="66"/>
      <c r="D12" s="66"/>
      <c r="E12" s="66"/>
      <c r="F12" s="66"/>
      <c r="G12" s="66"/>
      <c r="H12" s="66"/>
      <c r="I12" s="66"/>
      <c r="J12" s="66"/>
      <c r="K12" s="66"/>
      <c r="L12" s="66"/>
      <c r="M12" s="66"/>
      <c r="N12" s="66"/>
      <c r="O12" s="66"/>
      <c r="P12" s="66"/>
      <c r="Q12" s="73"/>
      <c r="R12" s="66"/>
      <c r="S12" s="66"/>
      <c r="T12" s="66"/>
    </row>
    <row r="13" spans="1:22" s="2" customFormat="1" ht="15.75">
      <c r="A13" s="22"/>
      <c r="B13" s="8"/>
      <c r="C13" s="102" t="s">
        <v>270</v>
      </c>
      <c r="D13" s="102"/>
      <c r="E13" s="102"/>
      <c r="F13" s="102"/>
      <c r="G13" s="70"/>
      <c r="H13" s="102" t="s">
        <v>68</v>
      </c>
      <c r="I13" s="102"/>
      <c r="J13" s="102"/>
      <c r="K13" s="102"/>
      <c r="L13" s="70"/>
      <c r="M13" s="102" t="s">
        <v>69</v>
      </c>
      <c r="N13" s="102"/>
      <c r="O13" s="102"/>
      <c r="P13" s="102"/>
      <c r="Q13" s="72"/>
      <c r="R13" s="70"/>
      <c r="S13" s="70"/>
      <c r="T13" s="70"/>
    </row>
    <row r="14" spans="1:22" s="2" customFormat="1" ht="15.75" customHeight="1">
      <c r="A14" s="22"/>
      <c r="B14" s="8"/>
      <c r="C14" s="105"/>
      <c r="D14" s="105"/>
      <c r="E14" s="103" t="s">
        <v>254</v>
      </c>
      <c r="F14" s="104" t="s">
        <v>318</v>
      </c>
      <c r="G14" s="67"/>
      <c r="H14" s="105" t="s">
        <v>269</v>
      </c>
      <c r="I14" s="105"/>
      <c r="J14" s="103" t="s">
        <v>254</v>
      </c>
      <c r="K14" s="104" t="s">
        <v>318</v>
      </c>
      <c r="L14" s="32"/>
      <c r="M14" s="105" t="s">
        <v>269</v>
      </c>
      <c r="N14" s="105"/>
      <c r="O14" s="103" t="s">
        <v>254</v>
      </c>
      <c r="P14" s="104" t="s">
        <v>318</v>
      </c>
      <c r="Q14" s="74"/>
      <c r="R14" s="67"/>
      <c r="S14" s="71"/>
      <c r="T14" s="71"/>
    </row>
    <row r="15" spans="1:22" s="2" customFormat="1" ht="15.75">
      <c r="A15" s="22"/>
      <c r="B15" s="8"/>
      <c r="C15" s="31">
        <v>2016</v>
      </c>
      <c r="D15" s="31">
        <v>2017</v>
      </c>
      <c r="E15" s="103"/>
      <c r="F15" s="104"/>
      <c r="G15" s="67"/>
      <c r="H15" s="31">
        <v>2016</v>
      </c>
      <c r="I15" s="31">
        <v>2017</v>
      </c>
      <c r="J15" s="103"/>
      <c r="K15" s="104"/>
      <c r="L15" s="32"/>
      <c r="M15" s="31">
        <v>2016</v>
      </c>
      <c r="N15" s="31">
        <v>2017</v>
      </c>
      <c r="O15" s="103"/>
      <c r="P15" s="104"/>
      <c r="Q15" s="74"/>
      <c r="R15" s="67"/>
      <c r="S15" s="71"/>
      <c r="T15" s="71"/>
    </row>
    <row r="16" spans="1:22" s="2" customFormat="1" ht="15.75">
      <c r="A16" s="22"/>
      <c r="B16" s="8"/>
      <c r="C16" s="31"/>
      <c r="D16" s="31"/>
      <c r="E16" s="69"/>
      <c r="F16" s="32"/>
      <c r="G16" s="67"/>
      <c r="H16" s="31"/>
      <c r="I16" s="31"/>
      <c r="J16" s="69"/>
      <c r="K16" s="32"/>
      <c r="L16" s="32"/>
      <c r="M16" s="31"/>
      <c r="N16" s="31"/>
      <c r="O16" s="69"/>
      <c r="P16" s="32"/>
      <c r="Q16" s="74"/>
      <c r="R16" s="67"/>
      <c r="S16" s="71"/>
      <c r="T16" s="71"/>
    </row>
    <row r="17" spans="1:20" s="2" customFormat="1" ht="15.75">
      <c r="A17" s="22"/>
      <c r="B17" s="34" t="s">
        <v>271</v>
      </c>
      <c r="C17" s="35">
        <v>70163</v>
      </c>
      <c r="D17" s="35">
        <v>105100</v>
      </c>
      <c r="E17" s="36">
        <f t="shared" ref="E17:E19" si="0">IF(ISBLANK(D17),"",(IFERROR(((D17/C17-1)*100),"")))</f>
        <v>49.794050995538953</v>
      </c>
      <c r="F17" s="35">
        <v>2738458</v>
      </c>
      <c r="G17" s="67"/>
      <c r="H17" s="35">
        <v>28300</v>
      </c>
      <c r="I17" s="35">
        <v>46619</v>
      </c>
      <c r="J17" s="36">
        <f t="shared" ref="J17:J19" si="1">IF(ISBLANK(I17),"",(IFERROR(((I17/H17-1)*100),"")))</f>
        <v>64.731448763250881</v>
      </c>
      <c r="K17" s="35">
        <v>1203350</v>
      </c>
      <c r="L17" s="32"/>
      <c r="M17" s="35">
        <v>41863</v>
      </c>
      <c r="N17" s="35">
        <v>58481</v>
      </c>
      <c r="O17" s="36">
        <f t="shared" ref="O17:O19" si="2">IF(ISBLANK(N17),"",(IFERROR(((N17/M17-1)*100),"")))</f>
        <v>39.696151733033936</v>
      </c>
      <c r="P17" s="35">
        <v>1535108</v>
      </c>
      <c r="Q17" s="74"/>
      <c r="R17" s="67"/>
      <c r="S17" s="71"/>
      <c r="T17" s="71"/>
    </row>
    <row r="18" spans="1:20" s="2" customFormat="1" ht="15.75">
      <c r="A18" s="22"/>
      <c r="B18" s="34" t="s">
        <v>272</v>
      </c>
      <c r="C18" s="35">
        <v>84432</v>
      </c>
      <c r="D18" s="35">
        <v>105343</v>
      </c>
      <c r="E18" s="36">
        <f t="shared" si="0"/>
        <v>24.766676141747212</v>
      </c>
      <c r="F18" s="35">
        <v>2843801</v>
      </c>
      <c r="G18" s="67"/>
      <c r="H18" s="35">
        <v>31616</v>
      </c>
      <c r="I18" s="35">
        <v>47461</v>
      </c>
      <c r="J18" s="36">
        <f t="shared" si="1"/>
        <v>50.11702935222673</v>
      </c>
      <c r="K18" s="35">
        <v>1250811</v>
      </c>
      <c r="L18" s="32"/>
      <c r="M18" s="35">
        <v>52816</v>
      </c>
      <c r="N18" s="35">
        <v>57882</v>
      </c>
      <c r="O18" s="36">
        <f t="shared" si="2"/>
        <v>9.5917903665555961</v>
      </c>
      <c r="P18" s="35">
        <v>1592990</v>
      </c>
      <c r="Q18" s="74"/>
      <c r="R18" s="67"/>
      <c r="S18" s="71"/>
      <c r="T18" s="71"/>
    </row>
    <row r="19" spans="1:20" s="2" customFormat="1" ht="15.75">
      <c r="A19" s="22"/>
      <c r="B19" s="34" t="s">
        <v>273</v>
      </c>
      <c r="C19" s="35">
        <v>76318</v>
      </c>
      <c r="D19" s="35">
        <v>103183</v>
      </c>
      <c r="E19" s="36">
        <f t="shared" si="0"/>
        <v>35.201394166513801</v>
      </c>
      <c r="F19" s="35">
        <v>2946984</v>
      </c>
      <c r="G19" s="67"/>
      <c r="H19" s="35">
        <v>30782</v>
      </c>
      <c r="I19" s="35">
        <v>46216</v>
      </c>
      <c r="J19" s="36">
        <f t="shared" si="1"/>
        <v>50.139692027808458</v>
      </c>
      <c r="K19" s="35">
        <v>1297027</v>
      </c>
      <c r="L19" s="83"/>
      <c r="M19" s="35">
        <v>45536</v>
      </c>
      <c r="N19" s="35">
        <v>56967</v>
      </c>
      <c r="O19" s="36">
        <f t="shared" si="2"/>
        <v>25.103215038650738</v>
      </c>
      <c r="P19" s="35">
        <v>1649957</v>
      </c>
      <c r="Q19" s="74"/>
      <c r="R19" s="67"/>
      <c r="S19" s="71"/>
      <c r="T19" s="71"/>
    </row>
    <row r="20" spans="1:20" s="2" customFormat="1" ht="15.75">
      <c r="A20" s="22"/>
      <c r="B20" s="34" t="s">
        <v>274</v>
      </c>
      <c r="C20" s="35">
        <v>84998</v>
      </c>
      <c r="D20" s="35">
        <v>76941</v>
      </c>
      <c r="E20" s="36">
        <f>IF(ISBLANK(D20),"",(IFERROR(((D20/C20-1)*100),"")))</f>
        <v>-9.4790465658015517</v>
      </c>
      <c r="F20" s="35">
        <v>3023925</v>
      </c>
      <c r="G20" s="67"/>
      <c r="H20" s="35">
        <v>37093</v>
      </c>
      <c r="I20" s="35">
        <v>36118</v>
      </c>
      <c r="J20" s="36">
        <f>IF(ISBLANK(I20),"",(IFERROR(((I20/H20-1)*100),"")))</f>
        <v>-2.6285282937481447</v>
      </c>
      <c r="K20" s="35">
        <v>1333145</v>
      </c>
      <c r="L20" s="83"/>
      <c r="M20" s="35">
        <v>47905</v>
      </c>
      <c r="N20" s="35">
        <v>40823</v>
      </c>
      <c r="O20" s="36">
        <f>IF(ISBLANK(N20),"",(IFERROR(((N20/M20-1)*100),"")))</f>
        <v>-14.783425529694183</v>
      </c>
      <c r="P20" s="35">
        <v>1690780</v>
      </c>
      <c r="Q20" s="74"/>
      <c r="R20" s="67"/>
      <c r="S20" s="71"/>
      <c r="T20" s="71"/>
    </row>
    <row r="21" spans="1:20" s="2" customFormat="1" ht="15.75">
      <c r="A21" s="22"/>
      <c r="B21" s="34" t="s">
        <v>275</v>
      </c>
      <c r="C21" s="35">
        <v>81315</v>
      </c>
      <c r="D21" s="35">
        <v>97970</v>
      </c>
      <c r="E21" s="36">
        <f t="shared" ref="E21:E29" si="3">IF(ISBLANK(D21),"",(IFERROR(((D21/C21-1)*100),"")))</f>
        <v>20.482075877759321</v>
      </c>
      <c r="F21" s="35">
        <v>3121895</v>
      </c>
      <c r="G21" s="67"/>
      <c r="H21" s="35">
        <v>37195</v>
      </c>
      <c r="I21" s="35">
        <v>46544</v>
      </c>
      <c r="J21" s="36">
        <f t="shared" ref="J21:J29" si="4">IF(ISBLANK(I21),"",(IFERROR(((I21/H21-1)*100),"")))</f>
        <v>25.135098803602631</v>
      </c>
      <c r="K21" s="35">
        <v>1379689</v>
      </c>
      <c r="L21" s="32"/>
      <c r="M21" s="35">
        <v>44120</v>
      </c>
      <c r="N21" s="35">
        <v>51426</v>
      </c>
      <c r="O21" s="36">
        <f t="shared" ref="O21:O29" si="5">IF(ISBLANK(N21),"",(IFERROR(((N21/M21-1)*100),"")))</f>
        <v>16.559383499546687</v>
      </c>
      <c r="P21" s="35">
        <v>1742206</v>
      </c>
      <c r="Q21" s="74"/>
      <c r="R21" s="67"/>
      <c r="S21" s="71"/>
      <c r="T21" s="71"/>
    </row>
    <row r="22" spans="1:20" s="2" customFormat="1" ht="15.75">
      <c r="A22" s="22"/>
      <c r="B22" s="34" t="s">
        <v>276</v>
      </c>
      <c r="C22" s="35">
        <v>95246</v>
      </c>
      <c r="D22" s="98">
        <v>99090</v>
      </c>
      <c r="E22" s="99">
        <f t="shared" si="3"/>
        <v>4.0358650232030779</v>
      </c>
      <c r="F22" s="98">
        <v>3220985</v>
      </c>
      <c r="G22" s="67"/>
      <c r="H22" s="35">
        <v>42745</v>
      </c>
      <c r="I22" s="98">
        <v>46968</v>
      </c>
      <c r="J22" s="99">
        <f t="shared" si="4"/>
        <v>9.8795180722891516</v>
      </c>
      <c r="K22" s="98">
        <v>1426657</v>
      </c>
      <c r="L22" s="32"/>
      <c r="M22" s="35">
        <v>52501</v>
      </c>
      <c r="N22" s="98">
        <v>52122</v>
      </c>
      <c r="O22" s="99">
        <f t="shared" si="5"/>
        <v>-0.72189101159978453</v>
      </c>
      <c r="P22" s="98">
        <v>1794328</v>
      </c>
      <c r="Q22" s="74"/>
      <c r="R22" s="67"/>
      <c r="S22" s="71"/>
      <c r="T22" s="71"/>
    </row>
    <row r="23" spans="1:20" s="2" customFormat="1" ht="15.75">
      <c r="A23" s="22"/>
      <c r="B23" s="34" t="s">
        <v>277</v>
      </c>
      <c r="C23" s="35">
        <v>82344</v>
      </c>
      <c r="D23" s="35"/>
      <c r="E23" s="36" t="str">
        <f t="shared" si="3"/>
        <v/>
      </c>
      <c r="F23" s="35"/>
      <c r="G23" s="67"/>
      <c r="H23" s="35">
        <v>37030</v>
      </c>
      <c r="I23" s="35"/>
      <c r="J23" s="36" t="str">
        <f t="shared" si="4"/>
        <v/>
      </c>
      <c r="K23" s="35"/>
      <c r="L23" s="32"/>
      <c r="M23" s="35">
        <v>45314</v>
      </c>
      <c r="N23" s="35"/>
      <c r="O23" s="36" t="str">
        <f t="shared" si="5"/>
        <v/>
      </c>
      <c r="P23" s="35"/>
      <c r="Q23" s="74"/>
      <c r="R23" s="67"/>
      <c r="S23" s="71"/>
      <c r="T23" s="71"/>
    </row>
    <row r="24" spans="1:20" s="2" customFormat="1" ht="15.75">
      <c r="A24" s="22"/>
      <c r="B24" s="34" t="s">
        <v>278</v>
      </c>
      <c r="C24" s="35">
        <v>129405</v>
      </c>
      <c r="D24" s="35"/>
      <c r="E24" s="36" t="str">
        <f t="shared" si="3"/>
        <v/>
      </c>
      <c r="F24" s="35"/>
      <c r="G24" s="67"/>
      <c r="H24" s="35">
        <v>57591</v>
      </c>
      <c r="I24" s="35"/>
      <c r="J24" s="36" t="str">
        <f t="shared" si="4"/>
        <v/>
      </c>
      <c r="K24" s="35"/>
      <c r="L24" s="32"/>
      <c r="M24" s="35">
        <v>71814</v>
      </c>
      <c r="N24" s="35"/>
      <c r="O24" s="36" t="str">
        <f t="shared" si="5"/>
        <v/>
      </c>
      <c r="P24" s="35"/>
      <c r="Q24" s="74"/>
      <c r="R24" s="67"/>
      <c r="S24" s="71"/>
      <c r="T24" s="71"/>
    </row>
    <row r="25" spans="1:20" s="2" customFormat="1" ht="15.75">
      <c r="A25" s="22"/>
      <c r="B25" s="34" t="s">
        <v>279</v>
      </c>
      <c r="C25" s="35">
        <v>89398</v>
      </c>
      <c r="D25" s="35"/>
      <c r="E25" s="36" t="str">
        <f t="shared" si="3"/>
        <v/>
      </c>
      <c r="F25" s="35"/>
      <c r="G25" s="67"/>
      <c r="H25" s="35">
        <v>41540</v>
      </c>
      <c r="I25" s="35"/>
      <c r="J25" s="36" t="str">
        <f t="shared" si="4"/>
        <v/>
      </c>
      <c r="K25" s="35"/>
      <c r="L25" s="32"/>
      <c r="M25" s="35">
        <v>47858</v>
      </c>
      <c r="N25" s="35"/>
      <c r="O25" s="36" t="str">
        <f t="shared" si="5"/>
        <v/>
      </c>
      <c r="P25" s="35"/>
      <c r="Q25" s="74"/>
      <c r="R25" s="67"/>
      <c r="S25" s="71"/>
      <c r="T25" s="71"/>
    </row>
    <row r="26" spans="1:20" s="2" customFormat="1" ht="15.75">
      <c r="A26" s="22"/>
      <c r="B26" s="34" t="s">
        <v>280</v>
      </c>
      <c r="C26" s="35">
        <v>75350</v>
      </c>
      <c r="D26" s="35"/>
      <c r="E26" s="36" t="str">
        <f t="shared" si="3"/>
        <v/>
      </c>
      <c r="F26" s="35"/>
      <c r="G26" s="67"/>
      <c r="H26" s="35">
        <v>35155</v>
      </c>
      <c r="I26" s="35"/>
      <c r="J26" s="36" t="str">
        <f t="shared" si="4"/>
        <v/>
      </c>
      <c r="K26" s="35"/>
      <c r="L26" s="32"/>
      <c r="M26" s="35">
        <v>40195</v>
      </c>
      <c r="N26" s="35"/>
      <c r="O26" s="36" t="str">
        <f t="shared" si="5"/>
        <v/>
      </c>
      <c r="P26" s="35"/>
      <c r="Q26" s="74"/>
      <c r="R26" s="67"/>
      <c r="S26" s="71"/>
      <c r="T26" s="71"/>
    </row>
    <row r="27" spans="1:20" s="2" customFormat="1" ht="15.75">
      <c r="A27" s="22"/>
      <c r="B27" s="34" t="s">
        <v>281</v>
      </c>
      <c r="C27" s="35">
        <v>74765</v>
      </c>
      <c r="D27" s="35"/>
      <c r="E27" s="36" t="str">
        <f t="shared" si="3"/>
        <v/>
      </c>
      <c r="F27" s="35"/>
      <c r="G27" s="67"/>
      <c r="H27" s="35">
        <v>35149</v>
      </c>
      <c r="I27" s="35"/>
      <c r="J27" s="36" t="str">
        <f t="shared" si="4"/>
        <v/>
      </c>
      <c r="K27" s="35"/>
      <c r="L27" s="32"/>
      <c r="M27" s="35">
        <v>39616</v>
      </c>
      <c r="N27" s="35"/>
      <c r="O27" s="36" t="str">
        <f t="shared" si="5"/>
        <v/>
      </c>
      <c r="P27" s="35"/>
      <c r="Q27" s="74"/>
      <c r="R27" s="67"/>
      <c r="S27" s="71"/>
      <c r="T27" s="71"/>
    </row>
    <row r="28" spans="1:20" s="2" customFormat="1" ht="15.75">
      <c r="A28" s="22"/>
      <c r="B28" s="34" t="s">
        <v>282</v>
      </c>
      <c r="C28" s="35">
        <v>54042</v>
      </c>
      <c r="D28" s="35"/>
      <c r="E28" s="36" t="str">
        <f t="shared" si="3"/>
        <v/>
      </c>
      <c r="F28" s="35"/>
      <c r="G28" s="67"/>
      <c r="H28" s="35">
        <v>25435</v>
      </c>
      <c r="I28" s="35"/>
      <c r="J28" s="36" t="str">
        <f t="shared" si="4"/>
        <v/>
      </c>
      <c r="K28" s="35"/>
      <c r="L28" s="32"/>
      <c r="M28" s="35">
        <v>28607</v>
      </c>
      <c r="N28" s="35"/>
      <c r="O28" s="36" t="str">
        <f t="shared" si="5"/>
        <v/>
      </c>
      <c r="P28" s="35"/>
      <c r="Q28" s="74"/>
      <c r="R28" s="67"/>
      <c r="S28" s="71"/>
      <c r="T28" s="71"/>
    </row>
    <row r="29" spans="1:20" s="89" customFormat="1" ht="15.75">
      <c r="A29" s="87"/>
      <c r="B29" s="40" t="s">
        <v>283</v>
      </c>
      <c r="C29" s="76">
        <f>SUM(C17:C28)</f>
        <v>997776</v>
      </c>
      <c r="D29" s="76">
        <f>SUM(D17:D28)</f>
        <v>587627</v>
      </c>
      <c r="E29" s="75">
        <f t="shared" si="3"/>
        <v>-41.106320456695691</v>
      </c>
      <c r="F29" s="76"/>
      <c r="G29" s="80"/>
      <c r="H29" s="76">
        <f>SUM(H17:H28)</f>
        <v>439631</v>
      </c>
      <c r="I29" s="76">
        <f>SUM(I17:I28)</f>
        <v>269926</v>
      </c>
      <c r="J29" s="75">
        <f t="shared" si="4"/>
        <v>-38.601690963558077</v>
      </c>
      <c r="K29" s="76"/>
      <c r="L29" s="80"/>
      <c r="M29" s="76">
        <f>SUM(M17:M28)</f>
        <v>558145</v>
      </c>
      <c r="N29" s="76">
        <f>SUM(N17:N28)</f>
        <v>317701</v>
      </c>
      <c r="O29" s="75">
        <f t="shared" si="5"/>
        <v>-43.07912818353654</v>
      </c>
      <c r="P29" s="76"/>
      <c r="Q29" s="88"/>
    </row>
    <row r="30" spans="1:20" s="2" customFormat="1">
      <c r="A30" s="22"/>
      <c r="B30" s="8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3"/>
    </row>
    <row r="31" spans="1:20" s="2" customFormat="1">
      <c r="A31" s="22"/>
      <c r="B31" s="8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3"/>
    </row>
    <row r="32" spans="1:20" s="2" customFormat="1" ht="15.75">
      <c r="A32" s="22"/>
      <c r="B32" s="40" t="s">
        <v>285</v>
      </c>
      <c r="C32" s="76">
        <f>SUM(C17:C22)</f>
        <v>492472</v>
      </c>
      <c r="D32" s="76">
        <f>SUM(D17:D22)</f>
        <v>587627</v>
      </c>
      <c r="E32" s="75">
        <f>(D32/C32-1)*100</f>
        <v>19.321910687308108</v>
      </c>
      <c r="G32" s="21"/>
      <c r="H32" s="76">
        <f>SUM(H17:H22)</f>
        <v>207731</v>
      </c>
      <c r="I32" s="76">
        <f>SUM(I17:I22)</f>
        <v>269926</v>
      </c>
      <c r="J32" s="75">
        <f>(I32/H32-1)*100</f>
        <v>29.940162999263475</v>
      </c>
      <c r="K32" s="21"/>
      <c r="L32" s="21"/>
      <c r="M32" s="76">
        <f>SUM(M17:M22)</f>
        <v>284741</v>
      </c>
      <c r="N32" s="76">
        <f>SUM(N17:N22)</f>
        <v>317701</v>
      </c>
      <c r="O32" s="75">
        <f>(N32/M32-1)*100</f>
        <v>11.575431708113681</v>
      </c>
      <c r="P32" s="21"/>
      <c r="Q32" s="23"/>
    </row>
    <row r="33" spans="1:17" s="2" customFormat="1" ht="15.75">
      <c r="A33" s="22"/>
      <c r="B33" s="40" t="s">
        <v>284</v>
      </c>
      <c r="C33" s="77"/>
      <c r="D33" s="75">
        <f>(D32/C32-1)*100</f>
        <v>19.321910687308108</v>
      </c>
      <c r="E33" s="21"/>
      <c r="F33" s="77"/>
      <c r="G33" s="21"/>
      <c r="H33" s="77"/>
      <c r="I33" s="75">
        <f>(I32/H32-1)*100</f>
        <v>29.940162999263475</v>
      </c>
      <c r="J33" s="21"/>
      <c r="K33" s="21"/>
      <c r="L33" s="21"/>
      <c r="M33" s="77"/>
      <c r="N33" s="75">
        <f>(N32/M32-1)*100</f>
        <v>11.575431708113681</v>
      </c>
      <c r="O33" s="21"/>
      <c r="P33" s="21"/>
      <c r="Q33" s="23"/>
    </row>
    <row r="34" spans="1:17" s="2" customFormat="1">
      <c r="A34" s="22"/>
      <c r="B34" s="8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3"/>
    </row>
    <row r="35" spans="1:17" s="2" customFormat="1" ht="15.75">
      <c r="A35" s="22"/>
      <c r="B35" s="34" t="s">
        <v>256</v>
      </c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3"/>
    </row>
    <row r="36" spans="1:17" s="2" customFormat="1">
      <c r="A36" s="22"/>
      <c r="B36" s="8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3"/>
    </row>
    <row r="37" spans="1:17" s="2" customFormat="1">
      <c r="A37" s="22"/>
      <c r="B37" s="8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3"/>
    </row>
    <row r="38" spans="1:17" s="2" customFormat="1">
      <c r="A38" s="22"/>
      <c r="B38" s="8"/>
      <c r="C38" s="21" t="s">
        <v>301</v>
      </c>
      <c r="D38" s="21" t="s">
        <v>302</v>
      </c>
      <c r="E38" s="21"/>
      <c r="F38" s="21"/>
      <c r="G38" s="21"/>
      <c r="H38" s="21" t="s">
        <v>301</v>
      </c>
      <c r="I38" s="21" t="s">
        <v>302</v>
      </c>
      <c r="J38" s="21"/>
      <c r="K38" s="21"/>
      <c r="L38" s="21"/>
      <c r="M38" s="21" t="s">
        <v>301</v>
      </c>
      <c r="N38" s="21" t="s">
        <v>302</v>
      </c>
      <c r="O38" s="21"/>
      <c r="P38" s="21"/>
      <c r="Q38" s="23"/>
    </row>
    <row r="39" spans="1:17" s="2" customFormat="1">
      <c r="A39" s="22"/>
      <c r="B39" s="8"/>
      <c r="C39" s="21" t="str">
        <f>C13</f>
        <v xml:space="preserve">Total oferentes </v>
      </c>
      <c r="D39" s="21">
        <f>C15</f>
        <v>2016</v>
      </c>
      <c r="E39" s="21">
        <f>D15</f>
        <v>2017</v>
      </c>
      <c r="F39" s="21"/>
      <c r="G39" s="21"/>
      <c r="H39" s="21"/>
      <c r="I39" s="21">
        <f>H15</f>
        <v>2016</v>
      </c>
      <c r="J39" s="21">
        <f>I15</f>
        <v>2017</v>
      </c>
      <c r="K39" s="21"/>
      <c r="L39" s="21"/>
      <c r="M39" s="21"/>
      <c r="N39" s="21">
        <f>M15</f>
        <v>2016</v>
      </c>
      <c r="O39" s="21">
        <f>N15</f>
        <v>2017</v>
      </c>
      <c r="P39" s="21"/>
      <c r="Q39" s="23"/>
    </row>
    <row r="40" spans="1:17" s="2" customFormat="1">
      <c r="A40" s="22"/>
      <c r="B40" s="8"/>
      <c r="C40" s="21" t="s">
        <v>303</v>
      </c>
      <c r="D40" s="82">
        <f>C22</f>
        <v>95246</v>
      </c>
      <c r="E40" s="82">
        <f>D22</f>
        <v>99090</v>
      </c>
      <c r="F40" s="21"/>
      <c r="G40" s="21"/>
      <c r="H40" s="21" t="s">
        <v>303</v>
      </c>
      <c r="I40" s="82">
        <f>H22</f>
        <v>42745</v>
      </c>
      <c r="J40" s="82">
        <f>I22</f>
        <v>46968</v>
      </c>
      <c r="K40" s="21"/>
      <c r="L40" s="21"/>
      <c r="M40" s="21" t="s">
        <v>303</v>
      </c>
      <c r="N40" s="82">
        <f>M22</f>
        <v>52501</v>
      </c>
      <c r="O40" s="82">
        <f>N22</f>
        <v>52122</v>
      </c>
      <c r="P40" s="21"/>
      <c r="Q40" s="23"/>
    </row>
    <row r="41" spans="1:17" s="2" customFormat="1">
      <c r="A41" s="22"/>
      <c r="B41" s="8"/>
      <c r="C41" s="21" t="s">
        <v>304</v>
      </c>
      <c r="D41" s="21" t="str">
        <f>B22</f>
        <v xml:space="preserve">  Junio</v>
      </c>
      <c r="E41" s="21"/>
      <c r="F41" s="21"/>
      <c r="G41" s="21"/>
      <c r="H41" s="21" t="s">
        <v>304</v>
      </c>
      <c r="I41" s="21" t="str">
        <f>B22</f>
        <v xml:space="preserve">  Junio</v>
      </c>
      <c r="J41" s="21"/>
      <c r="K41" s="21"/>
      <c r="L41" s="21"/>
      <c r="M41" s="21" t="str">
        <f>B22</f>
        <v xml:space="preserve">  Junio</v>
      </c>
      <c r="N41" s="21" t="str">
        <f>B17</f>
        <v xml:space="preserve">  Enero</v>
      </c>
      <c r="O41" s="21"/>
      <c r="P41" s="21"/>
      <c r="Q41" s="23"/>
    </row>
    <row r="42" spans="1:17" s="2" customFormat="1">
      <c r="A42" s="22"/>
      <c r="B42" s="8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3"/>
    </row>
    <row r="43" spans="1:17" s="2" customFormat="1">
      <c r="A43" s="22"/>
      <c r="B43" s="8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3"/>
    </row>
    <row r="44" spans="1:17" s="2" customFormat="1">
      <c r="A44" s="22"/>
      <c r="B44" s="8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3"/>
    </row>
    <row r="45" spans="1:17" s="2" customFormat="1">
      <c r="A45" s="22"/>
      <c r="B45" s="8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3"/>
    </row>
    <row r="46" spans="1:17" s="2" customFormat="1">
      <c r="A46" s="22"/>
      <c r="B46" s="8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3"/>
    </row>
    <row r="47" spans="1:17" s="2" customFormat="1">
      <c r="A47" s="22"/>
      <c r="B47" s="8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3"/>
    </row>
    <row r="48" spans="1:17" s="2" customFormat="1">
      <c r="A48" s="22"/>
      <c r="B48" s="8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3"/>
    </row>
    <row r="49" spans="1:17" s="2" customFormat="1">
      <c r="A49" s="22"/>
      <c r="B49" s="8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3"/>
    </row>
    <row r="50" spans="1:17" s="2" customFormat="1">
      <c r="A50" s="22"/>
      <c r="B50" s="8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3"/>
    </row>
    <row r="51" spans="1:17" s="2" customFormat="1">
      <c r="A51" s="22"/>
      <c r="B51" s="8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3"/>
    </row>
    <row r="52" spans="1:17">
      <c r="A52" s="12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15"/>
    </row>
    <row r="53" spans="1:17">
      <c r="A53" s="18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19"/>
    </row>
    <row r="55" spans="1:17">
      <c r="A55" s="12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</row>
    <row r="56" spans="1:17">
      <c r="A56" s="12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</row>
    <row r="57" spans="1:17">
      <c r="A57" s="12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</row>
    <row r="58" spans="1:17">
      <c r="A58" s="12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</row>
    <row r="59" spans="1:17">
      <c r="A59" s="12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</row>
    <row r="60" spans="1:17">
      <c r="A60" s="12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</row>
    <row r="61" spans="1:17">
      <c r="A61" s="12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</row>
    <row r="62" spans="1:17">
      <c r="A62" s="12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</row>
    <row r="63" spans="1:17">
      <c r="A63" s="12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</row>
    <row r="64" spans="1:17">
      <c r="A64" s="12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</row>
    <row r="65" spans="1:16">
      <c r="A65" s="12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</row>
    <row r="66" spans="1:16">
      <c r="A66" s="12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</row>
    <row r="67" spans="1:16">
      <c r="A67" s="12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</row>
    <row r="68" spans="1:16">
      <c r="A68" s="12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</row>
  </sheetData>
  <mergeCells count="14">
    <mergeCell ref="C10:P10"/>
    <mergeCell ref="E14:E15"/>
    <mergeCell ref="J14:J15"/>
    <mergeCell ref="O14:O15"/>
    <mergeCell ref="C13:F13"/>
    <mergeCell ref="H13:K13"/>
    <mergeCell ref="M13:P13"/>
    <mergeCell ref="F14:F15"/>
    <mergeCell ref="H14:I14"/>
    <mergeCell ref="K14:K15"/>
    <mergeCell ref="M14:N14"/>
    <mergeCell ref="P14:P15"/>
    <mergeCell ref="C14:D14"/>
    <mergeCell ref="C11:P11"/>
  </mergeCells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tabColor rgb="FFFF0000"/>
  </sheetPr>
  <dimension ref="A1:T91"/>
  <sheetViews>
    <sheetView showGridLines="0" topLeftCell="A50" zoomScale="90" zoomScaleNormal="90" workbookViewId="0">
      <selection activeCell="M67" activeCellId="1" sqref="M48 M67"/>
    </sheetView>
  </sheetViews>
  <sheetFormatPr baseColWidth="10" defaultRowHeight="15"/>
  <cols>
    <col min="1" max="1" width="1.7109375" customWidth="1"/>
    <col min="2" max="2" width="19.7109375" customWidth="1"/>
    <col min="3" max="4" width="11.7109375" customWidth="1"/>
    <col min="5" max="5" width="11.85546875" customWidth="1"/>
    <col min="6" max="6" width="14" customWidth="1"/>
    <col min="7" max="7" width="2.42578125" customWidth="1"/>
    <col min="8" max="8" width="11.85546875" customWidth="1"/>
    <col min="9" max="10" width="11.7109375" customWidth="1"/>
    <col min="11" max="11" width="14.5703125" customWidth="1"/>
    <col min="12" max="12" width="4.140625" customWidth="1"/>
    <col min="13" max="15" width="11.7109375" customWidth="1"/>
    <col min="16" max="16" width="14.140625" customWidth="1"/>
    <col min="17" max="17" width="1.7109375" customWidth="1"/>
    <col min="18" max="18" width="14.28515625" bestFit="1" customWidth="1"/>
    <col min="19" max="19" width="14.5703125" bestFit="1" customWidth="1"/>
    <col min="20" max="20" width="14.28515625" bestFit="1" customWidth="1"/>
  </cols>
  <sheetData>
    <row r="1" spans="1:20" ht="18">
      <c r="A1" s="9"/>
      <c r="B1" s="6"/>
      <c r="C1" s="6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1"/>
      <c r="R1" s="7"/>
      <c r="S1" s="7"/>
      <c r="T1" s="7"/>
    </row>
    <row r="2" spans="1:20" ht="18">
      <c r="A2" s="12"/>
      <c r="B2" s="4"/>
      <c r="C2" s="4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4"/>
      <c r="R2" s="7"/>
      <c r="S2" s="7"/>
      <c r="T2" s="7"/>
    </row>
    <row r="3" spans="1:20">
      <c r="A3" s="12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15"/>
    </row>
    <row r="4" spans="1:20">
      <c r="A4" s="12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15"/>
    </row>
    <row r="5" spans="1:20" s="2" customFormat="1" ht="15.75">
      <c r="A5" s="22"/>
      <c r="B5" s="16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3"/>
    </row>
    <row r="6" spans="1:20" s="2" customFormat="1" ht="15.75">
      <c r="A6" s="22"/>
      <c r="B6" s="3"/>
      <c r="C6" s="21"/>
      <c r="D6" s="21"/>
      <c r="E6" s="21"/>
      <c r="F6" s="21"/>
      <c r="G6" s="21"/>
      <c r="H6" s="20"/>
      <c r="I6" s="21"/>
      <c r="J6" s="21"/>
      <c r="K6" s="21"/>
      <c r="L6" s="21"/>
      <c r="M6" s="21"/>
      <c r="N6" s="21"/>
      <c r="O6" s="21"/>
      <c r="P6" s="21"/>
      <c r="Q6" s="23"/>
    </row>
    <row r="7" spans="1:20">
      <c r="A7" s="12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3"/>
      <c r="R7" s="2"/>
      <c r="S7" s="2"/>
      <c r="T7" s="2"/>
    </row>
    <row r="8" spans="1:20">
      <c r="A8" s="12"/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3"/>
      <c r="R8" s="2"/>
      <c r="S8" s="2"/>
      <c r="T8" s="2"/>
    </row>
    <row r="9" spans="1:20">
      <c r="A9" s="12"/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3"/>
      <c r="R9" s="2"/>
      <c r="S9" s="2"/>
      <c r="T9" s="2"/>
    </row>
    <row r="10" spans="1:20" ht="15.75">
      <c r="A10" s="12"/>
      <c r="B10" s="20"/>
      <c r="C10" s="102" t="s">
        <v>103</v>
      </c>
      <c r="D10" s="102"/>
      <c r="E10" s="102"/>
      <c r="F10" s="102"/>
      <c r="G10" s="102"/>
      <c r="H10" s="102"/>
      <c r="I10" s="102"/>
      <c r="J10" s="102"/>
      <c r="K10" s="102"/>
      <c r="L10" s="102"/>
      <c r="M10" s="102"/>
      <c r="N10" s="102"/>
      <c r="O10" s="102"/>
      <c r="P10" s="102"/>
      <c r="Q10" s="23"/>
      <c r="R10" s="2"/>
      <c r="S10" s="2"/>
      <c r="T10" s="2"/>
    </row>
    <row r="11" spans="1:20" s="67" customFormat="1" ht="15.75">
      <c r="A11" s="65"/>
      <c r="B11" s="66"/>
      <c r="C11" s="102" t="s">
        <v>315</v>
      </c>
      <c r="D11" s="102"/>
      <c r="E11" s="102"/>
      <c r="F11" s="102"/>
      <c r="G11" s="102"/>
      <c r="H11" s="102"/>
      <c r="I11" s="102"/>
      <c r="J11" s="102"/>
      <c r="K11" s="102"/>
      <c r="L11" s="102"/>
      <c r="M11" s="102"/>
      <c r="N11" s="102"/>
      <c r="O11" s="102"/>
      <c r="P11" s="102"/>
      <c r="Q11" s="72"/>
      <c r="R11" s="70"/>
      <c r="S11" s="70"/>
      <c r="T11" s="66"/>
    </row>
    <row r="12" spans="1:20" s="67" customFormat="1" ht="18.75">
      <c r="A12" s="65"/>
      <c r="B12" s="92" t="s">
        <v>311</v>
      </c>
      <c r="C12" s="66"/>
      <c r="D12" s="66"/>
      <c r="E12" s="66"/>
      <c r="F12" s="66"/>
      <c r="G12" s="66"/>
      <c r="H12" s="66"/>
      <c r="I12" s="66"/>
      <c r="J12" s="66"/>
      <c r="K12" s="66"/>
      <c r="L12" s="66"/>
      <c r="M12" s="66"/>
      <c r="N12" s="66"/>
      <c r="O12" s="66"/>
      <c r="P12" s="66"/>
      <c r="Q12" s="73"/>
      <c r="R12" s="66"/>
      <c r="S12" s="66"/>
      <c r="T12" s="66"/>
    </row>
    <row r="13" spans="1:20" s="67" customFormat="1" ht="15.75">
      <c r="A13" s="65"/>
      <c r="B13" s="66"/>
      <c r="C13" s="102" t="s">
        <v>84</v>
      </c>
      <c r="D13" s="102"/>
      <c r="E13" s="102"/>
      <c r="F13" s="102"/>
      <c r="G13" s="70"/>
      <c r="H13" s="102" t="s">
        <v>72</v>
      </c>
      <c r="I13" s="102"/>
      <c r="J13" s="102"/>
      <c r="K13" s="102"/>
      <c r="L13" s="70"/>
      <c r="M13" s="102" t="s">
        <v>73</v>
      </c>
      <c r="N13" s="102"/>
      <c r="O13" s="102"/>
      <c r="P13" s="102"/>
      <c r="Q13" s="72"/>
      <c r="R13" s="70"/>
      <c r="S13" s="70"/>
      <c r="T13" s="66"/>
    </row>
    <row r="14" spans="1:20" s="67" customFormat="1" ht="15.75" customHeight="1">
      <c r="A14" s="65"/>
      <c r="B14" s="68"/>
      <c r="C14" s="105" t="s">
        <v>269</v>
      </c>
      <c r="D14" s="105"/>
      <c r="E14" s="103" t="s">
        <v>254</v>
      </c>
      <c r="F14" s="104" t="s">
        <v>318</v>
      </c>
      <c r="H14" s="105" t="s">
        <v>269</v>
      </c>
      <c r="I14" s="105"/>
      <c r="J14" s="103" t="s">
        <v>254</v>
      </c>
      <c r="K14" s="104" t="s">
        <v>318</v>
      </c>
      <c r="L14" s="32"/>
      <c r="M14" s="105" t="s">
        <v>269</v>
      </c>
      <c r="N14" s="105"/>
      <c r="O14" s="103" t="s">
        <v>254</v>
      </c>
      <c r="P14" s="104" t="s">
        <v>318</v>
      </c>
      <c r="Q14" s="73"/>
      <c r="R14" s="71"/>
      <c r="S14" s="71"/>
      <c r="T14" s="66"/>
    </row>
    <row r="15" spans="1:20" s="67" customFormat="1" ht="15.75">
      <c r="A15" s="65"/>
      <c r="B15" s="68"/>
      <c r="C15" s="31">
        <v>2016</v>
      </c>
      <c r="D15" s="31">
        <v>2017</v>
      </c>
      <c r="E15" s="103"/>
      <c r="F15" s="104"/>
      <c r="H15" s="31">
        <v>2016</v>
      </c>
      <c r="I15" s="31">
        <v>2017</v>
      </c>
      <c r="J15" s="103"/>
      <c r="K15" s="104"/>
      <c r="L15" s="32"/>
      <c r="M15" s="31">
        <v>2016</v>
      </c>
      <c r="N15" s="31">
        <v>2017</v>
      </c>
      <c r="O15" s="103"/>
      <c r="P15" s="104"/>
      <c r="Q15" s="73"/>
      <c r="R15" s="71"/>
      <c r="S15" s="71"/>
      <c r="T15" s="66"/>
    </row>
    <row r="16" spans="1:20">
      <c r="A16" s="12"/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78"/>
      <c r="R16" s="2"/>
      <c r="S16" s="2"/>
      <c r="T16" s="2"/>
    </row>
    <row r="17" spans="1:19" s="2" customFormat="1" ht="15.75">
      <c r="A17" s="22"/>
      <c r="B17" s="34" t="s">
        <v>271</v>
      </c>
      <c r="C17" s="35">
        <v>37843</v>
      </c>
      <c r="D17" s="35">
        <v>56386</v>
      </c>
      <c r="E17" s="36">
        <f t="shared" ref="E17:E19" si="0">IF(ISBLANK(D17),"",(IFERROR(((D17/C17-1)*100),"")))</f>
        <v>48.999815025235847</v>
      </c>
      <c r="F17" s="35">
        <v>1314099</v>
      </c>
      <c r="G17" s="67"/>
      <c r="H17" s="35">
        <v>24706</v>
      </c>
      <c r="I17" s="35">
        <v>36307</v>
      </c>
      <c r="J17" s="36">
        <f t="shared" ref="J17:J19" si="1">IF(ISBLANK(I17),"",(IFERROR(((I17/H17-1)*100),"")))</f>
        <v>46.956204970452518</v>
      </c>
      <c r="K17" s="35">
        <v>1063506</v>
      </c>
      <c r="L17" s="32"/>
      <c r="M17" s="35">
        <v>7401</v>
      </c>
      <c r="N17" s="35">
        <v>11508</v>
      </c>
      <c r="O17" s="36">
        <f t="shared" ref="O17:O19" si="2">IF(ISBLANK(N17),"",(IFERROR(((N17/M17-1)*100),"")))</f>
        <v>55.492501013376568</v>
      </c>
      <c r="P17" s="35">
        <v>346297</v>
      </c>
      <c r="Q17" s="74"/>
      <c r="R17" s="71"/>
      <c r="S17" s="71"/>
    </row>
    <row r="18" spans="1:19" s="2" customFormat="1" ht="15.75">
      <c r="A18" s="22"/>
      <c r="B18" s="34" t="s">
        <v>272</v>
      </c>
      <c r="C18" s="35">
        <v>45498</v>
      </c>
      <c r="D18" s="35">
        <v>55816</v>
      </c>
      <c r="E18" s="36">
        <f t="shared" si="0"/>
        <v>22.6779199085674</v>
      </c>
      <c r="F18" s="35">
        <v>1369915</v>
      </c>
      <c r="G18" s="67"/>
      <c r="H18" s="35">
        <v>29232</v>
      </c>
      <c r="I18" s="35">
        <v>36065</v>
      </c>
      <c r="J18" s="36">
        <f t="shared" si="1"/>
        <v>23.375068418171875</v>
      </c>
      <c r="K18" s="35">
        <v>1099571</v>
      </c>
      <c r="L18" s="32"/>
      <c r="M18" s="35">
        <v>9211</v>
      </c>
      <c r="N18" s="35">
        <v>12374</v>
      </c>
      <c r="O18" s="36">
        <f t="shared" si="2"/>
        <v>34.339376832048643</v>
      </c>
      <c r="P18" s="35">
        <v>358671</v>
      </c>
      <c r="Q18" s="74"/>
      <c r="R18" s="71"/>
      <c r="S18" s="71"/>
    </row>
    <row r="19" spans="1:19" s="2" customFormat="1" ht="15.75">
      <c r="A19" s="22"/>
      <c r="B19" s="34" t="s">
        <v>273</v>
      </c>
      <c r="C19" s="35">
        <v>41709</v>
      </c>
      <c r="D19" s="35">
        <v>53690</v>
      </c>
      <c r="E19" s="36">
        <f t="shared" si="0"/>
        <v>28.725215181375717</v>
      </c>
      <c r="F19" s="35">
        <v>1423605</v>
      </c>
      <c r="G19" s="67"/>
      <c r="H19" s="35">
        <v>26106</v>
      </c>
      <c r="I19" s="35">
        <v>35408</v>
      </c>
      <c r="J19" s="36">
        <f t="shared" si="1"/>
        <v>35.631655558109252</v>
      </c>
      <c r="K19" s="35">
        <v>1134979</v>
      </c>
      <c r="L19" s="83"/>
      <c r="M19" s="35">
        <v>8053</v>
      </c>
      <c r="N19" s="35">
        <v>12690</v>
      </c>
      <c r="O19" s="36">
        <f t="shared" si="2"/>
        <v>57.581025704706313</v>
      </c>
      <c r="P19" s="35">
        <v>371361</v>
      </c>
      <c r="Q19" s="74"/>
      <c r="R19" s="71"/>
      <c r="S19" s="71"/>
    </row>
    <row r="20" spans="1:19" s="2" customFormat="1" ht="15.75">
      <c r="A20" s="22"/>
      <c r="B20" s="34" t="s">
        <v>274</v>
      </c>
      <c r="C20" s="35">
        <v>44687</v>
      </c>
      <c r="D20" s="35">
        <v>40790</v>
      </c>
      <c r="E20" s="36">
        <f>IF(ISBLANK(D20),"",(IFERROR(((D20/C20-1)*100),"")))</f>
        <v>-8.7206570143442121</v>
      </c>
      <c r="F20" s="35">
        <v>1464395</v>
      </c>
      <c r="G20" s="67"/>
      <c r="H20" s="35">
        <v>30094</v>
      </c>
      <c r="I20" s="35">
        <v>25580</v>
      </c>
      <c r="J20" s="36">
        <f>IF(ISBLANK(I20),"",(IFERROR(((I20/H20-1)*100),"")))</f>
        <v>-14.99966770784874</v>
      </c>
      <c r="K20" s="35">
        <v>1160559</v>
      </c>
      <c r="L20" s="83"/>
      <c r="M20" s="35">
        <v>9600</v>
      </c>
      <c r="N20" s="35">
        <v>9218</v>
      </c>
      <c r="O20" s="36">
        <f>IF(ISBLANK(N20),"",(IFERROR(((N20/M20-1)*100),"")))</f>
        <v>-3.979166666666667</v>
      </c>
      <c r="P20" s="35">
        <v>380579</v>
      </c>
      <c r="Q20" s="74"/>
      <c r="R20" s="71"/>
      <c r="S20" s="71"/>
    </row>
    <row r="21" spans="1:19" s="2" customFormat="1" ht="15.75">
      <c r="A21" s="22"/>
      <c r="B21" s="34" t="s">
        <v>275</v>
      </c>
      <c r="C21" s="35">
        <v>40491</v>
      </c>
      <c r="D21" s="35">
        <v>52498</v>
      </c>
      <c r="E21" s="36">
        <f t="shared" ref="E21:E29" si="3">IF(ISBLANK(D21),"",(IFERROR(((D21/C21-1)*100),"")))</f>
        <v>29.653503247635271</v>
      </c>
      <c r="F21" s="35">
        <v>1516893</v>
      </c>
      <c r="G21" s="67"/>
      <c r="H21" s="35">
        <v>29779</v>
      </c>
      <c r="I21" s="35">
        <v>32655</v>
      </c>
      <c r="J21" s="36">
        <f t="shared" ref="J21:J29" si="4">IF(ISBLANK(I21),"",(IFERROR(((I21/H21-1)*100),"")))</f>
        <v>9.6578125524698688</v>
      </c>
      <c r="K21" s="35">
        <v>1193214</v>
      </c>
      <c r="L21" s="32"/>
      <c r="M21" s="35">
        <v>10584</v>
      </c>
      <c r="N21" s="35">
        <v>11453</v>
      </c>
      <c r="O21" s="36">
        <f t="shared" ref="O21:O29" si="5">IF(ISBLANK(N21),"",(IFERROR(((N21/M21-1)*100),"")))</f>
        <v>8.2105064247921291</v>
      </c>
      <c r="P21" s="35">
        <v>392032</v>
      </c>
      <c r="Q21" s="74"/>
      <c r="R21" s="71"/>
      <c r="S21" s="71"/>
    </row>
    <row r="22" spans="1:19" s="2" customFormat="1" ht="15.75">
      <c r="A22" s="22"/>
      <c r="B22" s="34" t="s">
        <v>276</v>
      </c>
      <c r="C22" s="35">
        <v>50239</v>
      </c>
      <c r="D22" s="98">
        <v>56877</v>
      </c>
      <c r="E22" s="99">
        <f t="shared" si="3"/>
        <v>13.212842612313146</v>
      </c>
      <c r="F22" s="98">
        <v>1573770</v>
      </c>
      <c r="G22" s="67"/>
      <c r="H22" s="35">
        <v>33501</v>
      </c>
      <c r="I22" s="98">
        <v>29938</v>
      </c>
      <c r="J22" s="99">
        <f t="shared" si="4"/>
        <v>-10.635503417808422</v>
      </c>
      <c r="K22" s="98">
        <v>1223152</v>
      </c>
      <c r="L22" s="32"/>
      <c r="M22" s="35">
        <v>11005</v>
      </c>
      <c r="N22" s="98">
        <v>10941</v>
      </c>
      <c r="O22" s="99">
        <f t="shared" si="5"/>
        <v>-0.58155383916401737</v>
      </c>
      <c r="P22" s="98">
        <v>402973</v>
      </c>
      <c r="Q22" s="74"/>
      <c r="R22" s="71"/>
      <c r="S22" s="71"/>
    </row>
    <row r="23" spans="1:19" s="2" customFormat="1" ht="15.75">
      <c r="A23" s="22"/>
      <c r="B23" s="34" t="s">
        <v>277</v>
      </c>
      <c r="C23" s="35">
        <v>43199</v>
      </c>
      <c r="D23" s="35"/>
      <c r="E23" s="36" t="str">
        <f t="shared" si="3"/>
        <v/>
      </c>
      <c r="F23" s="35"/>
      <c r="G23" s="67"/>
      <c r="H23" s="35">
        <v>28932</v>
      </c>
      <c r="I23" s="35"/>
      <c r="J23" s="36" t="str">
        <f t="shared" si="4"/>
        <v/>
      </c>
      <c r="K23" s="35"/>
      <c r="L23" s="32"/>
      <c r="M23" s="35">
        <v>9818</v>
      </c>
      <c r="N23" s="35"/>
      <c r="O23" s="36" t="str">
        <f t="shared" si="5"/>
        <v/>
      </c>
      <c r="P23" s="35"/>
      <c r="Q23" s="74"/>
      <c r="R23" s="71"/>
      <c r="S23" s="71"/>
    </row>
    <row r="24" spans="1:19" s="2" customFormat="1" ht="15.75">
      <c r="A24" s="22"/>
      <c r="B24" s="34" t="s">
        <v>278</v>
      </c>
      <c r="C24" s="35">
        <v>69631</v>
      </c>
      <c r="D24" s="35"/>
      <c r="E24" s="36" t="str">
        <f t="shared" si="3"/>
        <v/>
      </c>
      <c r="F24" s="35"/>
      <c r="G24" s="67"/>
      <c r="H24" s="35">
        <v>45406</v>
      </c>
      <c r="I24" s="35"/>
      <c r="J24" s="36" t="str">
        <f t="shared" si="4"/>
        <v/>
      </c>
      <c r="K24" s="35"/>
      <c r="L24" s="32"/>
      <c r="M24" s="35">
        <v>13537</v>
      </c>
      <c r="N24" s="35"/>
      <c r="O24" s="36" t="str">
        <f t="shared" si="5"/>
        <v/>
      </c>
      <c r="P24" s="35"/>
      <c r="Q24" s="74"/>
      <c r="R24" s="71"/>
      <c r="S24" s="71"/>
    </row>
    <row r="25" spans="1:19" s="2" customFormat="1" ht="15.75">
      <c r="A25" s="22"/>
      <c r="B25" s="34" t="s">
        <v>279</v>
      </c>
      <c r="C25" s="35">
        <v>46162</v>
      </c>
      <c r="D25" s="35"/>
      <c r="E25" s="36" t="str">
        <f t="shared" si="3"/>
        <v/>
      </c>
      <c r="F25" s="35"/>
      <c r="G25" s="67"/>
      <c r="H25" s="35">
        <v>31734</v>
      </c>
      <c r="I25" s="35"/>
      <c r="J25" s="36" t="str">
        <f t="shared" si="4"/>
        <v/>
      </c>
      <c r="K25" s="35"/>
      <c r="L25" s="32"/>
      <c r="M25" s="35">
        <v>10615</v>
      </c>
      <c r="N25" s="35"/>
      <c r="O25" s="36" t="str">
        <f t="shared" si="5"/>
        <v/>
      </c>
      <c r="P25" s="35"/>
      <c r="Q25" s="74"/>
      <c r="R25" s="71"/>
      <c r="S25" s="71"/>
    </row>
    <row r="26" spans="1:19" s="2" customFormat="1" ht="15.75">
      <c r="A26" s="22"/>
      <c r="B26" s="34" t="s">
        <v>280</v>
      </c>
      <c r="C26" s="35">
        <v>38316</v>
      </c>
      <c r="D26" s="35"/>
      <c r="E26" s="36" t="str">
        <f t="shared" si="3"/>
        <v/>
      </c>
      <c r="F26" s="35"/>
      <c r="G26" s="67"/>
      <c r="H26" s="35">
        <v>26314</v>
      </c>
      <c r="I26" s="35"/>
      <c r="J26" s="36" t="str">
        <f t="shared" si="4"/>
        <v/>
      </c>
      <c r="K26" s="35"/>
      <c r="L26" s="32"/>
      <c r="M26" s="35">
        <v>9486</v>
      </c>
      <c r="N26" s="35"/>
      <c r="O26" s="36" t="str">
        <f t="shared" si="5"/>
        <v/>
      </c>
      <c r="P26" s="35"/>
      <c r="Q26" s="74"/>
      <c r="R26" s="71"/>
      <c r="S26" s="71"/>
    </row>
    <row r="27" spans="1:19" s="2" customFormat="1" ht="15.75">
      <c r="A27" s="22"/>
      <c r="B27" s="34" t="s">
        <v>281</v>
      </c>
      <c r="C27" s="35">
        <v>38660</v>
      </c>
      <c r="D27" s="35"/>
      <c r="E27" s="36" t="str">
        <f t="shared" si="3"/>
        <v/>
      </c>
      <c r="F27" s="35"/>
      <c r="G27" s="67"/>
      <c r="H27" s="35">
        <v>25126</v>
      </c>
      <c r="I27" s="35"/>
      <c r="J27" s="36" t="str">
        <f t="shared" si="4"/>
        <v/>
      </c>
      <c r="K27" s="35"/>
      <c r="L27" s="32"/>
      <c r="M27" s="35">
        <v>9330</v>
      </c>
      <c r="N27" s="35"/>
      <c r="O27" s="36" t="str">
        <f t="shared" si="5"/>
        <v/>
      </c>
      <c r="P27" s="35"/>
      <c r="Q27" s="74"/>
      <c r="R27" s="71"/>
      <c r="S27" s="71"/>
    </row>
    <row r="28" spans="1:19" s="2" customFormat="1" ht="15.75">
      <c r="A28" s="22"/>
      <c r="B28" s="34" t="s">
        <v>282</v>
      </c>
      <c r="C28" s="35">
        <v>27745</v>
      </c>
      <c r="D28" s="35"/>
      <c r="E28" s="36" t="str">
        <f t="shared" si="3"/>
        <v/>
      </c>
      <c r="F28" s="35"/>
      <c r="G28" s="67"/>
      <c r="H28" s="35">
        <v>18191</v>
      </c>
      <c r="I28" s="35"/>
      <c r="J28" s="36" t="str">
        <f t="shared" si="4"/>
        <v/>
      </c>
      <c r="K28" s="35"/>
      <c r="L28" s="32"/>
      <c r="M28" s="35">
        <v>7013</v>
      </c>
      <c r="N28" s="35"/>
      <c r="O28" s="36" t="str">
        <f t="shared" si="5"/>
        <v/>
      </c>
      <c r="P28" s="35"/>
      <c r="Q28" s="74"/>
      <c r="R28" s="71"/>
      <c r="S28" s="71"/>
    </row>
    <row r="29" spans="1:19" s="89" customFormat="1" ht="15.75">
      <c r="A29" s="87"/>
      <c r="B29" s="40" t="s">
        <v>283</v>
      </c>
      <c r="C29" s="76">
        <f>SUM(C17:C28)</f>
        <v>524180</v>
      </c>
      <c r="D29" s="76">
        <f>SUM(D17:D28)</f>
        <v>316057</v>
      </c>
      <c r="E29" s="75">
        <f t="shared" si="3"/>
        <v>-39.704490823762825</v>
      </c>
      <c r="F29" s="76">
        <f t="shared" ref="F29" si="6">IF(ISBLANK(D29),"",(IFERROR(((D29+F28)),"")))</f>
        <v>316057</v>
      </c>
      <c r="G29" s="80"/>
      <c r="H29" s="76">
        <f>SUM(H17:H28)</f>
        <v>349121</v>
      </c>
      <c r="I29" s="76">
        <f>SUM(I17:I28)</f>
        <v>195953</v>
      </c>
      <c r="J29" s="75">
        <f t="shared" si="4"/>
        <v>-43.872468284634834</v>
      </c>
      <c r="K29" s="76">
        <f t="shared" ref="K29" si="7">IF(ISBLANK(I29),"",(IFERROR(((I29+K28)),"")))</f>
        <v>195953</v>
      </c>
      <c r="L29" s="80"/>
      <c r="M29" s="76">
        <f>SUM(M17:M28)</f>
        <v>115653</v>
      </c>
      <c r="N29" s="76">
        <f>SUM(N17:N28)</f>
        <v>68184</v>
      </c>
      <c r="O29" s="75">
        <f t="shared" si="5"/>
        <v>-41.044330886358324</v>
      </c>
      <c r="P29" s="76">
        <f t="shared" ref="P29" si="8">IF(ISBLANK(N29),"",(IFERROR(((N29+P28)),"")))</f>
        <v>68184</v>
      </c>
      <c r="Q29" s="88"/>
    </row>
    <row r="30" spans="1:19" s="2" customFormat="1">
      <c r="A30" s="22"/>
      <c r="B30" s="8"/>
      <c r="C30" s="21"/>
      <c r="D30" s="21"/>
      <c r="E30" s="21"/>
      <c r="F30" s="21" t="s">
        <v>305</v>
      </c>
      <c r="G30" s="21"/>
      <c r="H30" s="21"/>
      <c r="I30" s="21"/>
      <c r="J30" s="21"/>
      <c r="K30" s="21" t="s">
        <v>305</v>
      </c>
      <c r="L30" s="21"/>
      <c r="M30" s="21"/>
      <c r="N30" s="21"/>
      <c r="O30" s="21"/>
      <c r="P30" s="21" t="s">
        <v>305</v>
      </c>
      <c r="Q30" s="23"/>
    </row>
    <row r="31" spans="1:19" s="2" customFormat="1" ht="18.75">
      <c r="A31" s="65"/>
      <c r="B31" s="92" t="s">
        <v>312</v>
      </c>
      <c r="C31" s="66"/>
      <c r="D31" s="66"/>
      <c r="E31" s="66"/>
      <c r="F31" s="66"/>
      <c r="G31" s="66"/>
      <c r="H31" s="66"/>
      <c r="I31" s="66"/>
      <c r="J31" s="66"/>
      <c r="K31" s="66"/>
      <c r="L31" s="66"/>
      <c r="M31" s="66"/>
      <c r="N31" s="66"/>
      <c r="O31" s="66"/>
      <c r="P31" s="66"/>
      <c r="Q31" s="23"/>
    </row>
    <row r="32" spans="1:19" s="2" customFormat="1" ht="15.75">
      <c r="A32" s="65"/>
      <c r="B32" s="66"/>
      <c r="C32" s="102" t="s">
        <v>84</v>
      </c>
      <c r="D32" s="102"/>
      <c r="E32" s="102"/>
      <c r="F32" s="102"/>
      <c r="G32" s="70"/>
      <c r="H32" s="102" t="s">
        <v>72</v>
      </c>
      <c r="I32" s="102"/>
      <c r="J32" s="102"/>
      <c r="K32" s="102"/>
      <c r="L32" s="70"/>
      <c r="M32" s="102" t="s">
        <v>73</v>
      </c>
      <c r="N32" s="102"/>
      <c r="O32" s="102"/>
      <c r="P32" s="102"/>
      <c r="Q32" s="23"/>
    </row>
    <row r="33" spans="1:17" s="2" customFormat="1" ht="15.75">
      <c r="A33" s="65"/>
      <c r="B33" s="68"/>
      <c r="C33" s="105" t="s">
        <v>269</v>
      </c>
      <c r="D33" s="105"/>
      <c r="E33" s="103" t="s">
        <v>254</v>
      </c>
      <c r="F33" s="104" t="s">
        <v>318</v>
      </c>
      <c r="G33" s="67"/>
      <c r="H33" s="105" t="s">
        <v>269</v>
      </c>
      <c r="I33" s="105"/>
      <c r="J33" s="103" t="s">
        <v>254</v>
      </c>
      <c r="K33" s="104" t="s">
        <v>318</v>
      </c>
      <c r="L33" s="90"/>
      <c r="M33" s="105" t="s">
        <v>269</v>
      </c>
      <c r="N33" s="105"/>
      <c r="O33" s="103" t="s">
        <v>254</v>
      </c>
      <c r="P33" s="104" t="s">
        <v>318</v>
      </c>
      <c r="Q33" s="23"/>
    </row>
    <row r="34" spans="1:17" s="2" customFormat="1" ht="15.75">
      <c r="A34" s="65"/>
      <c r="B34" s="68"/>
      <c r="C34" s="31">
        <v>2016</v>
      </c>
      <c r="D34" s="31">
        <v>2017</v>
      </c>
      <c r="E34" s="103"/>
      <c r="F34" s="104"/>
      <c r="G34" s="67"/>
      <c r="H34" s="31">
        <v>2016</v>
      </c>
      <c r="I34" s="31">
        <v>2017</v>
      </c>
      <c r="J34" s="103"/>
      <c r="K34" s="104"/>
      <c r="L34" s="90"/>
      <c r="M34" s="31">
        <v>2016</v>
      </c>
      <c r="N34" s="31">
        <v>2017</v>
      </c>
      <c r="O34" s="103"/>
      <c r="P34" s="104"/>
      <c r="Q34" s="23"/>
    </row>
    <row r="35" spans="1:17" s="2" customFormat="1">
      <c r="A35" s="12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3"/>
    </row>
    <row r="36" spans="1:17" s="2" customFormat="1" ht="15.75">
      <c r="A36" s="22"/>
      <c r="B36" s="34" t="s">
        <v>271</v>
      </c>
      <c r="C36" s="35">
        <v>23080</v>
      </c>
      <c r="D36" s="35">
        <v>32261</v>
      </c>
      <c r="E36" s="36">
        <f t="shared" ref="E36:E38" si="9">IF(ISBLANK(D36),"",(IFERROR(((D36/C36-1)*100),"")))</f>
        <v>39.779029462738301</v>
      </c>
      <c r="F36" s="35">
        <v>765218</v>
      </c>
      <c r="G36" s="67"/>
      <c r="H36" s="35">
        <v>14866</v>
      </c>
      <c r="I36" s="35">
        <v>20383</v>
      </c>
      <c r="J36" s="36">
        <f t="shared" ref="J36:J38" si="10">IF(ISBLANK(I36),"",(IFERROR(((I36/H36-1)*100),"")))</f>
        <v>37.111529665007396</v>
      </c>
      <c r="K36" s="35">
        <v>599703</v>
      </c>
      <c r="L36" s="90"/>
      <c r="M36" s="35">
        <v>3793</v>
      </c>
      <c r="N36" s="35">
        <v>5310</v>
      </c>
      <c r="O36" s="36">
        <f t="shared" ref="O36:O38" si="11">IF(ISBLANK(N36),"",(IFERROR(((N36/M36-1)*100),"")))</f>
        <v>39.994727128921696</v>
      </c>
      <c r="P36" s="35">
        <v>162197</v>
      </c>
      <c r="Q36" s="23"/>
    </row>
    <row r="37" spans="1:17" s="2" customFormat="1" ht="15.75">
      <c r="A37" s="22"/>
      <c r="B37" s="34" t="s">
        <v>272</v>
      </c>
      <c r="C37" s="35">
        <v>28947</v>
      </c>
      <c r="D37" s="35">
        <v>31459</v>
      </c>
      <c r="E37" s="36">
        <f t="shared" si="9"/>
        <v>8.6779286281825296</v>
      </c>
      <c r="F37" s="35">
        <v>796677</v>
      </c>
      <c r="G37" s="67"/>
      <c r="H37" s="35">
        <v>18544</v>
      </c>
      <c r="I37" s="35">
        <v>20052</v>
      </c>
      <c r="J37" s="36">
        <f t="shared" si="10"/>
        <v>8.1320103537532376</v>
      </c>
      <c r="K37" s="35">
        <v>619755</v>
      </c>
      <c r="L37" s="90"/>
      <c r="M37" s="35">
        <v>5054</v>
      </c>
      <c r="N37" s="35">
        <v>5760</v>
      </c>
      <c r="O37" s="36">
        <f t="shared" si="11"/>
        <v>13.96913335971508</v>
      </c>
      <c r="P37" s="35">
        <v>167957</v>
      </c>
      <c r="Q37" s="23"/>
    </row>
    <row r="38" spans="1:17" s="2" customFormat="1" ht="15.75">
      <c r="A38" s="22"/>
      <c r="B38" s="34" t="s">
        <v>273</v>
      </c>
      <c r="C38" s="35">
        <v>25279</v>
      </c>
      <c r="D38" s="35">
        <v>30227</v>
      </c>
      <c r="E38" s="36">
        <f t="shared" si="9"/>
        <v>19.57355908065983</v>
      </c>
      <c r="F38" s="35">
        <v>826904</v>
      </c>
      <c r="G38" s="67"/>
      <c r="H38" s="35">
        <v>15744</v>
      </c>
      <c r="I38" s="35">
        <v>19818</v>
      </c>
      <c r="J38" s="36">
        <f t="shared" si="10"/>
        <v>25.876524390243905</v>
      </c>
      <c r="K38" s="35">
        <v>639573</v>
      </c>
      <c r="L38" s="90"/>
      <c r="M38" s="35">
        <v>4265</v>
      </c>
      <c r="N38" s="35">
        <v>6103</v>
      </c>
      <c r="O38" s="36">
        <f t="shared" si="11"/>
        <v>43.094958968347008</v>
      </c>
      <c r="P38" s="35">
        <v>174060</v>
      </c>
      <c r="Q38" s="23"/>
    </row>
    <row r="39" spans="1:17" s="2" customFormat="1" ht="15.75">
      <c r="A39" s="22"/>
      <c r="B39" s="34" t="s">
        <v>274</v>
      </c>
      <c r="C39" s="35">
        <v>26234</v>
      </c>
      <c r="D39" s="35">
        <v>22157</v>
      </c>
      <c r="E39" s="36">
        <f>IF(ISBLANK(D39),"",(IFERROR(((D39/C39-1)*100),"")))</f>
        <v>-15.540901120683081</v>
      </c>
      <c r="F39" s="35">
        <v>849061</v>
      </c>
      <c r="G39" s="67"/>
      <c r="H39" s="35">
        <v>16987</v>
      </c>
      <c r="I39" s="35">
        <v>13728</v>
      </c>
      <c r="J39" s="36">
        <f>IF(ISBLANK(I39),"",(IFERROR(((I39/H39-1)*100),"")))</f>
        <v>-19.185259315947491</v>
      </c>
      <c r="K39" s="35">
        <v>653301</v>
      </c>
      <c r="L39" s="90"/>
      <c r="M39" s="35">
        <v>4345</v>
      </c>
      <c r="N39" s="35">
        <v>4141</v>
      </c>
      <c r="O39" s="36">
        <f>IF(ISBLANK(N39),"",(IFERROR(((N39/M39-1)*100),"")))</f>
        <v>-4.6950517836593768</v>
      </c>
      <c r="P39" s="35">
        <v>178201</v>
      </c>
      <c r="Q39" s="23"/>
    </row>
    <row r="40" spans="1:17" s="2" customFormat="1" ht="15.75">
      <c r="A40" s="22"/>
      <c r="B40" s="34" t="s">
        <v>275</v>
      </c>
      <c r="C40" s="35">
        <v>22525</v>
      </c>
      <c r="D40" s="35">
        <v>28508</v>
      </c>
      <c r="E40" s="36">
        <f t="shared" ref="E40:E48" si="12">IF(ISBLANK(D40),"",(IFERROR(((D40/C40-1)*100),"")))</f>
        <v>26.56159822419535</v>
      </c>
      <c r="F40" s="35">
        <v>877569</v>
      </c>
      <c r="G40" s="67"/>
      <c r="H40" s="35">
        <v>16516</v>
      </c>
      <c r="I40" s="35">
        <v>17109</v>
      </c>
      <c r="J40" s="36">
        <f t="shared" ref="J40:J48" si="13">IF(ISBLANK(I40),"",(IFERROR(((I40/H40-1)*100),"")))</f>
        <v>3.5904577379510805</v>
      </c>
      <c r="K40" s="35">
        <v>670410</v>
      </c>
      <c r="L40" s="90"/>
      <c r="M40" s="35">
        <v>4843</v>
      </c>
      <c r="N40" s="35">
        <v>5017</v>
      </c>
      <c r="O40" s="36">
        <f t="shared" ref="O40:O48" si="14">IF(ISBLANK(N40),"",(IFERROR(((N40/M40-1)*100),"")))</f>
        <v>3.5928143712574911</v>
      </c>
      <c r="P40" s="35">
        <v>183218</v>
      </c>
      <c r="Q40" s="23"/>
    </row>
    <row r="41" spans="1:17" s="2" customFormat="1" ht="15.75">
      <c r="A41" s="22"/>
      <c r="B41" s="34" t="s">
        <v>276</v>
      </c>
      <c r="C41" s="35">
        <v>28498</v>
      </c>
      <c r="D41" s="98">
        <v>30600</v>
      </c>
      <c r="E41" s="99">
        <f t="shared" si="12"/>
        <v>7.3759562074531493</v>
      </c>
      <c r="F41" s="98">
        <v>908169</v>
      </c>
      <c r="G41" s="67"/>
      <c r="H41" s="35">
        <v>18565</v>
      </c>
      <c r="I41" s="98">
        <v>15773</v>
      </c>
      <c r="J41" s="99">
        <f t="shared" si="13"/>
        <v>-15.039051979531381</v>
      </c>
      <c r="K41" s="98">
        <v>686183</v>
      </c>
      <c r="L41" s="90"/>
      <c r="M41" s="35">
        <v>5152</v>
      </c>
      <c r="N41" s="98">
        <v>4949</v>
      </c>
      <c r="O41" s="99">
        <f t="shared" si="14"/>
        <v>-3.9402173913043459</v>
      </c>
      <c r="P41" s="98">
        <v>188167</v>
      </c>
      <c r="Q41" s="23"/>
    </row>
    <row r="42" spans="1:17" s="2" customFormat="1" ht="15.75">
      <c r="A42" s="22"/>
      <c r="B42" s="34" t="s">
        <v>277</v>
      </c>
      <c r="C42" s="35">
        <v>24500</v>
      </c>
      <c r="D42" s="35"/>
      <c r="E42" s="36" t="str">
        <f t="shared" si="12"/>
        <v/>
      </c>
      <c r="F42" s="35"/>
      <c r="G42" s="67"/>
      <c r="H42" s="35">
        <v>16115</v>
      </c>
      <c r="I42" s="35"/>
      <c r="J42" s="36" t="str">
        <f t="shared" si="13"/>
        <v/>
      </c>
      <c r="K42" s="35"/>
      <c r="L42" s="90"/>
      <c r="M42" s="35">
        <v>4497</v>
      </c>
      <c r="N42" s="35"/>
      <c r="O42" s="36" t="str">
        <f t="shared" si="14"/>
        <v/>
      </c>
      <c r="P42" s="35"/>
      <c r="Q42" s="23"/>
    </row>
    <row r="43" spans="1:17" s="2" customFormat="1" ht="15.75">
      <c r="A43" s="22"/>
      <c r="B43" s="34" t="s">
        <v>278</v>
      </c>
      <c r="C43" s="35">
        <v>39485</v>
      </c>
      <c r="D43" s="35"/>
      <c r="E43" s="36" t="str">
        <f t="shared" si="12"/>
        <v/>
      </c>
      <c r="F43" s="35"/>
      <c r="G43" s="67"/>
      <c r="H43" s="35">
        <v>25696</v>
      </c>
      <c r="I43" s="35"/>
      <c r="J43" s="36" t="str">
        <f t="shared" si="13"/>
        <v/>
      </c>
      <c r="K43" s="35"/>
      <c r="L43" s="90"/>
      <c r="M43" s="35">
        <v>6145</v>
      </c>
      <c r="N43" s="35"/>
      <c r="O43" s="36" t="str">
        <f t="shared" si="14"/>
        <v/>
      </c>
      <c r="P43" s="35"/>
      <c r="Q43" s="23"/>
    </row>
    <row r="44" spans="1:17" s="2" customFormat="1" ht="15.75">
      <c r="A44" s="22"/>
      <c r="B44" s="34" t="s">
        <v>279</v>
      </c>
      <c r="C44" s="35">
        <v>25381</v>
      </c>
      <c r="D44" s="35"/>
      <c r="E44" s="36" t="str">
        <f t="shared" si="12"/>
        <v/>
      </c>
      <c r="F44" s="35"/>
      <c r="G44" s="67"/>
      <c r="H44" s="35">
        <v>17170</v>
      </c>
      <c r="I44" s="35"/>
      <c r="J44" s="36" t="str">
        <f t="shared" si="13"/>
        <v/>
      </c>
      <c r="K44" s="35"/>
      <c r="L44" s="90"/>
      <c r="M44" s="35">
        <v>4832</v>
      </c>
      <c r="N44" s="35"/>
      <c r="O44" s="36" t="str">
        <f t="shared" si="14"/>
        <v/>
      </c>
      <c r="P44" s="35"/>
      <c r="Q44" s="23"/>
    </row>
    <row r="45" spans="1:17" s="2" customFormat="1" ht="15.75">
      <c r="A45" s="22"/>
      <c r="B45" s="34" t="s">
        <v>280</v>
      </c>
      <c r="C45" s="35">
        <v>20980</v>
      </c>
      <c r="D45" s="35"/>
      <c r="E45" s="36" t="str">
        <f t="shared" si="12"/>
        <v/>
      </c>
      <c r="F45" s="35"/>
      <c r="G45" s="67"/>
      <c r="H45" s="35">
        <v>14095</v>
      </c>
      <c r="I45" s="35"/>
      <c r="J45" s="36" t="str">
        <f t="shared" si="13"/>
        <v/>
      </c>
      <c r="K45" s="35"/>
      <c r="L45" s="90"/>
      <c r="M45" s="35">
        <v>4365</v>
      </c>
      <c r="N45" s="35"/>
      <c r="O45" s="36" t="str">
        <f t="shared" si="14"/>
        <v/>
      </c>
      <c r="P45" s="35"/>
      <c r="Q45" s="23"/>
    </row>
    <row r="46" spans="1:17" s="2" customFormat="1" ht="15.75">
      <c r="A46" s="22"/>
      <c r="B46" s="34" t="s">
        <v>281</v>
      </c>
      <c r="C46" s="35">
        <v>21172</v>
      </c>
      <c r="D46" s="35"/>
      <c r="E46" s="36" t="str">
        <f t="shared" si="12"/>
        <v/>
      </c>
      <c r="F46" s="35"/>
      <c r="G46" s="67"/>
      <c r="H46" s="35">
        <v>13173</v>
      </c>
      <c r="I46" s="35"/>
      <c r="J46" s="36" t="str">
        <f t="shared" si="13"/>
        <v/>
      </c>
      <c r="K46" s="35"/>
      <c r="L46" s="90"/>
      <c r="M46" s="35">
        <v>4296</v>
      </c>
      <c r="N46" s="35"/>
      <c r="O46" s="36" t="str">
        <f t="shared" si="14"/>
        <v/>
      </c>
      <c r="P46" s="35"/>
      <c r="Q46" s="23"/>
    </row>
    <row r="47" spans="1:17" s="2" customFormat="1" ht="15.75">
      <c r="A47" s="22"/>
      <c r="B47" s="34" t="s">
        <v>282</v>
      </c>
      <c r="C47" s="35">
        <v>14899</v>
      </c>
      <c r="D47" s="35"/>
      <c r="E47" s="36" t="str">
        <f t="shared" si="12"/>
        <v/>
      </c>
      <c r="F47" s="35"/>
      <c r="G47" s="67"/>
      <c r="H47" s="35">
        <v>9813</v>
      </c>
      <c r="I47" s="35"/>
      <c r="J47" s="36" t="str">
        <f t="shared" si="13"/>
        <v/>
      </c>
      <c r="K47" s="35"/>
      <c r="L47" s="90"/>
      <c r="M47" s="35">
        <v>3254</v>
      </c>
      <c r="N47" s="35"/>
      <c r="O47" s="36" t="str">
        <f t="shared" si="14"/>
        <v/>
      </c>
      <c r="P47" s="35"/>
      <c r="Q47" s="23"/>
    </row>
    <row r="48" spans="1:17" s="2" customFormat="1" ht="15.75">
      <c r="A48" s="87"/>
      <c r="B48" s="40" t="s">
        <v>283</v>
      </c>
      <c r="C48" s="76">
        <f>SUM(C36:C47)</f>
        <v>300980</v>
      </c>
      <c r="D48" s="76">
        <f>SUM(D36:D47)</f>
        <v>175212</v>
      </c>
      <c r="E48" s="75">
        <f t="shared" si="12"/>
        <v>-41.786165193700576</v>
      </c>
      <c r="F48" s="76">
        <f t="shared" ref="F48" si="15">IF(ISBLANK(D48),"",(IFERROR(((D48+F47)),"")))</f>
        <v>175212</v>
      </c>
      <c r="G48" s="80"/>
      <c r="H48" s="76">
        <f>SUM(H36:H47)</f>
        <v>197284</v>
      </c>
      <c r="I48" s="76">
        <f>SUM(I36:I47)</f>
        <v>106863</v>
      </c>
      <c r="J48" s="75">
        <f t="shared" si="13"/>
        <v>-45.832910930435311</v>
      </c>
      <c r="K48" s="76">
        <f t="shared" ref="K48" si="16">IF(ISBLANK(I48),"",(IFERROR(((I48+K47)),"")))</f>
        <v>106863</v>
      </c>
      <c r="L48" s="80"/>
      <c r="M48" s="76">
        <f>SUM(M36:M47)</f>
        <v>54841</v>
      </c>
      <c r="N48" s="76">
        <f>SUM(N36:N47)</f>
        <v>31280</v>
      </c>
      <c r="O48" s="75">
        <f t="shared" si="14"/>
        <v>-42.962382159333345</v>
      </c>
      <c r="P48" s="76">
        <f t="shared" ref="P48" si="17">IF(ISBLANK(N48),"",(IFERROR(((N48+P47)),"")))</f>
        <v>31280</v>
      </c>
      <c r="Q48" s="23"/>
    </row>
    <row r="49" spans="1:17" s="2" customFormat="1">
      <c r="A49" s="22"/>
      <c r="B49" s="8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3"/>
    </row>
    <row r="50" spans="1:17" s="2" customFormat="1" ht="18.75">
      <c r="A50" s="22"/>
      <c r="B50" s="92" t="s">
        <v>313</v>
      </c>
      <c r="C50" s="66"/>
      <c r="D50" s="66"/>
      <c r="E50" s="66"/>
      <c r="F50" s="66"/>
      <c r="G50" s="66"/>
      <c r="H50" s="66"/>
      <c r="I50" s="66"/>
      <c r="J50" s="66"/>
      <c r="K50" s="66"/>
      <c r="L50" s="66"/>
      <c r="M50" s="66"/>
      <c r="N50" s="66"/>
      <c r="O50" s="66"/>
      <c r="P50" s="66"/>
      <c r="Q50" s="23"/>
    </row>
    <row r="51" spans="1:17" s="2" customFormat="1" ht="15.75">
      <c r="A51" s="22"/>
      <c r="B51" s="66"/>
      <c r="C51" s="102" t="s">
        <v>84</v>
      </c>
      <c r="D51" s="102"/>
      <c r="E51" s="102"/>
      <c r="F51" s="102"/>
      <c r="G51" s="70"/>
      <c r="H51" s="102" t="s">
        <v>72</v>
      </c>
      <c r="I51" s="102"/>
      <c r="J51" s="102"/>
      <c r="K51" s="102"/>
      <c r="L51" s="70"/>
      <c r="M51" s="102" t="s">
        <v>73</v>
      </c>
      <c r="N51" s="102"/>
      <c r="O51" s="102"/>
      <c r="P51" s="102"/>
      <c r="Q51" s="23"/>
    </row>
    <row r="52" spans="1:17" s="2" customFormat="1" ht="15.75" customHeight="1">
      <c r="A52" s="22"/>
      <c r="B52" s="68"/>
      <c r="C52" s="105" t="s">
        <v>269</v>
      </c>
      <c r="D52" s="105"/>
      <c r="E52" s="103" t="s">
        <v>254</v>
      </c>
      <c r="F52" s="104" t="s">
        <v>318</v>
      </c>
      <c r="G52" s="67"/>
      <c r="H52" s="105" t="s">
        <v>269</v>
      </c>
      <c r="I52" s="105"/>
      <c r="J52" s="103" t="s">
        <v>254</v>
      </c>
      <c r="K52" s="104" t="s">
        <v>318</v>
      </c>
      <c r="L52" s="96"/>
      <c r="M52" s="105" t="s">
        <v>269</v>
      </c>
      <c r="N52" s="105"/>
      <c r="O52" s="103" t="s">
        <v>254</v>
      </c>
      <c r="P52" s="104" t="s">
        <v>318</v>
      </c>
      <c r="Q52" s="23"/>
    </row>
    <row r="53" spans="1:17" s="2" customFormat="1" ht="15.75">
      <c r="A53" s="22"/>
      <c r="B53" s="68"/>
      <c r="C53" s="31">
        <v>2016</v>
      </c>
      <c r="D53" s="31">
        <v>2017</v>
      </c>
      <c r="E53" s="103"/>
      <c r="F53" s="104"/>
      <c r="G53" s="67"/>
      <c r="H53" s="31">
        <v>2016</v>
      </c>
      <c r="I53" s="31">
        <v>2017</v>
      </c>
      <c r="J53" s="103"/>
      <c r="K53" s="104"/>
      <c r="L53" s="96"/>
      <c r="M53" s="31">
        <v>2016</v>
      </c>
      <c r="N53" s="31">
        <v>2017</v>
      </c>
      <c r="O53" s="103"/>
      <c r="P53" s="104"/>
      <c r="Q53" s="23"/>
    </row>
    <row r="54" spans="1:17" s="2" customFormat="1">
      <c r="A54" s="22"/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3"/>
    </row>
    <row r="55" spans="1:17" s="2" customFormat="1" ht="15.75">
      <c r="A55" s="22"/>
      <c r="B55" s="34" t="s">
        <v>271</v>
      </c>
      <c r="C55" s="35">
        <f>C17-C36</f>
        <v>14763</v>
      </c>
      <c r="D55" s="35">
        <f t="shared" ref="D55:D66" si="18">IF(D17-D36=0,"",D17-D36)</f>
        <v>24125</v>
      </c>
      <c r="E55" s="36">
        <f t="shared" ref="E55:E66" si="19">IF(ISBLANK(D55),"",(IFERROR(((D55/C55-1)*100),"")))</f>
        <v>63.415294994242366</v>
      </c>
      <c r="F55" s="35">
        <f>IF(F17-F36=0,"",F17-F36)</f>
        <v>548881</v>
      </c>
      <c r="G55" s="67"/>
      <c r="H55" s="35">
        <f>H17-H36</f>
        <v>9840</v>
      </c>
      <c r="I55" s="35">
        <f t="shared" ref="I55:I66" si="20">IF(I17-I36=0,"",I17-I36)</f>
        <v>15924</v>
      </c>
      <c r="J55" s="36">
        <f t="shared" ref="J55:J67" si="21">IF(ISBLANK(I55),"",(IFERROR(((I55/H55-1)*100),"")))</f>
        <v>61.82926829268294</v>
      </c>
      <c r="K55" s="35">
        <f t="shared" ref="K55:K66" si="22">IF(K17-K36=0,"",K17-K36)</f>
        <v>463803</v>
      </c>
      <c r="L55" s="90"/>
      <c r="M55" s="35">
        <f>M17-M36</f>
        <v>3608</v>
      </c>
      <c r="N55" s="35">
        <f t="shared" ref="N55:N66" si="23">IF(N17-N36=0,"",N17-N36)</f>
        <v>6198</v>
      </c>
      <c r="O55" s="36">
        <f t="shared" ref="O55:O67" si="24">IF(ISBLANK(N55),"",(IFERROR(((N55/M55-1)*100),"")))</f>
        <v>71.784922394678489</v>
      </c>
      <c r="P55" s="35">
        <f t="shared" ref="P55:P66" si="25">IF(P17-P36=0,"",P17-P36)</f>
        <v>184100</v>
      </c>
      <c r="Q55" s="23"/>
    </row>
    <row r="56" spans="1:17" s="2" customFormat="1" ht="15.75">
      <c r="A56" s="22"/>
      <c r="B56" s="34" t="s">
        <v>272</v>
      </c>
      <c r="C56" s="35">
        <f t="shared" ref="C56" si="26">C18-C37</f>
        <v>16551</v>
      </c>
      <c r="D56" s="35">
        <f t="shared" si="18"/>
        <v>24357</v>
      </c>
      <c r="E56" s="36">
        <f t="shared" si="19"/>
        <v>47.163313394961023</v>
      </c>
      <c r="F56" s="35">
        <f t="shared" ref="F56:F66" si="27">IF(F18-F37=0,"",F18-F37)</f>
        <v>573238</v>
      </c>
      <c r="G56" s="67"/>
      <c r="H56" s="35">
        <f t="shared" ref="H56" si="28">H18-H37</f>
        <v>10688</v>
      </c>
      <c r="I56" s="35">
        <f t="shared" si="20"/>
        <v>16013</v>
      </c>
      <c r="J56" s="36">
        <f t="shared" si="21"/>
        <v>49.822230538922163</v>
      </c>
      <c r="K56" s="35">
        <f t="shared" si="22"/>
        <v>479816</v>
      </c>
      <c r="L56" s="90"/>
      <c r="M56" s="35">
        <f t="shared" ref="M56" si="29">M18-M37</f>
        <v>4157</v>
      </c>
      <c r="N56" s="35">
        <f t="shared" si="23"/>
        <v>6614</v>
      </c>
      <c r="O56" s="36">
        <f t="shared" si="24"/>
        <v>59.10512388741882</v>
      </c>
      <c r="P56" s="35">
        <f t="shared" si="25"/>
        <v>190714</v>
      </c>
      <c r="Q56" s="23"/>
    </row>
    <row r="57" spans="1:17" s="2" customFormat="1" ht="15.75">
      <c r="A57" s="22"/>
      <c r="B57" s="34" t="s">
        <v>273</v>
      </c>
      <c r="C57" s="35">
        <f t="shared" ref="C57" si="30">C19-C38</f>
        <v>16430</v>
      </c>
      <c r="D57" s="35">
        <f t="shared" si="18"/>
        <v>23463</v>
      </c>
      <c r="E57" s="36">
        <f t="shared" si="19"/>
        <v>42.805842970176514</v>
      </c>
      <c r="F57" s="35">
        <f t="shared" si="27"/>
        <v>596701</v>
      </c>
      <c r="G57" s="67"/>
      <c r="H57" s="35">
        <f t="shared" ref="H57" si="31">H19-H38</f>
        <v>10362</v>
      </c>
      <c r="I57" s="35">
        <f t="shared" si="20"/>
        <v>15590</v>
      </c>
      <c r="J57" s="36">
        <f t="shared" si="21"/>
        <v>50.45358038988612</v>
      </c>
      <c r="K57" s="35">
        <f t="shared" si="22"/>
        <v>495406</v>
      </c>
      <c r="L57" s="90"/>
      <c r="M57" s="35">
        <f t="shared" ref="M57" si="32">M19-M38</f>
        <v>3788</v>
      </c>
      <c r="N57" s="35">
        <f t="shared" si="23"/>
        <v>6587</v>
      </c>
      <c r="O57" s="36">
        <f t="shared" si="24"/>
        <v>73.89123548046463</v>
      </c>
      <c r="P57" s="35">
        <f t="shared" si="25"/>
        <v>197301</v>
      </c>
      <c r="Q57" s="23"/>
    </row>
    <row r="58" spans="1:17" s="2" customFormat="1" ht="15.75">
      <c r="A58" s="22"/>
      <c r="B58" s="34" t="s">
        <v>274</v>
      </c>
      <c r="C58" s="35">
        <f t="shared" ref="C58" si="33">C20-C39</f>
        <v>18453</v>
      </c>
      <c r="D58" s="35">
        <f t="shared" si="18"/>
        <v>18633</v>
      </c>
      <c r="E58" s="36">
        <f t="shared" si="19"/>
        <v>0.97545114615509299</v>
      </c>
      <c r="F58" s="35">
        <f t="shared" si="27"/>
        <v>615334</v>
      </c>
      <c r="G58" s="67"/>
      <c r="H58" s="35">
        <f t="shared" ref="H58" si="34">H20-H39</f>
        <v>13107</v>
      </c>
      <c r="I58" s="35">
        <f t="shared" si="20"/>
        <v>11852</v>
      </c>
      <c r="J58" s="36">
        <f t="shared" si="21"/>
        <v>-9.5750362401770044</v>
      </c>
      <c r="K58" s="35">
        <f t="shared" si="22"/>
        <v>507258</v>
      </c>
      <c r="L58" s="90"/>
      <c r="M58" s="35">
        <f t="shared" ref="M58" si="35">M20-M39</f>
        <v>5255</v>
      </c>
      <c r="N58" s="35">
        <f t="shared" si="23"/>
        <v>5077</v>
      </c>
      <c r="O58" s="36">
        <f t="shared" si="24"/>
        <v>-3.3872502378686997</v>
      </c>
      <c r="P58" s="35">
        <f t="shared" si="25"/>
        <v>202378</v>
      </c>
      <c r="Q58" s="23"/>
    </row>
    <row r="59" spans="1:17" s="2" customFormat="1" ht="15.75">
      <c r="A59" s="22"/>
      <c r="B59" s="34" t="s">
        <v>275</v>
      </c>
      <c r="C59" s="35">
        <f t="shared" ref="C59" si="36">C21-C40</f>
        <v>17966</v>
      </c>
      <c r="D59" s="35">
        <f t="shared" si="18"/>
        <v>23990</v>
      </c>
      <c r="E59" s="36">
        <f t="shared" si="19"/>
        <v>33.530001113213849</v>
      </c>
      <c r="F59" s="35">
        <f t="shared" si="27"/>
        <v>639324</v>
      </c>
      <c r="G59" s="67"/>
      <c r="H59" s="35">
        <f t="shared" ref="H59" si="37">H21-H40</f>
        <v>13263</v>
      </c>
      <c r="I59" s="35">
        <f t="shared" si="20"/>
        <v>15546</v>
      </c>
      <c r="J59" s="36">
        <f t="shared" si="21"/>
        <v>17.213300158335223</v>
      </c>
      <c r="K59" s="35">
        <f t="shared" si="22"/>
        <v>522804</v>
      </c>
      <c r="L59" s="90"/>
      <c r="M59" s="35">
        <f t="shared" ref="M59" si="38">M21-M40</f>
        <v>5741</v>
      </c>
      <c r="N59" s="35">
        <f t="shared" si="23"/>
        <v>6436</v>
      </c>
      <c r="O59" s="36">
        <f t="shared" si="24"/>
        <v>12.105904894617669</v>
      </c>
      <c r="P59" s="35">
        <f t="shared" si="25"/>
        <v>208814</v>
      </c>
      <c r="Q59" s="23"/>
    </row>
    <row r="60" spans="1:17" s="2" customFormat="1" ht="15.75">
      <c r="A60" s="22"/>
      <c r="B60" s="34" t="s">
        <v>276</v>
      </c>
      <c r="C60" s="35">
        <f t="shared" ref="C60" si="39">C22-C41</f>
        <v>21741</v>
      </c>
      <c r="D60" s="98">
        <f t="shared" si="18"/>
        <v>26277</v>
      </c>
      <c r="E60" s="99">
        <f t="shared" si="19"/>
        <v>20.863805712708718</v>
      </c>
      <c r="F60" s="98">
        <f t="shared" si="27"/>
        <v>665601</v>
      </c>
      <c r="G60" s="67"/>
      <c r="H60" s="35">
        <f t="shared" ref="H60" si="40">H22-H41</f>
        <v>14936</v>
      </c>
      <c r="I60" s="98">
        <f t="shared" si="20"/>
        <v>14165</v>
      </c>
      <c r="J60" s="99">
        <f t="shared" si="21"/>
        <v>-5.1620246384574191</v>
      </c>
      <c r="K60" s="98">
        <f t="shared" si="22"/>
        <v>536969</v>
      </c>
      <c r="L60" s="90"/>
      <c r="M60" s="35">
        <f t="shared" ref="M60" si="41">M22-M41</f>
        <v>5853</v>
      </c>
      <c r="N60" s="98">
        <f t="shared" si="23"/>
        <v>5992</v>
      </c>
      <c r="O60" s="99">
        <f t="shared" si="24"/>
        <v>2.3748505040150247</v>
      </c>
      <c r="P60" s="98">
        <f t="shared" si="25"/>
        <v>214806</v>
      </c>
      <c r="Q60" s="23"/>
    </row>
    <row r="61" spans="1:17" s="2" customFormat="1" ht="15.75">
      <c r="A61" s="22"/>
      <c r="B61" s="34" t="s">
        <v>277</v>
      </c>
      <c r="C61" s="35">
        <f t="shared" ref="C61" si="42">C23-C42</f>
        <v>18699</v>
      </c>
      <c r="D61" s="35" t="str">
        <f t="shared" si="18"/>
        <v/>
      </c>
      <c r="E61" s="36" t="str">
        <f t="shared" si="19"/>
        <v/>
      </c>
      <c r="F61" s="35" t="str">
        <f t="shared" si="27"/>
        <v/>
      </c>
      <c r="G61" s="67"/>
      <c r="H61" s="35">
        <f t="shared" ref="H61" si="43">H23-H42</f>
        <v>12817</v>
      </c>
      <c r="I61" s="35" t="str">
        <f t="shared" si="20"/>
        <v/>
      </c>
      <c r="J61" s="36" t="str">
        <f t="shared" si="21"/>
        <v/>
      </c>
      <c r="K61" s="35" t="str">
        <f t="shared" si="22"/>
        <v/>
      </c>
      <c r="L61" s="90"/>
      <c r="M61" s="35">
        <f t="shared" ref="M61" si="44">M23-M42</f>
        <v>5321</v>
      </c>
      <c r="N61" s="35" t="str">
        <f t="shared" si="23"/>
        <v/>
      </c>
      <c r="O61" s="36" t="str">
        <f t="shared" si="24"/>
        <v/>
      </c>
      <c r="P61" s="35" t="str">
        <f t="shared" si="25"/>
        <v/>
      </c>
      <c r="Q61" s="23"/>
    </row>
    <row r="62" spans="1:17" s="2" customFormat="1" ht="15.75">
      <c r="A62" s="22"/>
      <c r="B62" s="34" t="s">
        <v>278</v>
      </c>
      <c r="C62" s="35">
        <f t="shared" ref="C62" si="45">C24-C43</f>
        <v>30146</v>
      </c>
      <c r="D62" s="35" t="str">
        <f t="shared" si="18"/>
        <v/>
      </c>
      <c r="E62" s="36" t="str">
        <f t="shared" si="19"/>
        <v/>
      </c>
      <c r="F62" s="35" t="str">
        <f t="shared" si="27"/>
        <v/>
      </c>
      <c r="G62" s="67"/>
      <c r="H62" s="35">
        <f t="shared" ref="H62" si="46">H24-H43</f>
        <v>19710</v>
      </c>
      <c r="I62" s="35" t="str">
        <f t="shared" si="20"/>
        <v/>
      </c>
      <c r="J62" s="36" t="str">
        <f t="shared" si="21"/>
        <v/>
      </c>
      <c r="K62" s="35" t="str">
        <f t="shared" si="22"/>
        <v/>
      </c>
      <c r="L62" s="90"/>
      <c r="M62" s="35">
        <f t="shared" ref="M62" si="47">M24-M43</f>
        <v>7392</v>
      </c>
      <c r="N62" s="35" t="str">
        <f t="shared" si="23"/>
        <v/>
      </c>
      <c r="O62" s="36" t="str">
        <f t="shared" si="24"/>
        <v/>
      </c>
      <c r="P62" s="35" t="str">
        <f t="shared" si="25"/>
        <v/>
      </c>
      <c r="Q62" s="23"/>
    </row>
    <row r="63" spans="1:17" s="2" customFormat="1" ht="15.75">
      <c r="A63" s="22"/>
      <c r="B63" s="34" t="s">
        <v>279</v>
      </c>
      <c r="C63" s="35">
        <f t="shared" ref="C63" si="48">C25-C44</f>
        <v>20781</v>
      </c>
      <c r="D63" s="35" t="str">
        <f t="shared" si="18"/>
        <v/>
      </c>
      <c r="E63" s="36" t="str">
        <f t="shared" si="19"/>
        <v/>
      </c>
      <c r="F63" s="35" t="str">
        <f t="shared" si="27"/>
        <v/>
      </c>
      <c r="G63" s="67"/>
      <c r="H63" s="35">
        <f t="shared" ref="H63" si="49">H25-H44</f>
        <v>14564</v>
      </c>
      <c r="I63" s="35" t="str">
        <f t="shared" si="20"/>
        <v/>
      </c>
      <c r="J63" s="36" t="str">
        <f t="shared" si="21"/>
        <v/>
      </c>
      <c r="K63" s="35" t="str">
        <f t="shared" si="22"/>
        <v/>
      </c>
      <c r="L63" s="90"/>
      <c r="M63" s="35">
        <f t="shared" ref="M63" si="50">M25-M44</f>
        <v>5783</v>
      </c>
      <c r="N63" s="35" t="str">
        <f t="shared" si="23"/>
        <v/>
      </c>
      <c r="O63" s="36" t="str">
        <f t="shared" si="24"/>
        <v/>
      </c>
      <c r="P63" s="35" t="str">
        <f t="shared" si="25"/>
        <v/>
      </c>
      <c r="Q63" s="23"/>
    </row>
    <row r="64" spans="1:17" s="2" customFormat="1" ht="15.75">
      <c r="A64" s="22"/>
      <c r="B64" s="34" t="s">
        <v>280</v>
      </c>
      <c r="C64" s="35">
        <f t="shared" ref="C64" si="51">C26-C45</f>
        <v>17336</v>
      </c>
      <c r="D64" s="35" t="str">
        <f t="shared" si="18"/>
        <v/>
      </c>
      <c r="E64" s="36" t="str">
        <f t="shared" si="19"/>
        <v/>
      </c>
      <c r="F64" s="35" t="str">
        <f t="shared" si="27"/>
        <v/>
      </c>
      <c r="G64" s="67"/>
      <c r="H64" s="35">
        <f t="shared" ref="H64" si="52">H26-H45</f>
        <v>12219</v>
      </c>
      <c r="I64" s="35" t="str">
        <f t="shared" si="20"/>
        <v/>
      </c>
      <c r="J64" s="36" t="str">
        <f t="shared" si="21"/>
        <v/>
      </c>
      <c r="K64" s="35" t="str">
        <f t="shared" si="22"/>
        <v/>
      </c>
      <c r="L64" s="90"/>
      <c r="M64" s="35">
        <f t="shared" ref="M64" si="53">M26-M45</f>
        <v>5121</v>
      </c>
      <c r="N64" s="35" t="str">
        <f t="shared" si="23"/>
        <v/>
      </c>
      <c r="O64" s="36" t="str">
        <f t="shared" si="24"/>
        <v/>
      </c>
      <c r="P64" s="35" t="str">
        <f t="shared" si="25"/>
        <v/>
      </c>
      <c r="Q64" s="23"/>
    </row>
    <row r="65" spans="1:17" s="2" customFormat="1" ht="15.75">
      <c r="A65" s="22"/>
      <c r="B65" s="34" t="s">
        <v>281</v>
      </c>
      <c r="C65" s="35">
        <f t="shared" ref="C65" si="54">C27-C46</f>
        <v>17488</v>
      </c>
      <c r="D65" s="35" t="str">
        <f t="shared" si="18"/>
        <v/>
      </c>
      <c r="E65" s="36" t="str">
        <f t="shared" si="19"/>
        <v/>
      </c>
      <c r="F65" s="35" t="str">
        <f t="shared" si="27"/>
        <v/>
      </c>
      <c r="G65" s="67"/>
      <c r="H65" s="35">
        <f t="shared" ref="H65" si="55">H27-H46</f>
        <v>11953</v>
      </c>
      <c r="I65" s="35" t="str">
        <f t="shared" si="20"/>
        <v/>
      </c>
      <c r="J65" s="36" t="str">
        <f t="shared" si="21"/>
        <v/>
      </c>
      <c r="K65" s="35" t="str">
        <f t="shared" si="22"/>
        <v/>
      </c>
      <c r="L65" s="90"/>
      <c r="M65" s="35">
        <f t="shared" ref="M65" si="56">M27-M46</f>
        <v>5034</v>
      </c>
      <c r="N65" s="35" t="str">
        <f t="shared" si="23"/>
        <v/>
      </c>
      <c r="O65" s="36" t="str">
        <f t="shared" si="24"/>
        <v/>
      </c>
      <c r="P65" s="35" t="str">
        <f t="shared" si="25"/>
        <v/>
      </c>
      <c r="Q65" s="23"/>
    </row>
    <row r="66" spans="1:17" s="2" customFormat="1" ht="15.75">
      <c r="A66" s="22"/>
      <c r="B66" s="34" t="s">
        <v>282</v>
      </c>
      <c r="C66" s="35">
        <f t="shared" ref="C66" si="57">C28-C47</f>
        <v>12846</v>
      </c>
      <c r="D66" s="35" t="str">
        <f t="shared" si="18"/>
        <v/>
      </c>
      <c r="E66" s="36" t="str">
        <f t="shared" si="19"/>
        <v/>
      </c>
      <c r="F66" s="35" t="str">
        <f t="shared" si="27"/>
        <v/>
      </c>
      <c r="G66" s="67"/>
      <c r="H66" s="35">
        <f t="shared" ref="H66" si="58">H28-H47</f>
        <v>8378</v>
      </c>
      <c r="I66" s="35" t="str">
        <f t="shared" si="20"/>
        <v/>
      </c>
      <c r="J66" s="36" t="str">
        <f t="shared" si="21"/>
        <v/>
      </c>
      <c r="K66" s="35" t="str">
        <f t="shared" si="22"/>
        <v/>
      </c>
      <c r="L66" s="90"/>
      <c r="M66" s="35">
        <f t="shared" ref="M66" si="59">M28-M47</f>
        <v>3759</v>
      </c>
      <c r="N66" s="35" t="str">
        <f t="shared" si="23"/>
        <v/>
      </c>
      <c r="O66" s="36" t="str">
        <f t="shared" si="24"/>
        <v/>
      </c>
      <c r="P66" s="35" t="str">
        <f t="shared" si="25"/>
        <v/>
      </c>
      <c r="Q66" s="23"/>
    </row>
    <row r="67" spans="1:17" s="2" customFormat="1" ht="15.75">
      <c r="A67" s="22"/>
      <c r="B67" s="40" t="s">
        <v>283</v>
      </c>
      <c r="C67" s="76">
        <f>SUM(C55:C66)</f>
        <v>223200</v>
      </c>
      <c r="D67" s="76">
        <f>SUM(D55:D66)</f>
        <v>140845</v>
      </c>
      <c r="E67" s="76">
        <f t="shared" ref="E67" si="60">IF(ISBLANK(D67),"",(IFERROR(((D67/C67-1)*100),"")))</f>
        <v>-36.897401433691755</v>
      </c>
      <c r="F67" s="76">
        <f>SUM(F55:F66)</f>
        <v>3639079</v>
      </c>
      <c r="G67" s="80"/>
      <c r="H67" s="76">
        <f>SUM(H55:H66)</f>
        <v>151837</v>
      </c>
      <c r="I67" s="76">
        <f>SUM(I55:I66)</f>
        <v>89090</v>
      </c>
      <c r="J67" s="76">
        <f t="shared" si="21"/>
        <v>-41.325236931709661</v>
      </c>
      <c r="K67" s="76">
        <f>SUM(K55:K66)</f>
        <v>3006056</v>
      </c>
      <c r="L67" s="80"/>
      <c r="M67" s="76">
        <f>SUM(M55:M66)</f>
        <v>60812</v>
      </c>
      <c r="N67" s="76">
        <f>SUM(N55:N66)</f>
        <v>36904</v>
      </c>
      <c r="O67" s="76">
        <f t="shared" si="24"/>
        <v>-39.314608958758136</v>
      </c>
      <c r="P67" s="76">
        <f>SUM(P55:P66)</f>
        <v>1198113</v>
      </c>
      <c r="Q67" s="23"/>
    </row>
    <row r="68" spans="1:17" s="2" customFormat="1">
      <c r="A68" s="22"/>
      <c r="B68" s="8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3"/>
    </row>
    <row r="69" spans="1:17" s="2" customFormat="1" ht="15.75">
      <c r="A69" s="22"/>
      <c r="B69" s="34" t="s">
        <v>256</v>
      </c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3"/>
    </row>
    <row r="70" spans="1:17" s="2" customFormat="1">
      <c r="A70" s="22"/>
      <c r="B70" s="8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3"/>
    </row>
    <row r="71" spans="1:17" s="2" customFormat="1">
      <c r="A71" s="18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19"/>
    </row>
    <row r="72" spans="1:17" s="2" customFormat="1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</row>
    <row r="73" spans="1:17" s="2" customFormat="1">
      <c r="A73" s="12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/>
    </row>
    <row r="74" spans="1:17" s="2" customFormat="1">
      <c r="A74" s="12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/>
    </row>
    <row r="75" spans="1:17" s="2" customFormat="1">
      <c r="A75" s="12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/>
    </row>
    <row r="76" spans="1:17" s="2" customFormat="1">
      <c r="A76" s="12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/>
    </row>
    <row r="77" spans="1:17" s="2" customFormat="1">
      <c r="A77" s="12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/>
    </row>
    <row r="78" spans="1:17" s="2" customFormat="1">
      <c r="A78" s="12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/>
    </row>
    <row r="79" spans="1:17" s="2" customFormat="1">
      <c r="A79" s="12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/>
    </row>
    <row r="80" spans="1:17" s="2" customFormat="1">
      <c r="A80" s="12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/>
    </row>
    <row r="81" spans="1:20" s="2" customFormat="1">
      <c r="A81" s="12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/>
    </row>
    <row r="82" spans="1:20" s="2" customFormat="1">
      <c r="A82" s="12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/>
    </row>
    <row r="83" spans="1:20" s="2" customFormat="1">
      <c r="A83" s="12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/>
    </row>
    <row r="84" spans="1:20" s="2" customFormat="1">
      <c r="A84" s="12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/>
    </row>
    <row r="85" spans="1:20" s="2" customFormat="1">
      <c r="A85" s="12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/>
    </row>
    <row r="86" spans="1:20" s="2" customFormat="1">
      <c r="A86" s="12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/>
    </row>
    <row r="87" spans="1:20" s="2" customFormat="1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</row>
    <row r="88" spans="1:20">
      <c r="R88" s="2"/>
      <c r="S88" s="2"/>
      <c r="T88" s="2"/>
    </row>
    <row r="89" spans="1:20">
      <c r="R89" s="2"/>
      <c r="S89" s="2"/>
      <c r="T89" s="2"/>
    </row>
    <row r="90" spans="1:20">
      <c r="R90" s="2"/>
      <c r="S90" s="2"/>
      <c r="T90" s="2"/>
    </row>
    <row r="91" spans="1:20">
      <c r="R91" s="2"/>
      <c r="S91" s="2"/>
      <c r="T91" s="2"/>
    </row>
  </sheetData>
  <mergeCells count="38">
    <mergeCell ref="C51:F51"/>
    <mergeCell ref="H51:K51"/>
    <mergeCell ref="M51:P51"/>
    <mergeCell ref="C52:D52"/>
    <mergeCell ref="E52:E53"/>
    <mergeCell ref="F52:F53"/>
    <mergeCell ref="H52:I52"/>
    <mergeCell ref="J52:J53"/>
    <mergeCell ref="K52:K53"/>
    <mergeCell ref="M52:N52"/>
    <mergeCell ref="O52:O53"/>
    <mergeCell ref="P52:P53"/>
    <mergeCell ref="C32:F32"/>
    <mergeCell ref="H32:K32"/>
    <mergeCell ref="M32:P32"/>
    <mergeCell ref="C33:D33"/>
    <mergeCell ref="E33:E34"/>
    <mergeCell ref="F33:F34"/>
    <mergeCell ref="H33:I33"/>
    <mergeCell ref="J33:J34"/>
    <mergeCell ref="K33:K34"/>
    <mergeCell ref="M33:N33"/>
    <mergeCell ref="O33:O34"/>
    <mergeCell ref="P33:P34"/>
    <mergeCell ref="C10:P10"/>
    <mergeCell ref="E14:E15"/>
    <mergeCell ref="J14:J15"/>
    <mergeCell ref="O14:O15"/>
    <mergeCell ref="H13:K13"/>
    <mergeCell ref="H14:I14"/>
    <mergeCell ref="M13:P13"/>
    <mergeCell ref="M14:N14"/>
    <mergeCell ref="P14:P15"/>
    <mergeCell ref="F14:F15"/>
    <mergeCell ref="C13:F13"/>
    <mergeCell ref="K14:K15"/>
    <mergeCell ref="C14:D14"/>
    <mergeCell ref="C11:P11"/>
  </mergeCells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tabColor rgb="FFFF0000"/>
  </sheetPr>
  <dimension ref="A1:P137"/>
  <sheetViews>
    <sheetView showGridLines="0" topLeftCell="A117" zoomScale="90" zoomScaleNormal="90" workbookViewId="0">
      <selection activeCell="C54" sqref="C54"/>
    </sheetView>
  </sheetViews>
  <sheetFormatPr baseColWidth="10" defaultRowHeight="15"/>
  <cols>
    <col min="1" max="1" width="1.7109375" customWidth="1"/>
    <col min="2" max="2" width="25.28515625" customWidth="1"/>
    <col min="3" max="3" width="10" bestFit="1" customWidth="1"/>
    <col min="4" max="4" width="11.140625" bestFit="1" customWidth="1"/>
    <col min="5" max="5" width="10.5703125" customWidth="1"/>
    <col min="6" max="10" width="11.7109375" customWidth="1"/>
    <col min="11" max="11" width="4.5703125" customWidth="1"/>
    <col min="12" max="12" width="16.85546875" customWidth="1"/>
    <col min="13" max="13" width="11.7109375" customWidth="1"/>
    <col min="14" max="14" width="1.7109375" customWidth="1"/>
  </cols>
  <sheetData>
    <row r="1" spans="1:16" ht="18">
      <c r="A1" s="9"/>
      <c r="B1" s="6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1"/>
      <c r="O1" s="7"/>
      <c r="P1" s="7"/>
    </row>
    <row r="2" spans="1:16" ht="18">
      <c r="A2" s="12"/>
      <c r="B2" s="4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4"/>
      <c r="O2" s="7"/>
      <c r="P2" s="7"/>
    </row>
    <row r="3" spans="1:16">
      <c r="A3" s="12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15"/>
    </row>
    <row r="4" spans="1:16">
      <c r="A4" s="12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15"/>
    </row>
    <row r="5" spans="1:16" ht="15.75">
      <c r="A5" s="12"/>
      <c r="B5" s="16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15"/>
    </row>
    <row r="6" spans="1:16" ht="15.75">
      <c r="A6" s="12"/>
      <c r="B6" s="16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15"/>
    </row>
    <row r="7" spans="1:16" ht="15.75">
      <c r="A7" s="12"/>
      <c r="B7" s="3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15"/>
    </row>
    <row r="8" spans="1:16">
      <c r="A8" s="12"/>
      <c r="B8" s="8"/>
      <c r="C8" s="4"/>
      <c r="D8" s="4"/>
      <c r="E8" s="4"/>
      <c r="F8" s="4"/>
      <c r="G8" s="4"/>
      <c r="H8" s="4"/>
      <c r="I8" s="4"/>
      <c r="J8" s="4"/>
      <c r="K8" s="4"/>
      <c r="L8" s="17"/>
      <c r="M8" s="17"/>
      <c r="N8" s="15"/>
    </row>
    <row r="9" spans="1:16">
      <c r="A9" s="12"/>
      <c r="B9" s="8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5"/>
    </row>
    <row r="10" spans="1:16" ht="15.75">
      <c r="A10" s="12"/>
      <c r="B10" s="8"/>
      <c r="C10" s="106" t="s">
        <v>104</v>
      </c>
      <c r="D10" s="106"/>
      <c r="E10" s="106"/>
      <c r="F10" s="106"/>
      <c r="G10" s="106"/>
      <c r="H10" s="106"/>
      <c r="I10" s="106"/>
      <c r="J10" s="106"/>
      <c r="K10" s="106"/>
      <c r="L10" s="106"/>
      <c r="M10" s="106"/>
      <c r="N10" s="15"/>
    </row>
    <row r="11" spans="1:16" ht="15.75">
      <c r="A11" s="12"/>
      <c r="B11" s="8"/>
      <c r="C11" s="106" t="s">
        <v>315</v>
      </c>
      <c r="D11" s="106"/>
      <c r="E11" s="106"/>
      <c r="F11" s="106"/>
      <c r="G11" s="106"/>
      <c r="H11" s="106"/>
      <c r="I11" s="106"/>
      <c r="J11" s="106"/>
      <c r="K11" s="106"/>
      <c r="L11" s="106"/>
      <c r="M11" s="106"/>
      <c r="N11" s="15"/>
    </row>
    <row r="12" spans="1:16" ht="18.75">
      <c r="A12" s="12"/>
      <c r="B12" s="92" t="s">
        <v>311</v>
      </c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5"/>
    </row>
    <row r="13" spans="1:16" ht="29.25" customHeight="1">
      <c r="A13" s="12"/>
      <c r="B13" s="30" t="s">
        <v>255</v>
      </c>
      <c r="C13" s="107" t="s">
        <v>319</v>
      </c>
      <c r="D13" s="107"/>
      <c r="E13" s="104" t="s">
        <v>254</v>
      </c>
      <c r="F13" s="104" t="s">
        <v>306</v>
      </c>
      <c r="G13" s="108" t="s">
        <v>321</v>
      </c>
      <c r="H13" s="109"/>
      <c r="I13" s="104" t="s">
        <v>254</v>
      </c>
      <c r="J13" s="104" t="s">
        <v>307</v>
      </c>
      <c r="K13" s="32"/>
      <c r="L13" s="86" t="s">
        <v>323</v>
      </c>
      <c r="M13" s="104" t="s">
        <v>101</v>
      </c>
      <c r="N13" s="15"/>
    </row>
    <row r="14" spans="1:16" ht="15.75">
      <c r="A14" s="12"/>
      <c r="B14" s="30"/>
      <c r="C14" s="31">
        <v>2016</v>
      </c>
      <c r="D14" s="31">
        <v>2017</v>
      </c>
      <c r="E14" s="104"/>
      <c r="F14" s="104"/>
      <c r="G14" s="31">
        <v>2016</v>
      </c>
      <c r="H14" s="31">
        <v>2017</v>
      </c>
      <c r="I14" s="104"/>
      <c r="J14" s="104"/>
      <c r="K14" s="32"/>
      <c r="L14" s="39" t="s">
        <v>310</v>
      </c>
      <c r="M14" s="104"/>
      <c r="N14" s="15"/>
    </row>
    <row r="15" spans="1:16" ht="15.75">
      <c r="A15" s="12"/>
      <c r="B15" s="30"/>
      <c r="C15" s="31"/>
      <c r="D15" s="31"/>
      <c r="E15" s="32"/>
      <c r="F15" s="33"/>
      <c r="G15" s="33"/>
      <c r="H15" s="33"/>
      <c r="I15" s="33"/>
      <c r="J15" s="33"/>
      <c r="K15" s="33"/>
      <c r="L15" s="33"/>
      <c r="N15" s="15"/>
    </row>
    <row r="16" spans="1:16" ht="15.75">
      <c r="A16" s="12"/>
      <c r="B16" s="34" t="s">
        <v>25</v>
      </c>
      <c r="C16" s="35">
        <v>66</v>
      </c>
      <c r="D16" s="35">
        <v>51</v>
      </c>
      <c r="E16" s="36">
        <f t="shared" ref="E16:E50" si="0">IF(ISBLANK(D16),"",(IFERROR(((D16/C16-1)*100),"")))</f>
        <v>-22.72727272727273</v>
      </c>
      <c r="F16" s="36">
        <f>+(D16*100)/$D$50</f>
        <v>5.1468362095065091E-2</v>
      </c>
      <c r="G16" s="35">
        <v>419</v>
      </c>
      <c r="H16" s="35">
        <v>450</v>
      </c>
      <c r="I16" s="36">
        <f t="shared" ref="I16:I50" si="1">IF(ISBLANK(H16),"",(IFERROR(((H16/G16-1)*100),"")))</f>
        <v>7.398568019093088</v>
      </c>
      <c r="J16" s="36">
        <f>+(H16*100)/$H$50</f>
        <v>7.6579190540938383E-2</v>
      </c>
      <c r="K16" s="79"/>
      <c r="L16" s="35">
        <v>2007</v>
      </c>
      <c r="M16" s="36">
        <f>+(L16*100)/$L$50</f>
        <v>6.2310131838552489E-2</v>
      </c>
      <c r="N16" s="15"/>
    </row>
    <row r="17" spans="1:14" ht="15.75">
      <c r="A17" s="12"/>
      <c r="B17" s="34" t="s">
        <v>0</v>
      </c>
      <c r="C17" s="35">
        <v>11299</v>
      </c>
      <c r="D17" s="35">
        <v>15444</v>
      </c>
      <c r="E17" s="36">
        <f t="shared" si="0"/>
        <v>36.684662359500834</v>
      </c>
      <c r="F17" s="36">
        <f t="shared" ref="F17:F48" si="2">+(D17*100)/$D$50</f>
        <v>15.5858310626703</v>
      </c>
      <c r="G17" s="35">
        <v>59417</v>
      </c>
      <c r="H17" s="35">
        <v>96311</v>
      </c>
      <c r="I17" s="36">
        <f t="shared" si="1"/>
        <v>62.093340289816055</v>
      </c>
      <c r="J17" s="36">
        <f t="shared" ref="J17:J48" si="3">+(H17*100)/$H$50</f>
        <v>16.389818711529593</v>
      </c>
      <c r="K17" s="79"/>
      <c r="L17" s="35">
        <v>429598</v>
      </c>
      <c r="M17" s="36">
        <f t="shared" ref="M17:M47" si="4">+(L17*100)/$L$50</f>
        <v>13.337472853800934</v>
      </c>
      <c r="N17" s="15"/>
    </row>
    <row r="18" spans="1:14" ht="15.75">
      <c r="A18" s="12"/>
      <c r="B18" s="34" t="s">
        <v>23</v>
      </c>
      <c r="C18" s="35">
        <v>530</v>
      </c>
      <c r="D18" s="35">
        <v>923</v>
      </c>
      <c r="E18" s="36">
        <f t="shared" si="0"/>
        <v>74.15094339622641</v>
      </c>
      <c r="F18" s="36">
        <f t="shared" si="2"/>
        <v>0.93147643556362902</v>
      </c>
      <c r="G18" s="35">
        <v>2543</v>
      </c>
      <c r="H18" s="35">
        <v>3753</v>
      </c>
      <c r="I18" s="36">
        <f t="shared" si="1"/>
        <v>47.581596539520255</v>
      </c>
      <c r="J18" s="36">
        <f t="shared" si="3"/>
        <v>0.63867044911142612</v>
      </c>
      <c r="K18" s="79"/>
      <c r="L18" s="35">
        <v>14408</v>
      </c>
      <c r="M18" s="36">
        <f t="shared" si="4"/>
        <v>0.44731658172888106</v>
      </c>
      <c r="N18" s="15"/>
    </row>
    <row r="19" spans="1:14" ht="15.75">
      <c r="A19" s="12"/>
      <c r="B19" s="34" t="s">
        <v>2</v>
      </c>
      <c r="C19" s="35">
        <v>5895</v>
      </c>
      <c r="D19" s="35">
        <v>5589</v>
      </c>
      <c r="E19" s="36">
        <f t="shared" si="0"/>
        <v>-5.190839694656491</v>
      </c>
      <c r="F19" s="36">
        <f t="shared" si="2"/>
        <v>5.6403269754768388</v>
      </c>
      <c r="G19" s="35">
        <v>31325</v>
      </c>
      <c r="H19" s="35">
        <v>31498</v>
      </c>
      <c r="I19" s="36">
        <f t="shared" si="1"/>
        <v>0.55227454110136076</v>
      </c>
      <c r="J19" s="36">
        <f t="shared" si="3"/>
        <v>5.3602029859077271</v>
      </c>
      <c r="K19" s="79"/>
      <c r="L19" s="35">
        <v>185794</v>
      </c>
      <c r="M19" s="36">
        <f t="shared" si="4"/>
        <v>5.7682354931798816</v>
      </c>
      <c r="N19" s="15"/>
    </row>
    <row r="20" spans="1:14" ht="15.75">
      <c r="A20" s="12"/>
      <c r="B20" s="34" t="s">
        <v>231</v>
      </c>
      <c r="C20" s="35">
        <v>26327</v>
      </c>
      <c r="D20" s="35">
        <v>20429</v>
      </c>
      <c r="E20" s="36">
        <f t="shared" si="0"/>
        <v>-22.402856383180769</v>
      </c>
      <c r="F20" s="36">
        <f t="shared" si="2"/>
        <v>20.61661116157029</v>
      </c>
      <c r="G20" s="35">
        <v>113423</v>
      </c>
      <c r="H20" s="35">
        <v>126153</v>
      </c>
      <c r="I20" s="36">
        <f t="shared" si="1"/>
        <v>11.223473193267687</v>
      </c>
      <c r="J20" s="36">
        <f t="shared" si="3"/>
        <v>21.468210276246666</v>
      </c>
      <c r="K20" s="79"/>
      <c r="L20" s="35">
        <v>736532</v>
      </c>
      <c r="M20" s="36">
        <f t="shared" si="4"/>
        <v>22.866669667819007</v>
      </c>
      <c r="N20" s="15"/>
    </row>
    <row r="21" spans="1:14" ht="15.75">
      <c r="A21" s="12"/>
      <c r="B21" s="34" t="s">
        <v>5</v>
      </c>
      <c r="C21" s="35">
        <v>1108</v>
      </c>
      <c r="D21" s="35">
        <v>1649</v>
      </c>
      <c r="E21" s="36">
        <f t="shared" si="0"/>
        <v>48.826714801444048</v>
      </c>
      <c r="F21" s="36">
        <f t="shared" si="2"/>
        <v>1.664143707740438</v>
      </c>
      <c r="G21" s="35">
        <v>4102</v>
      </c>
      <c r="H21" s="35">
        <v>7091</v>
      </c>
      <c r="I21" s="36">
        <f t="shared" si="1"/>
        <v>72.86689419795222</v>
      </c>
      <c r="J21" s="36">
        <f t="shared" si="3"/>
        <v>1.2067178669462091</v>
      </c>
      <c r="K21" s="79"/>
      <c r="L21" s="35">
        <v>38843</v>
      </c>
      <c r="M21" s="36">
        <f t="shared" si="4"/>
        <v>1.2059354514224685</v>
      </c>
      <c r="N21" s="15"/>
    </row>
    <row r="22" spans="1:14" ht="15.75">
      <c r="A22" s="12"/>
      <c r="B22" s="34" t="s">
        <v>9</v>
      </c>
      <c r="C22" s="35">
        <v>2238</v>
      </c>
      <c r="D22" s="35">
        <v>2533</v>
      </c>
      <c r="E22" s="36">
        <f t="shared" si="0"/>
        <v>13.181411974977664</v>
      </c>
      <c r="F22" s="36">
        <f t="shared" si="2"/>
        <v>2.5562619840548995</v>
      </c>
      <c r="G22" s="35">
        <v>9869</v>
      </c>
      <c r="H22" s="35">
        <v>12966</v>
      </c>
      <c r="I22" s="36">
        <f t="shared" si="1"/>
        <v>31.381092309251191</v>
      </c>
      <c r="J22" s="36">
        <f t="shared" si="3"/>
        <v>2.2065017434529048</v>
      </c>
      <c r="K22" s="79"/>
      <c r="L22" s="35">
        <v>61802</v>
      </c>
      <c r="M22" s="36">
        <f t="shared" si="4"/>
        <v>1.9187298295397215</v>
      </c>
      <c r="N22" s="15"/>
    </row>
    <row r="23" spans="1:14" ht="15.75">
      <c r="A23" s="12"/>
      <c r="B23" s="34" t="s">
        <v>10</v>
      </c>
      <c r="C23" s="35">
        <v>1279</v>
      </c>
      <c r="D23" s="35">
        <v>1511</v>
      </c>
      <c r="E23" s="36">
        <f t="shared" si="0"/>
        <v>18.139171227521512</v>
      </c>
      <c r="F23" s="36">
        <f t="shared" si="2"/>
        <v>1.5248763750126149</v>
      </c>
      <c r="G23" s="35">
        <v>9428</v>
      </c>
      <c r="H23" s="35">
        <v>9017</v>
      </c>
      <c r="I23" s="36">
        <f t="shared" si="1"/>
        <v>-4.3593551124310519</v>
      </c>
      <c r="J23" s="36">
        <f t="shared" si="3"/>
        <v>1.5344768024614253</v>
      </c>
      <c r="K23" s="79"/>
      <c r="L23" s="35">
        <v>58000</v>
      </c>
      <c r="M23" s="36">
        <f t="shared" si="4"/>
        <v>1.800691403406101</v>
      </c>
      <c r="N23" s="15"/>
    </row>
    <row r="24" spans="1:14" ht="15.75">
      <c r="A24" s="12"/>
      <c r="B24" s="34" t="s">
        <v>21</v>
      </c>
      <c r="C24" s="35">
        <v>410</v>
      </c>
      <c r="D24" s="35">
        <v>351</v>
      </c>
      <c r="E24" s="36">
        <f t="shared" si="0"/>
        <v>-14.390243902439027</v>
      </c>
      <c r="F24" s="36">
        <f t="shared" si="2"/>
        <v>0.35422343324250682</v>
      </c>
      <c r="G24" s="35">
        <v>2818</v>
      </c>
      <c r="H24" s="35">
        <v>2560</v>
      </c>
      <c r="I24" s="36">
        <f t="shared" si="1"/>
        <v>-9.1554293825408131</v>
      </c>
      <c r="J24" s="36">
        <f t="shared" si="3"/>
        <v>0.43565050618844947</v>
      </c>
      <c r="K24" s="79"/>
      <c r="L24" s="35">
        <v>14465</v>
      </c>
      <c r="M24" s="36">
        <f t="shared" si="4"/>
        <v>0.44908622672878018</v>
      </c>
      <c r="N24" s="15"/>
    </row>
    <row r="25" spans="1:14" ht="15.75">
      <c r="A25" s="12"/>
      <c r="B25" s="34" t="s">
        <v>12</v>
      </c>
      <c r="C25" s="35">
        <v>2796</v>
      </c>
      <c r="D25" s="35">
        <v>1707</v>
      </c>
      <c r="E25" s="36">
        <f t="shared" si="0"/>
        <v>-38.94849785407726</v>
      </c>
      <c r="F25" s="36">
        <f t="shared" si="2"/>
        <v>1.7226763548289434</v>
      </c>
      <c r="G25" s="35">
        <v>13183</v>
      </c>
      <c r="H25" s="35">
        <v>11765</v>
      </c>
      <c r="I25" s="36">
        <f t="shared" si="1"/>
        <v>-10.756277023439276</v>
      </c>
      <c r="J25" s="36">
        <f t="shared" si="3"/>
        <v>2.0021203926980893</v>
      </c>
      <c r="K25" s="79"/>
      <c r="L25" s="35">
        <v>58026</v>
      </c>
      <c r="M25" s="36">
        <f t="shared" si="4"/>
        <v>1.8014986098972829</v>
      </c>
      <c r="N25" s="15"/>
    </row>
    <row r="26" spans="1:14" ht="15.75">
      <c r="A26" s="12"/>
      <c r="B26" s="34" t="s">
        <v>16</v>
      </c>
      <c r="C26" s="35">
        <v>1483</v>
      </c>
      <c r="D26" s="35">
        <v>2069</v>
      </c>
      <c r="E26" s="36">
        <f t="shared" si="0"/>
        <v>39.514497639919078</v>
      </c>
      <c r="F26" s="36">
        <f t="shared" si="2"/>
        <v>2.0880008073468566</v>
      </c>
      <c r="G26" s="35">
        <v>8980</v>
      </c>
      <c r="H26" s="35">
        <v>10719</v>
      </c>
      <c r="I26" s="36">
        <f t="shared" si="1"/>
        <v>19.365256124721597</v>
      </c>
      <c r="J26" s="36">
        <f t="shared" si="3"/>
        <v>1.8241163186851523</v>
      </c>
      <c r="K26" s="79"/>
      <c r="L26" s="35">
        <v>55129</v>
      </c>
      <c r="M26" s="36">
        <f t="shared" si="4"/>
        <v>1.711557178937499</v>
      </c>
      <c r="N26" s="15"/>
    </row>
    <row r="27" spans="1:14" ht="15.75">
      <c r="A27" s="12"/>
      <c r="B27" s="34" t="s">
        <v>14</v>
      </c>
      <c r="C27" s="35">
        <v>1578</v>
      </c>
      <c r="D27" s="35">
        <v>2693</v>
      </c>
      <c r="E27" s="36">
        <f t="shared" si="0"/>
        <v>70.659062103929031</v>
      </c>
      <c r="F27" s="36">
        <f t="shared" si="2"/>
        <v>2.7177313553335352</v>
      </c>
      <c r="G27" s="35">
        <v>8572</v>
      </c>
      <c r="H27" s="35">
        <v>11837</v>
      </c>
      <c r="I27" s="36">
        <f t="shared" si="1"/>
        <v>38.089127391507226</v>
      </c>
      <c r="J27" s="36">
        <f t="shared" si="3"/>
        <v>2.0143730631846393</v>
      </c>
      <c r="K27" s="79"/>
      <c r="L27" s="35">
        <v>50424</v>
      </c>
      <c r="M27" s="36">
        <f t="shared" si="4"/>
        <v>1.5654838504370558</v>
      </c>
      <c r="N27" s="15"/>
    </row>
    <row r="28" spans="1:14" ht="15.75">
      <c r="A28" s="12"/>
      <c r="B28" s="34" t="s">
        <v>24</v>
      </c>
      <c r="C28" s="35">
        <v>350</v>
      </c>
      <c r="D28" s="35">
        <v>391</v>
      </c>
      <c r="E28" s="36">
        <f t="shared" si="0"/>
        <v>11.714285714285722</v>
      </c>
      <c r="F28" s="36">
        <f t="shared" si="2"/>
        <v>0.39459077606216569</v>
      </c>
      <c r="G28" s="35">
        <v>2283</v>
      </c>
      <c r="H28" s="35">
        <v>2302</v>
      </c>
      <c r="I28" s="36">
        <f t="shared" si="1"/>
        <v>0.83223828296101754</v>
      </c>
      <c r="J28" s="36">
        <f t="shared" si="3"/>
        <v>0.39174510361164483</v>
      </c>
      <c r="K28" s="79"/>
      <c r="L28" s="35">
        <v>11639</v>
      </c>
      <c r="M28" s="36">
        <f t="shared" si="4"/>
        <v>0.36134909041799324</v>
      </c>
      <c r="N28" s="15"/>
    </row>
    <row r="29" spans="1:14" ht="15.75">
      <c r="A29" s="12"/>
      <c r="B29" s="34" t="s">
        <v>18</v>
      </c>
      <c r="C29" s="35">
        <v>846</v>
      </c>
      <c r="D29" s="35">
        <v>2777</v>
      </c>
      <c r="E29" s="36">
        <f t="shared" si="0"/>
        <v>228.25059101654847</v>
      </c>
      <c r="F29" s="36">
        <f t="shared" si="2"/>
        <v>2.8025027752548191</v>
      </c>
      <c r="G29" s="35">
        <v>6240</v>
      </c>
      <c r="H29" s="35">
        <v>13973</v>
      </c>
      <c r="I29" s="36">
        <f t="shared" si="1"/>
        <v>123.92628205128204</v>
      </c>
      <c r="J29" s="36">
        <f t="shared" si="3"/>
        <v>2.3778689542856268</v>
      </c>
      <c r="K29" s="79"/>
      <c r="L29" s="35">
        <v>44671</v>
      </c>
      <c r="M29" s="36">
        <f t="shared" si="4"/>
        <v>1.3868738910612748</v>
      </c>
      <c r="N29" s="15"/>
    </row>
    <row r="30" spans="1:14" ht="15.75">
      <c r="A30" s="12"/>
      <c r="B30" s="34" t="s">
        <v>1</v>
      </c>
      <c r="C30" s="35">
        <v>9570</v>
      </c>
      <c r="D30" s="35">
        <v>8207</v>
      </c>
      <c r="E30" s="36">
        <f t="shared" si="0"/>
        <v>-14.242424242424246</v>
      </c>
      <c r="F30" s="36">
        <f t="shared" si="2"/>
        <v>8.2823695630235132</v>
      </c>
      <c r="G30" s="35">
        <v>47279</v>
      </c>
      <c r="H30" s="35">
        <v>53029</v>
      </c>
      <c r="I30" s="36">
        <f t="shared" si="1"/>
        <v>12.161847754817146</v>
      </c>
      <c r="J30" s="36">
        <f t="shared" si="3"/>
        <v>9.0242619893231595</v>
      </c>
      <c r="K30" s="79"/>
      <c r="L30" s="35">
        <v>256896</v>
      </c>
      <c r="M30" s="36">
        <f t="shared" si="4"/>
        <v>7.9756968753347186</v>
      </c>
      <c r="N30" s="15"/>
    </row>
    <row r="31" spans="1:14" ht="15.75">
      <c r="A31" s="12"/>
      <c r="B31" s="34" t="s">
        <v>27</v>
      </c>
      <c r="C31" s="35">
        <v>0</v>
      </c>
      <c r="D31" s="35">
        <v>0</v>
      </c>
      <c r="E31" s="36" t="str">
        <f t="shared" si="0"/>
        <v/>
      </c>
      <c r="F31" s="36">
        <f t="shared" si="2"/>
        <v>0</v>
      </c>
      <c r="G31" s="35">
        <v>3</v>
      </c>
      <c r="H31" s="35">
        <v>2</v>
      </c>
      <c r="I31" s="36">
        <f t="shared" si="1"/>
        <v>-33.333333333333336</v>
      </c>
      <c r="J31" s="36">
        <f t="shared" si="3"/>
        <v>3.4035195795972616E-4</v>
      </c>
      <c r="K31" s="79"/>
      <c r="L31" s="35">
        <v>56</v>
      </c>
      <c r="M31" s="36">
        <f t="shared" si="4"/>
        <v>1.7385985963920974E-3</v>
      </c>
      <c r="N31" s="15"/>
    </row>
    <row r="32" spans="1:14" ht="15.75">
      <c r="A32" s="12"/>
      <c r="B32" s="34" t="s">
        <v>26</v>
      </c>
      <c r="C32" s="35">
        <v>3</v>
      </c>
      <c r="D32" s="35">
        <v>8</v>
      </c>
      <c r="E32" s="36">
        <f t="shared" si="0"/>
        <v>166.66666666666666</v>
      </c>
      <c r="F32" s="36">
        <f t="shared" si="2"/>
        <v>8.0734685639317801E-3</v>
      </c>
      <c r="G32" s="35">
        <v>20</v>
      </c>
      <c r="H32" s="35">
        <v>39</v>
      </c>
      <c r="I32" s="36">
        <f t="shared" si="1"/>
        <v>95</v>
      </c>
      <c r="J32" s="36">
        <f t="shared" si="3"/>
        <v>6.6368631802146598E-3</v>
      </c>
      <c r="K32" s="79"/>
      <c r="L32" s="35">
        <v>209</v>
      </c>
      <c r="M32" s="36">
        <f t="shared" si="4"/>
        <v>6.4886983329633637E-3</v>
      </c>
      <c r="N32" s="15"/>
    </row>
    <row r="33" spans="1:14" ht="15.75">
      <c r="A33" s="12"/>
      <c r="B33" s="34" t="s">
        <v>8</v>
      </c>
      <c r="C33" s="35">
        <v>1126</v>
      </c>
      <c r="D33" s="35">
        <v>1183</v>
      </c>
      <c r="E33" s="36">
        <f t="shared" si="0"/>
        <v>5.0621669626998322</v>
      </c>
      <c r="F33" s="36">
        <f t="shared" si="2"/>
        <v>1.1938641638914118</v>
      </c>
      <c r="G33" s="35">
        <v>9332</v>
      </c>
      <c r="H33" s="35">
        <v>9102</v>
      </c>
      <c r="I33" s="36">
        <f t="shared" si="1"/>
        <v>-2.4646378054007712</v>
      </c>
      <c r="J33" s="36">
        <f t="shared" si="3"/>
        <v>1.5489417606747138</v>
      </c>
      <c r="K33" s="79"/>
      <c r="L33" s="35">
        <v>59455</v>
      </c>
      <c r="M33" s="36">
        <f t="shared" si="4"/>
        <v>1.8458639205087886</v>
      </c>
      <c r="N33" s="15"/>
    </row>
    <row r="34" spans="1:14" ht="15.75">
      <c r="A34" s="12"/>
      <c r="B34" s="34" t="s">
        <v>19</v>
      </c>
      <c r="C34" s="35">
        <v>882</v>
      </c>
      <c r="D34" s="35">
        <v>1053</v>
      </c>
      <c r="E34" s="36">
        <f t="shared" si="0"/>
        <v>19.387755102040828</v>
      </c>
      <c r="F34" s="36">
        <f t="shared" si="2"/>
        <v>1.0626702997275204</v>
      </c>
      <c r="G34" s="35">
        <v>5436</v>
      </c>
      <c r="H34" s="35">
        <v>6767</v>
      </c>
      <c r="I34" s="36">
        <f t="shared" si="1"/>
        <v>24.484915378955119</v>
      </c>
      <c r="J34" s="36">
        <f t="shared" si="3"/>
        <v>1.1515808497567335</v>
      </c>
      <c r="K34" s="79"/>
      <c r="L34" s="35">
        <v>29201</v>
      </c>
      <c r="M34" s="36">
        <f t="shared" si="4"/>
        <v>0.9065860288079578</v>
      </c>
      <c r="N34" s="15"/>
    </row>
    <row r="35" spans="1:14" ht="15.75">
      <c r="A35" s="12"/>
      <c r="B35" s="34" t="s">
        <v>17</v>
      </c>
      <c r="C35" s="35">
        <v>1173</v>
      </c>
      <c r="D35" s="35">
        <v>1538</v>
      </c>
      <c r="E35" s="36">
        <f t="shared" si="0"/>
        <v>31.116794543904525</v>
      </c>
      <c r="F35" s="36">
        <f t="shared" si="2"/>
        <v>1.5521243314158846</v>
      </c>
      <c r="G35" s="35">
        <v>5895</v>
      </c>
      <c r="H35" s="35">
        <v>8534</v>
      </c>
      <c r="I35" s="36">
        <f t="shared" si="1"/>
        <v>44.766751484308728</v>
      </c>
      <c r="J35" s="36">
        <f t="shared" si="3"/>
        <v>1.4522818046141515</v>
      </c>
      <c r="K35" s="79"/>
      <c r="L35" s="35">
        <v>38003</v>
      </c>
      <c r="M35" s="36">
        <f t="shared" si="4"/>
        <v>1.1798564724765872</v>
      </c>
      <c r="N35" s="15"/>
    </row>
    <row r="36" spans="1:14" ht="15.75">
      <c r="A36" s="12"/>
      <c r="B36" s="34" t="s">
        <v>4</v>
      </c>
      <c r="C36" s="35">
        <v>3023</v>
      </c>
      <c r="D36" s="35">
        <v>3126</v>
      </c>
      <c r="E36" s="36">
        <f t="shared" si="0"/>
        <v>3.407211379424413</v>
      </c>
      <c r="F36" s="36">
        <f t="shared" si="2"/>
        <v>3.1547078413563425</v>
      </c>
      <c r="G36" s="35">
        <v>17540</v>
      </c>
      <c r="H36" s="35">
        <v>18200</v>
      </c>
      <c r="I36" s="36">
        <f t="shared" si="1"/>
        <v>3.7628278221208733</v>
      </c>
      <c r="J36" s="36">
        <f t="shared" si="3"/>
        <v>3.0972028174335078</v>
      </c>
      <c r="K36" s="79"/>
      <c r="L36" s="35">
        <v>139879</v>
      </c>
      <c r="M36" s="36">
        <f t="shared" si="4"/>
        <v>4.3427398761558962</v>
      </c>
      <c r="N36" s="15"/>
    </row>
    <row r="37" spans="1:14" ht="15.75">
      <c r="A37" s="12"/>
      <c r="B37" s="34" t="s">
        <v>13</v>
      </c>
      <c r="C37" s="35">
        <v>1464</v>
      </c>
      <c r="D37" s="35">
        <v>1905</v>
      </c>
      <c r="E37" s="36">
        <f t="shared" si="0"/>
        <v>30.122950819672134</v>
      </c>
      <c r="F37" s="36">
        <f t="shared" si="2"/>
        <v>1.9224947017862548</v>
      </c>
      <c r="G37" s="35">
        <v>7868</v>
      </c>
      <c r="H37" s="35">
        <v>10202</v>
      </c>
      <c r="I37" s="36">
        <f t="shared" si="1"/>
        <v>29.664463650228768</v>
      </c>
      <c r="J37" s="36">
        <f t="shared" si="3"/>
        <v>1.736135337552563</v>
      </c>
      <c r="K37" s="79"/>
      <c r="L37" s="35">
        <v>56118</v>
      </c>
      <c r="M37" s="36">
        <f t="shared" si="4"/>
        <v>1.7422620720059236</v>
      </c>
      <c r="N37" s="15"/>
    </row>
    <row r="38" spans="1:14" ht="15.75">
      <c r="A38" s="12"/>
      <c r="B38" s="34" t="s">
        <v>11</v>
      </c>
      <c r="C38" s="35">
        <v>1996</v>
      </c>
      <c r="D38" s="35">
        <v>2714</v>
      </c>
      <c r="E38" s="36">
        <f t="shared" si="0"/>
        <v>35.971943887775559</v>
      </c>
      <c r="F38" s="36">
        <f t="shared" si="2"/>
        <v>2.738924210313856</v>
      </c>
      <c r="G38" s="35">
        <v>12441</v>
      </c>
      <c r="H38" s="35">
        <v>16010</v>
      </c>
      <c r="I38" s="36">
        <f t="shared" si="1"/>
        <v>28.687404549473516</v>
      </c>
      <c r="J38" s="36">
        <f t="shared" si="3"/>
        <v>2.7245174234676077</v>
      </c>
      <c r="K38" s="79"/>
      <c r="L38" s="35">
        <v>81738</v>
      </c>
      <c r="M38" s="36">
        <f t="shared" si="4"/>
        <v>2.5376709298553082</v>
      </c>
      <c r="N38" s="15"/>
    </row>
    <row r="39" spans="1:14" ht="15.75">
      <c r="A39" s="12"/>
      <c r="B39" s="34" t="s">
        <v>22</v>
      </c>
      <c r="C39" s="35">
        <v>494</v>
      </c>
      <c r="D39" s="35">
        <v>2282</v>
      </c>
      <c r="E39" s="36">
        <f t="shared" si="0"/>
        <v>361.94331983805671</v>
      </c>
      <c r="F39" s="36">
        <f t="shared" si="2"/>
        <v>2.3029569078615402</v>
      </c>
      <c r="G39" s="35">
        <v>2587</v>
      </c>
      <c r="H39" s="35">
        <v>5917</v>
      </c>
      <c r="I39" s="36">
        <f t="shared" si="1"/>
        <v>128.72052570545031</v>
      </c>
      <c r="J39" s="36">
        <f t="shared" si="3"/>
        <v>1.0069312676238498</v>
      </c>
      <c r="K39" s="79"/>
      <c r="L39" s="35">
        <v>17222</v>
      </c>
      <c r="M39" s="36">
        <f t="shared" si="4"/>
        <v>0.53468116119758402</v>
      </c>
      <c r="N39" s="15"/>
    </row>
    <row r="40" spans="1:14" ht="15.75">
      <c r="A40" s="12"/>
      <c r="B40" s="34" t="s">
        <v>15</v>
      </c>
      <c r="C40" s="35">
        <v>1019</v>
      </c>
      <c r="D40" s="35">
        <v>885</v>
      </c>
      <c r="E40" s="36">
        <f t="shared" si="0"/>
        <v>-13.150147203140339</v>
      </c>
      <c r="F40" s="36">
        <f t="shared" si="2"/>
        <v>0.89312745988495312</v>
      </c>
      <c r="G40" s="35">
        <v>6189</v>
      </c>
      <c r="H40" s="35">
        <v>5381</v>
      </c>
      <c r="I40" s="36">
        <f t="shared" si="1"/>
        <v>-13.055420908062686</v>
      </c>
      <c r="J40" s="36">
        <f t="shared" si="3"/>
        <v>0.9157169428906432</v>
      </c>
      <c r="K40" s="79"/>
      <c r="L40" s="35">
        <v>34107</v>
      </c>
      <c r="M40" s="36">
        <f t="shared" si="4"/>
        <v>1.0588996844133083</v>
      </c>
      <c r="N40" s="15"/>
    </row>
    <row r="41" spans="1:14" ht="15.75">
      <c r="A41" s="12"/>
      <c r="B41" s="34" t="s">
        <v>6</v>
      </c>
      <c r="C41" s="35">
        <v>1444</v>
      </c>
      <c r="D41" s="35">
        <v>1881</v>
      </c>
      <c r="E41" s="36">
        <f t="shared" si="0"/>
        <v>30.263157894736835</v>
      </c>
      <c r="F41" s="36">
        <f t="shared" si="2"/>
        <v>1.8982742960944596</v>
      </c>
      <c r="G41" s="35">
        <v>9309</v>
      </c>
      <c r="H41" s="35">
        <v>9946</v>
      </c>
      <c r="I41" s="36">
        <f t="shared" si="1"/>
        <v>6.8428402621119266</v>
      </c>
      <c r="J41" s="36">
        <f t="shared" si="3"/>
        <v>1.6925702869337182</v>
      </c>
      <c r="K41" s="79"/>
      <c r="L41" s="35">
        <v>59971</v>
      </c>
      <c r="M41" s="36">
        <f t="shared" si="4"/>
        <v>1.8618838647184013</v>
      </c>
      <c r="N41" s="15"/>
    </row>
    <row r="42" spans="1:14" ht="15.75">
      <c r="A42" s="12"/>
      <c r="B42" s="34" t="s">
        <v>74</v>
      </c>
      <c r="C42" s="35">
        <v>177</v>
      </c>
      <c r="D42" s="35">
        <v>159</v>
      </c>
      <c r="E42" s="36">
        <f t="shared" si="0"/>
        <v>-10.169491525423723</v>
      </c>
      <c r="F42" s="36">
        <f t="shared" si="2"/>
        <v>0.1604601877081441</v>
      </c>
      <c r="G42" s="35">
        <v>1063</v>
      </c>
      <c r="H42" s="35">
        <v>914</v>
      </c>
      <c r="I42" s="36">
        <f t="shared" si="1"/>
        <v>-14.016933207902159</v>
      </c>
      <c r="J42" s="36">
        <f t="shared" si="3"/>
        <v>0.15554084478759486</v>
      </c>
      <c r="K42" s="79"/>
      <c r="L42" s="35">
        <v>3128</v>
      </c>
      <c r="M42" s="36">
        <f t="shared" si="4"/>
        <v>9.7113150169901449E-2</v>
      </c>
      <c r="N42" s="15"/>
    </row>
    <row r="43" spans="1:14" ht="15.75">
      <c r="A43" s="12"/>
      <c r="B43" s="34" t="s">
        <v>3</v>
      </c>
      <c r="C43" s="35">
        <v>4882</v>
      </c>
      <c r="D43" s="35">
        <v>5395</v>
      </c>
      <c r="E43" s="36">
        <f t="shared" si="0"/>
        <v>10.507988529291268</v>
      </c>
      <c r="F43" s="36">
        <f t="shared" si="2"/>
        <v>5.4445453628014935</v>
      </c>
      <c r="G43" s="35">
        <v>28513</v>
      </c>
      <c r="H43" s="35">
        <v>35153</v>
      </c>
      <c r="I43" s="36">
        <f t="shared" si="1"/>
        <v>23.287623189422369</v>
      </c>
      <c r="J43" s="36">
        <f t="shared" si="3"/>
        <v>5.9821961890791266</v>
      </c>
      <c r="K43" s="79"/>
      <c r="L43" s="35">
        <v>177732</v>
      </c>
      <c r="M43" s="36">
        <f t="shared" si="4"/>
        <v>5.5179393881064334</v>
      </c>
      <c r="N43" s="15"/>
    </row>
    <row r="44" spans="1:14" ht="15.75">
      <c r="A44" s="12"/>
      <c r="B44" s="34" t="s">
        <v>20</v>
      </c>
      <c r="C44" s="35">
        <v>792</v>
      </c>
      <c r="D44" s="35">
        <v>610</v>
      </c>
      <c r="E44" s="36">
        <f t="shared" si="0"/>
        <v>-22.979797979797979</v>
      </c>
      <c r="F44" s="36">
        <f t="shared" si="2"/>
        <v>0.61560197799979821</v>
      </c>
      <c r="G44" s="35">
        <v>5016</v>
      </c>
      <c r="H44" s="35">
        <v>4140</v>
      </c>
      <c r="I44" s="36">
        <f t="shared" si="1"/>
        <v>-17.464114832535881</v>
      </c>
      <c r="J44" s="36">
        <f t="shared" si="3"/>
        <v>0.70452855297663308</v>
      </c>
      <c r="K44" s="79"/>
      <c r="L44" s="35">
        <v>37569</v>
      </c>
      <c r="M44" s="36">
        <f t="shared" si="4"/>
        <v>1.1663823333545484</v>
      </c>
      <c r="N44" s="15"/>
    </row>
    <row r="45" spans="1:14" ht="15.75">
      <c r="A45" s="12"/>
      <c r="B45" s="34" t="s">
        <v>7</v>
      </c>
      <c r="C45" s="35">
        <v>1517</v>
      </c>
      <c r="D45" s="35">
        <v>1911</v>
      </c>
      <c r="E45" s="36">
        <f t="shared" si="0"/>
        <v>25.972313777191825</v>
      </c>
      <c r="F45" s="36">
        <f t="shared" si="2"/>
        <v>1.9285498032092037</v>
      </c>
      <c r="G45" s="35">
        <v>9989</v>
      </c>
      <c r="H45" s="35">
        <v>13576</v>
      </c>
      <c r="I45" s="36">
        <f t="shared" si="1"/>
        <v>35.909500450495543</v>
      </c>
      <c r="J45" s="36">
        <f t="shared" si="3"/>
        <v>2.310309090630621</v>
      </c>
      <c r="K45" s="79"/>
      <c r="L45" s="35">
        <v>70303</v>
      </c>
      <c r="M45" s="36">
        <f t="shared" si="4"/>
        <v>2.1826553057527431</v>
      </c>
      <c r="N45" s="15"/>
    </row>
    <row r="46" spans="1:14" ht="15.75">
      <c r="A46" s="12"/>
      <c r="B46" s="34" t="s">
        <v>232</v>
      </c>
      <c r="C46" s="35">
        <v>9474</v>
      </c>
      <c r="D46" s="35">
        <v>8113</v>
      </c>
      <c r="E46" s="36">
        <f t="shared" si="0"/>
        <v>-14.365632256702554</v>
      </c>
      <c r="F46" s="36">
        <f t="shared" si="2"/>
        <v>8.1875063073973156</v>
      </c>
      <c r="G46" s="35">
        <v>51365</v>
      </c>
      <c r="H46" s="35">
        <v>50300</v>
      </c>
      <c r="I46" s="36">
        <f t="shared" si="1"/>
        <v>-2.0733962815146501</v>
      </c>
      <c r="J46" s="36">
        <f t="shared" si="3"/>
        <v>8.5598517426871119</v>
      </c>
      <c r="K46" s="79"/>
      <c r="L46" s="35">
        <v>397828</v>
      </c>
      <c r="M46" s="36">
        <f t="shared" si="4"/>
        <v>12.351128614383489</v>
      </c>
      <c r="N46" s="15"/>
    </row>
    <row r="47" spans="1:14" ht="15.75">
      <c r="A47" s="12"/>
      <c r="B47" s="34" t="s">
        <v>29</v>
      </c>
      <c r="C47" s="35">
        <v>0</v>
      </c>
      <c r="D47" s="35">
        <v>0</v>
      </c>
      <c r="E47" s="36" t="str">
        <f t="shared" si="0"/>
        <v/>
      </c>
      <c r="F47" s="36">
        <f t="shared" si="2"/>
        <v>0</v>
      </c>
      <c r="G47" s="35">
        <v>1</v>
      </c>
      <c r="H47" s="35">
        <v>2</v>
      </c>
      <c r="I47" s="36">
        <f t="shared" si="1"/>
        <v>100</v>
      </c>
      <c r="J47" s="36">
        <f t="shared" si="3"/>
        <v>3.4035195795972616E-4</v>
      </c>
      <c r="K47" s="79"/>
      <c r="L47" s="35">
        <v>35</v>
      </c>
      <c r="M47" s="36">
        <f t="shared" si="4"/>
        <v>1.0866241227450609E-3</v>
      </c>
      <c r="N47" s="15"/>
    </row>
    <row r="48" spans="1:14" ht="15.75">
      <c r="A48" s="12"/>
      <c r="B48" s="34" t="s">
        <v>28</v>
      </c>
      <c r="C48" s="35">
        <v>5</v>
      </c>
      <c r="D48" s="35">
        <v>3</v>
      </c>
      <c r="E48" s="36">
        <f t="shared" si="0"/>
        <v>-40</v>
      </c>
      <c r="F48" s="36">
        <f t="shared" si="2"/>
        <v>3.0275507114744171E-3</v>
      </c>
      <c r="G48" s="35">
        <v>19</v>
      </c>
      <c r="H48" s="35">
        <v>18</v>
      </c>
      <c r="I48" s="36">
        <f t="shared" si="1"/>
        <v>-5.2631578947368478</v>
      </c>
      <c r="J48" s="36">
        <f t="shared" si="3"/>
        <v>3.0631676216375352E-3</v>
      </c>
      <c r="K48" s="79"/>
      <c r="L48" s="35">
        <v>83</v>
      </c>
      <c r="M48" s="36">
        <f>+(L48*100)/$L$50</f>
        <v>2.5768514910811443E-3</v>
      </c>
      <c r="N48" s="15"/>
    </row>
    <row r="49" spans="1:14" ht="15.75">
      <c r="A49" s="12"/>
      <c r="B49" s="34" t="s">
        <v>71</v>
      </c>
      <c r="C49" s="35">
        <v>0</v>
      </c>
      <c r="D49" s="35">
        <v>0</v>
      </c>
      <c r="E49" s="36" t="str">
        <f t="shared" si="0"/>
        <v/>
      </c>
      <c r="F49" s="36">
        <f>+(D49*100)/$D$50</f>
        <v>0</v>
      </c>
      <c r="G49" s="35">
        <v>5</v>
      </c>
      <c r="H49" s="35">
        <v>0</v>
      </c>
      <c r="I49" s="36">
        <f t="shared" si="1"/>
        <v>-100</v>
      </c>
      <c r="J49" s="36">
        <f>+(H49*100)/$H$50</f>
        <v>0</v>
      </c>
      <c r="K49" s="79"/>
      <c r="L49" s="35">
        <v>114</v>
      </c>
      <c r="M49" s="36">
        <f>+(L49*100)/$L$50</f>
        <v>3.5392899997981984E-3</v>
      </c>
      <c r="N49" s="15"/>
    </row>
    <row r="50" spans="1:14" ht="15.75">
      <c r="A50" s="12"/>
      <c r="B50" s="40" t="s">
        <v>70</v>
      </c>
      <c r="C50" s="37">
        <f>SUM(C16:C49)</f>
        <v>95246</v>
      </c>
      <c r="D50" s="37">
        <f>SUM(D16:D49)</f>
        <v>99090</v>
      </c>
      <c r="E50" s="38">
        <f t="shared" si="0"/>
        <v>4.0358650232030779</v>
      </c>
      <c r="F50" s="38">
        <f>SUM(F16:F49)</f>
        <v>99.999999999999986</v>
      </c>
      <c r="G50" s="37">
        <f>SUM(G16:G49)</f>
        <v>492472</v>
      </c>
      <c r="H50" s="37">
        <f>SUM(H16:H49)</f>
        <v>587627</v>
      </c>
      <c r="I50" s="38">
        <f t="shared" si="1"/>
        <v>19.321910687308108</v>
      </c>
      <c r="J50" s="38">
        <f>SUM(J16:J49)</f>
        <v>100</v>
      </c>
      <c r="K50" s="79"/>
      <c r="L50" s="37">
        <f>SUM(L16:L49)</f>
        <v>3220985</v>
      </c>
      <c r="M50" s="38">
        <f>SUM(M16:M49)</f>
        <v>100</v>
      </c>
      <c r="N50" s="15"/>
    </row>
    <row r="51" spans="1:14">
      <c r="A51" s="12"/>
      <c r="B51" s="4"/>
      <c r="C51" s="84"/>
      <c r="D51" s="84"/>
      <c r="E51" s="84"/>
      <c r="F51" s="84"/>
      <c r="G51" s="100"/>
      <c r="H51" s="84"/>
      <c r="I51" s="84"/>
      <c r="J51" s="84"/>
      <c r="K51" s="84"/>
      <c r="L51" s="100"/>
      <c r="M51" s="84"/>
      <c r="N51" s="85"/>
    </row>
    <row r="52" spans="1:14" ht="18.75">
      <c r="A52" s="12"/>
      <c r="B52" s="92" t="s">
        <v>312</v>
      </c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85"/>
    </row>
    <row r="53" spans="1:14" ht="31.5" customHeight="1">
      <c r="A53" s="12"/>
      <c r="B53" s="30" t="s">
        <v>255</v>
      </c>
      <c r="C53" s="107" t="s">
        <v>319</v>
      </c>
      <c r="D53" s="107"/>
      <c r="E53" s="104" t="s">
        <v>254</v>
      </c>
      <c r="F53" s="104" t="s">
        <v>306</v>
      </c>
      <c r="G53" s="108" t="s">
        <v>320</v>
      </c>
      <c r="H53" s="109"/>
      <c r="I53" s="104" t="s">
        <v>254</v>
      </c>
      <c r="J53" s="104" t="s">
        <v>307</v>
      </c>
      <c r="K53" s="94"/>
      <c r="L53" s="86" t="s">
        <v>322</v>
      </c>
      <c r="M53" s="104" t="s">
        <v>101</v>
      </c>
      <c r="N53" s="85"/>
    </row>
    <row r="54" spans="1:14" ht="15.75">
      <c r="A54" s="12"/>
      <c r="B54" s="30"/>
      <c r="C54" s="31">
        <v>2016</v>
      </c>
      <c r="D54" s="31">
        <v>2017</v>
      </c>
      <c r="E54" s="104"/>
      <c r="F54" s="104"/>
      <c r="G54" s="31">
        <v>2016</v>
      </c>
      <c r="H54" s="31">
        <v>2017</v>
      </c>
      <c r="I54" s="104"/>
      <c r="J54" s="104"/>
      <c r="K54" s="94"/>
      <c r="L54" s="39" t="s">
        <v>310</v>
      </c>
      <c r="M54" s="104"/>
      <c r="N54" s="85"/>
    </row>
    <row r="55" spans="1:14" ht="15.75">
      <c r="A55" s="12"/>
      <c r="B55" s="30"/>
      <c r="C55" s="31"/>
      <c r="D55" s="31"/>
      <c r="E55" s="94"/>
      <c r="F55" s="33"/>
      <c r="G55" s="33"/>
      <c r="H55" s="33"/>
      <c r="I55" s="33"/>
      <c r="J55" s="33"/>
      <c r="K55" s="33"/>
      <c r="L55" s="33"/>
      <c r="N55" s="85"/>
    </row>
    <row r="56" spans="1:14" ht="15.75">
      <c r="A56" s="12"/>
      <c r="B56" s="34" t="s">
        <v>25</v>
      </c>
      <c r="C56" s="35">
        <v>35</v>
      </c>
      <c r="D56" s="35">
        <v>32</v>
      </c>
      <c r="E56" s="36">
        <f t="shared" ref="E56:E90" si="5">IF(ISBLANK(D56),"",(IFERROR(((D56/C56-1)*100),"")))</f>
        <v>-8.5714285714285747</v>
      </c>
      <c r="F56" s="36">
        <f>+(D56*100)/$D$90</f>
        <v>6.1394420782011433E-2</v>
      </c>
      <c r="G56" s="35">
        <v>274</v>
      </c>
      <c r="H56" s="35">
        <v>253</v>
      </c>
      <c r="I56" s="36">
        <f t="shared" ref="I56:I90" si="6">IF(ISBLANK(H56),"",(IFERROR(((H56/G56-1)*100),"")))</f>
        <v>-7.6642335766423315</v>
      </c>
      <c r="J56" s="36">
        <f>+(H56*100)/$H$90</f>
        <v>7.9634625009049387E-2</v>
      </c>
      <c r="K56" s="79"/>
      <c r="L56" s="35">
        <v>1197</v>
      </c>
      <c r="M56" s="36">
        <f>+(L56*100)/$L$90</f>
        <v>6.6710211288014229E-2</v>
      </c>
      <c r="N56" s="85"/>
    </row>
    <row r="57" spans="1:14" ht="15.75">
      <c r="A57" s="12"/>
      <c r="B57" s="34" t="s">
        <v>0</v>
      </c>
      <c r="C57" s="35">
        <v>6846</v>
      </c>
      <c r="D57" s="35">
        <v>8752</v>
      </c>
      <c r="E57" s="36">
        <f t="shared" si="5"/>
        <v>27.841075080338882</v>
      </c>
      <c r="F57" s="36">
        <f t="shared" ref="F57:F89" si="7">+(D57*100)/$D$90</f>
        <v>16.791374083880129</v>
      </c>
      <c r="G57" s="35">
        <v>36676</v>
      </c>
      <c r="H57" s="35">
        <v>54492</v>
      </c>
      <c r="I57" s="36">
        <f t="shared" si="6"/>
        <v>48.576725924310168</v>
      </c>
      <c r="J57" s="36">
        <f t="shared" ref="J57:J89" si="8">+(H57*100)/$H$90</f>
        <v>17.151976229221816</v>
      </c>
      <c r="K57" s="79"/>
      <c r="L57" s="35">
        <v>254280</v>
      </c>
      <c r="M57" s="36">
        <f t="shared" ref="M57:M89" si="9">+(L57*100)/$L$90</f>
        <v>14.171322077123023</v>
      </c>
      <c r="N57" s="85"/>
    </row>
    <row r="58" spans="1:14" ht="15.75">
      <c r="A58" s="12"/>
      <c r="B58" s="34" t="s">
        <v>23</v>
      </c>
      <c r="C58" s="35">
        <v>199</v>
      </c>
      <c r="D58" s="35">
        <v>429</v>
      </c>
      <c r="E58" s="36">
        <f t="shared" si="5"/>
        <v>115.57788944723617</v>
      </c>
      <c r="F58" s="36">
        <f t="shared" si="7"/>
        <v>0.8230689536088408</v>
      </c>
      <c r="G58" s="35">
        <v>1208</v>
      </c>
      <c r="H58" s="35">
        <v>1552</v>
      </c>
      <c r="I58" s="36">
        <f t="shared" si="6"/>
        <v>28.47682119205297</v>
      </c>
      <c r="J58" s="36">
        <f t="shared" si="8"/>
        <v>0.4885096364191488</v>
      </c>
      <c r="K58" s="79"/>
      <c r="L58" s="35">
        <v>6773</v>
      </c>
      <c r="M58" s="36">
        <f t="shared" si="9"/>
        <v>0.37746721892541385</v>
      </c>
      <c r="N58" s="85"/>
    </row>
    <row r="59" spans="1:14" ht="15.75">
      <c r="A59" s="12"/>
      <c r="B59" s="34" t="s">
        <v>2</v>
      </c>
      <c r="C59" s="35">
        <v>3059</v>
      </c>
      <c r="D59" s="35">
        <v>2898</v>
      </c>
      <c r="E59" s="36">
        <f t="shared" si="5"/>
        <v>-5.2631578947368478</v>
      </c>
      <c r="F59" s="36">
        <f t="shared" si="7"/>
        <v>5.5600322320709106</v>
      </c>
      <c r="G59" s="35">
        <v>17437</v>
      </c>
      <c r="H59" s="35">
        <v>16964</v>
      </c>
      <c r="I59" s="36">
        <f t="shared" si="6"/>
        <v>-2.7126225841601181</v>
      </c>
      <c r="J59" s="36">
        <f t="shared" si="8"/>
        <v>5.3396117733340471</v>
      </c>
      <c r="K59" s="79"/>
      <c r="L59" s="35">
        <v>99967</v>
      </c>
      <c r="M59" s="36">
        <f t="shared" si="9"/>
        <v>5.5712779380358555</v>
      </c>
      <c r="N59" s="85"/>
    </row>
    <row r="60" spans="1:14" ht="15.75">
      <c r="A60" s="12"/>
      <c r="B60" s="34" t="s">
        <v>231</v>
      </c>
      <c r="C60" s="35">
        <v>15510</v>
      </c>
      <c r="D60" s="35">
        <v>11616</v>
      </c>
      <c r="E60" s="36">
        <f t="shared" si="5"/>
        <v>-25.106382978723406</v>
      </c>
      <c r="F60" s="36">
        <f t="shared" si="7"/>
        <v>22.286174743870152</v>
      </c>
      <c r="G60" s="35">
        <v>69450</v>
      </c>
      <c r="H60" s="35">
        <v>74372</v>
      </c>
      <c r="I60" s="36">
        <f t="shared" si="6"/>
        <v>7.0871130309575259</v>
      </c>
      <c r="J60" s="36">
        <f t="shared" si="8"/>
        <v>23.409432139023799</v>
      </c>
      <c r="K60" s="79"/>
      <c r="L60" s="35">
        <v>441132</v>
      </c>
      <c r="M60" s="36">
        <f t="shared" si="9"/>
        <v>24.584802778533245</v>
      </c>
      <c r="N60" s="85"/>
    </row>
    <row r="61" spans="1:14" ht="15.75">
      <c r="A61" s="12"/>
      <c r="B61" s="34" t="s">
        <v>5</v>
      </c>
      <c r="C61" s="35">
        <v>589</v>
      </c>
      <c r="D61" s="35">
        <v>874</v>
      </c>
      <c r="E61" s="36">
        <f t="shared" si="5"/>
        <v>48.387096774193552</v>
      </c>
      <c r="F61" s="36">
        <f t="shared" si="7"/>
        <v>1.6768351176086873</v>
      </c>
      <c r="G61" s="35">
        <v>2025</v>
      </c>
      <c r="H61" s="35">
        <v>2962</v>
      </c>
      <c r="I61" s="36">
        <f t="shared" si="6"/>
        <v>46.271604938271608</v>
      </c>
      <c r="J61" s="36">
        <f t="shared" si="8"/>
        <v>0.93232315919685493</v>
      </c>
      <c r="K61" s="79"/>
      <c r="L61" s="35">
        <v>17303</v>
      </c>
      <c r="M61" s="36">
        <f t="shared" si="9"/>
        <v>0.96431644604553901</v>
      </c>
      <c r="N61" s="85"/>
    </row>
    <row r="62" spans="1:14" ht="15.75">
      <c r="A62" s="12"/>
      <c r="B62" s="34" t="s">
        <v>9</v>
      </c>
      <c r="C62" s="35">
        <v>1202</v>
      </c>
      <c r="D62" s="35">
        <v>1305</v>
      </c>
      <c r="E62" s="36">
        <f t="shared" si="5"/>
        <v>8.5690515806988277</v>
      </c>
      <c r="F62" s="36">
        <f t="shared" si="7"/>
        <v>2.5037412225164037</v>
      </c>
      <c r="G62" s="35">
        <v>5757</v>
      </c>
      <c r="H62" s="35">
        <v>6839</v>
      </c>
      <c r="I62" s="36">
        <f t="shared" si="6"/>
        <v>18.794511030050366</v>
      </c>
      <c r="J62" s="36">
        <f t="shared" si="8"/>
        <v>2.1526529661537106</v>
      </c>
      <c r="K62" s="79"/>
      <c r="L62" s="35">
        <v>33067</v>
      </c>
      <c r="M62" s="36">
        <f t="shared" si="9"/>
        <v>1.8428626204350598</v>
      </c>
      <c r="N62" s="85"/>
    </row>
    <row r="63" spans="1:14" ht="15.75">
      <c r="A63" s="12"/>
      <c r="B63" s="34" t="s">
        <v>10</v>
      </c>
      <c r="C63" s="35">
        <v>690</v>
      </c>
      <c r="D63" s="35">
        <v>766</v>
      </c>
      <c r="E63" s="36">
        <f t="shared" si="5"/>
        <v>11.014492753623184</v>
      </c>
      <c r="F63" s="36">
        <f t="shared" si="7"/>
        <v>1.4696289474693986</v>
      </c>
      <c r="G63" s="35">
        <v>5375</v>
      </c>
      <c r="H63" s="35">
        <v>5057</v>
      </c>
      <c r="I63" s="36">
        <f t="shared" si="6"/>
        <v>-5.9162790697674383</v>
      </c>
      <c r="J63" s="36">
        <f t="shared" si="8"/>
        <v>1.5917482160899714</v>
      </c>
      <c r="K63" s="79"/>
      <c r="L63" s="35">
        <v>33016</v>
      </c>
      <c r="M63" s="36">
        <f t="shared" si="9"/>
        <v>1.8400203307310592</v>
      </c>
      <c r="N63" s="85"/>
    </row>
    <row r="64" spans="1:14" ht="15.75">
      <c r="A64" s="12"/>
      <c r="B64" s="34" t="s">
        <v>21</v>
      </c>
      <c r="C64" s="35">
        <v>174</v>
      </c>
      <c r="D64" s="35">
        <v>194</v>
      </c>
      <c r="E64" s="36">
        <f t="shared" si="5"/>
        <v>11.494252873563227</v>
      </c>
      <c r="F64" s="36">
        <f t="shared" si="7"/>
        <v>0.37220367599094434</v>
      </c>
      <c r="G64" s="35">
        <v>1490</v>
      </c>
      <c r="H64" s="35">
        <v>1371</v>
      </c>
      <c r="I64" s="36">
        <f t="shared" si="6"/>
        <v>-7.9865771812080544</v>
      </c>
      <c r="J64" s="36">
        <f t="shared" si="8"/>
        <v>0.43153782959449294</v>
      </c>
      <c r="K64" s="79"/>
      <c r="L64" s="35">
        <v>7837</v>
      </c>
      <c r="M64" s="36">
        <f t="shared" si="9"/>
        <v>0.43676518451475982</v>
      </c>
      <c r="N64" s="85"/>
    </row>
    <row r="65" spans="1:14" ht="15.75">
      <c r="A65" s="12"/>
      <c r="B65" s="34" t="s">
        <v>12</v>
      </c>
      <c r="C65" s="35">
        <v>1040</v>
      </c>
      <c r="D65" s="35">
        <v>748</v>
      </c>
      <c r="E65" s="36">
        <f t="shared" si="5"/>
        <v>-28.076923076923077</v>
      </c>
      <c r="F65" s="36">
        <f t="shared" si="7"/>
        <v>1.4350945857795172</v>
      </c>
      <c r="G65" s="35">
        <v>5562</v>
      </c>
      <c r="H65" s="35">
        <v>5025</v>
      </c>
      <c r="I65" s="36">
        <f t="shared" si="6"/>
        <v>-9.6548004314994547</v>
      </c>
      <c r="J65" s="36">
        <f t="shared" si="8"/>
        <v>1.5816758524524632</v>
      </c>
      <c r="K65" s="79"/>
      <c r="L65" s="35">
        <v>24704</v>
      </c>
      <c r="M65" s="36">
        <f t="shared" si="9"/>
        <v>1.3767828401496272</v>
      </c>
      <c r="N65" s="85"/>
    </row>
    <row r="66" spans="1:14" ht="15.75">
      <c r="A66" s="12"/>
      <c r="B66" s="34" t="s">
        <v>16</v>
      </c>
      <c r="C66" s="35">
        <v>827</v>
      </c>
      <c r="D66" s="35">
        <v>1106</v>
      </c>
      <c r="E66" s="36">
        <f t="shared" si="5"/>
        <v>33.736396614268436</v>
      </c>
      <c r="F66" s="36">
        <f t="shared" si="7"/>
        <v>2.1219446682782701</v>
      </c>
      <c r="G66" s="35">
        <v>5126</v>
      </c>
      <c r="H66" s="35">
        <v>6110</v>
      </c>
      <c r="I66" s="36">
        <f t="shared" si="6"/>
        <v>19.196254389387434</v>
      </c>
      <c r="J66" s="36">
        <f t="shared" si="8"/>
        <v>1.9231919320367263</v>
      </c>
      <c r="K66" s="79"/>
      <c r="L66" s="35">
        <v>31627</v>
      </c>
      <c r="M66" s="36">
        <f t="shared" si="9"/>
        <v>1.7626097346750427</v>
      </c>
      <c r="N66" s="85"/>
    </row>
    <row r="67" spans="1:14" ht="15.75">
      <c r="A67" s="12"/>
      <c r="B67" s="34" t="s">
        <v>14</v>
      </c>
      <c r="C67" s="35">
        <v>881</v>
      </c>
      <c r="D67" s="35">
        <v>1121</v>
      </c>
      <c r="E67" s="36">
        <f t="shared" si="5"/>
        <v>27.241770715096479</v>
      </c>
      <c r="F67" s="36">
        <f t="shared" si="7"/>
        <v>2.1507233030198383</v>
      </c>
      <c r="G67" s="35">
        <v>4676</v>
      </c>
      <c r="H67" s="35">
        <v>5273</v>
      </c>
      <c r="I67" s="36">
        <f t="shared" si="6"/>
        <v>12.767322497861411</v>
      </c>
      <c r="J67" s="36">
        <f t="shared" si="8"/>
        <v>1.659736670643152</v>
      </c>
      <c r="K67" s="79"/>
      <c r="L67" s="35">
        <v>25634</v>
      </c>
      <c r="M67" s="36">
        <f t="shared" si="9"/>
        <v>1.428612828869638</v>
      </c>
      <c r="N67" s="85"/>
    </row>
    <row r="68" spans="1:14" ht="15.75">
      <c r="A68" s="12"/>
      <c r="B68" s="34" t="s">
        <v>24</v>
      </c>
      <c r="C68" s="35">
        <v>209</v>
      </c>
      <c r="D68" s="35">
        <v>208</v>
      </c>
      <c r="E68" s="36">
        <f t="shared" si="5"/>
        <v>-0.4784688995215336</v>
      </c>
      <c r="F68" s="36">
        <f t="shared" si="7"/>
        <v>0.3990637350830743</v>
      </c>
      <c r="G68" s="35">
        <v>1557</v>
      </c>
      <c r="H68" s="35">
        <v>1464</v>
      </c>
      <c r="I68" s="36">
        <f t="shared" si="6"/>
        <v>-5.9730250481695553</v>
      </c>
      <c r="J68" s="36">
        <f t="shared" si="8"/>
        <v>0.46081063641600123</v>
      </c>
      <c r="K68" s="79"/>
      <c r="L68" s="35">
        <v>7745</v>
      </c>
      <c r="M68" s="36">
        <f t="shared" si="9"/>
        <v>0.43163791681342539</v>
      </c>
      <c r="N68" s="85"/>
    </row>
    <row r="69" spans="1:14" ht="15.75">
      <c r="A69" s="12"/>
      <c r="B69" s="34" t="s">
        <v>18</v>
      </c>
      <c r="C69" s="35">
        <v>410</v>
      </c>
      <c r="D69" s="35">
        <v>1345</v>
      </c>
      <c r="E69" s="36">
        <f t="shared" si="5"/>
        <v>228.04878048780486</v>
      </c>
      <c r="F69" s="36">
        <f t="shared" si="7"/>
        <v>2.5804842484939181</v>
      </c>
      <c r="G69" s="35">
        <v>3010</v>
      </c>
      <c r="H69" s="35">
        <v>6371</v>
      </c>
      <c r="I69" s="36">
        <f t="shared" si="6"/>
        <v>111.6611295681063</v>
      </c>
      <c r="J69" s="36">
        <f t="shared" si="8"/>
        <v>2.0053446479551527</v>
      </c>
      <c r="K69" s="79"/>
      <c r="L69" s="35">
        <v>21350</v>
      </c>
      <c r="M69" s="36">
        <f t="shared" si="9"/>
        <v>1.1898604937335873</v>
      </c>
      <c r="N69" s="85"/>
    </row>
    <row r="70" spans="1:14" ht="15.75">
      <c r="A70" s="12"/>
      <c r="B70" s="34" t="s">
        <v>1</v>
      </c>
      <c r="C70" s="35">
        <v>5552</v>
      </c>
      <c r="D70" s="35">
        <v>4479</v>
      </c>
      <c r="E70" s="36">
        <f t="shared" si="5"/>
        <v>-19.326368876080689</v>
      </c>
      <c r="F70" s="36">
        <f t="shared" si="7"/>
        <v>8.593300333832163</v>
      </c>
      <c r="G70" s="35">
        <v>28832</v>
      </c>
      <c r="H70" s="35">
        <v>30527</v>
      </c>
      <c r="I70" s="36">
        <f t="shared" si="6"/>
        <v>5.8788845726970074</v>
      </c>
      <c r="J70" s="36">
        <f t="shared" si="8"/>
        <v>9.608720148819172</v>
      </c>
      <c r="K70" s="79"/>
      <c r="L70" s="35">
        <v>152955</v>
      </c>
      <c r="M70" s="36">
        <f t="shared" si="9"/>
        <v>8.5243612093218193</v>
      </c>
      <c r="N70" s="85"/>
    </row>
    <row r="71" spans="1:14" ht="15.75">
      <c r="A71" s="12"/>
      <c r="B71" s="34" t="s">
        <v>27</v>
      </c>
      <c r="C71" s="35">
        <v>0</v>
      </c>
      <c r="D71" s="35">
        <v>0</v>
      </c>
      <c r="E71" s="36" t="str">
        <f t="shared" si="5"/>
        <v/>
      </c>
      <c r="F71" s="36">
        <f t="shared" si="7"/>
        <v>0</v>
      </c>
      <c r="G71" s="35">
        <v>2</v>
      </c>
      <c r="H71" s="35">
        <v>1</v>
      </c>
      <c r="I71" s="36">
        <f t="shared" si="6"/>
        <v>-50</v>
      </c>
      <c r="J71" s="36">
        <f t="shared" si="8"/>
        <v>3.1476136367213195E-4</v>
      </c>
      <c r="K71" s="79"/>
      <c r="L71" s="35">
        <v>19</v>
      </c>
      <c r="M71" s="36">
        <f t="shared" si="9"/>
        <v>1.0588922426668925E-3</v>
      </c>
      <c r="N71" s="85"/>
    </row>
    <row r="72" spans="1:14" ht="15.75">
      <c r="A72" s="12"/>
      <c r="B72" s="34" t="s">
        <v>26</v>
      </c>
      <c r="C72" s="35">
        <v>3</v>
      </c>
      <c r="D72" s="35">
        <v>6</v>
      </c>
      <c r="E72" s="36">
        <f t="shared" si="5"/>
        <v>100</v>
      </c>
      <c r="F72" s="36">
        <f t="shared" si="7"/>
        <v>1.1511453896627144E-2</v>
      </c>
      <c r="G72" s="35">
        <v>13</v>
      </c>
      <c r="H72" s="35">
        <v>20</v>
      </c>
      <c r="I72" s="36">
        <f t="shared" si="6"/>
        <v>53.846153846153854</v>
      </c>
      <c r="J72" s="36">
        <f t="shared" si="8"/>
        <v>6.2952272734426397E-3</v>
      </c>
      <c r="K72" s="79"/>
      <c r="L72" s="35">
        <v>109</v>
      </c>
      <c r="M72" s="36">
        <f t="shared" si="9"/>
        <v>6.0746976026679628E-3</v>
      </c>
      <c r="N72" s="85"/>
    </row>
    <row r="73" spans="1:14" ht="15.75">
      <c r="A73" s="12"/>
      <c r="B73" s="34" t="s">
        <v>8</v>
      </c>
      <c r="C73" s="35">
        <v>525</v>
      </c>
      <c r="D73" s="35">
        <v>592</v>
      </c>
      <c r="E73" s="36">
        <f t="shared" si="5"/>
        <v>12.761904761904752</v>
      </c>
      <c r="F73" s="36">
        <f t="shared" si="7"/>
        <v>1.1357967844672114</v>
      </c>
      <c r="G73" s="35">
        <v>4817</v>
      </c>
      <c r="H73" s="35">
        <v>4486</v>
      </c>
      <c r="I73" s="36">
        <f t="shared" si="6"/>
        <v>-6.8714967822296025</v>
      </c>
      <c r="J73" s="36">
        <f t="shared" si="8"/>
        <v>1.412019477433184</v>
      </c>
      <c r="K73" s="79"/>
      <c r="L73" s="35">
        <v>30222</v>
      </c>
      <c r="M73" s="36">
        <f t="shared" si="9"/>
        <v>1.6843074398883593</v>
      </c>
      <c r="N73" s="85"/>
    </row>
    <row r="74" spans="1:14" ht="15.75">
      <c r="A74" s="12"/>
      <c r="B74" s="34" t="s">
        <v>19</v>
      </c>
      <c r="C74" s="35">
        <v>514</v>
      </c>
      <c r="D74" s="35">
        <v>619</v>
      </c>
      <c r="E74" s="36">
        <f t="shared" si="5"/>
        <v>20.42801556420233</v>
      </c>
      <c r="F74" s="36">
        <f t="shared" si="7"/>
        <v>1.1875983270020336</v>
      </c>
      <c r="G74" s="35">
        <v>3143</v>
      </c>
      <c r="H74" s="35">
        <v>3772</v>
      </c>
      <c r="I74" s="36">
        <f t="shared" si="6"/>
        <v>20.012726694241167</v>
      </c>
      <c r="J74" s="36">
        <f t="shared" si="8"/>
        <v>1.1872798637712818</v>
      </c>
      <c r="K74" s="79"/>
      <c r="L74" s="35">
        <v>16335</v>
      </c>
      <c r="M74" s="36">
        <f t="shared" si="9"/>
        <v>0.91036867284019418</v>
      </c>
      <c r="N74" s="85"/>
    </row>
    <row r="75" spans="1:14" ht="15.75">
      <c r="A75" s="12"/>
      <c r="B75" s="34" t="s">
        <v>17</v>
      </c>
      <c r="C75" s="35">
        <v>592</v>
      </c>
      <c r="D75" s="35">
        <v>807</v>
      </c>
      <c r="E75" s="36">
        <f t="shared" si="5"/>
        <v>36.317567567567565</v>
      </c>
      <c r="F75" s="36">
        <f t="shared" si="7"/>
        <v>1.5482905490963508</v>
      </c>
      <c r="G75" s="35">
        <v>3214</v>
      </c>
      <c r="H75" s="35">
        <v>4269</v>
      </c>
      <c r="I75" s="36">
        <f t="shared" si="6"/>
        <v>32.825140012445544</v>
      </c>
      <c r="J75" s="36">
        <f t="shared" si="8"/>
        <v>1.3437162615163314</v>
      </c>
      <c r="K75" s="79"/>
      <c r="L75" s="35">
        <v>19718</v>
      </c>
      <c r="M75" s="36">
        <f t="shared" si="9"/>
        <v>1.0989072232055677</v>
      </c>
      <c r="N75" s="85"/>
    </row>
    <row r="76" spans="1:14" ht="15.75">
      <c r="A76" s="12"/>
      <c r="B76" s="34" t="s">
        <v>4</v>
      </c>
      <c r="C76" s="35">
        <v>1376</v>
      </c>
      <c r="D76" s="35">
        <v>1352</v>
      </c>
      <c r="E76" s="36">
        <f t="shared" si="5"/>
        <v>-1.744186046511631</v>
      </c>
      <c r="F76" s="36">
        <f t="shared" si="7"/>
        <v>2.5939142780399833</v>
      </c>
      <c r="G76" s="35">
        <v>8758</v>
      </c>
      <c r="H76" s="35">
        <v>8688</v>
      </c>
      <c r="I76" s="36">
        <f t="shared" si="6"/>
        <v>-0.79926923955241369</v>
      </c>
      <c r="J76" s="36">
        <f t="shared" si="8"/>
        <v>2.7346467275834825</v>
      </c>
      <c r="K76" s="79"/>
      <c r="L76" s="35">
        <v>61608</v>
      </c>
      <c r="M76" s="36">
        <f t="shared" si="9"/>
        <v>3.4334859624327323</v>
      </c>
      <c r="N76" s="85"/>
    </row>
    <row r="77" spans="1:14" ht="15.75">
      <c r="A77" s="12"/>
      <c r="B77" s="34" t="s">
        <v>13</v>
      </c>
      <c r="C77" s="35">
        <v>758</v>
      </c>
      <c r="D77" s="35">
        <v>1059</v>
      </c>
      <c r="E77" s="36">
        <f t="shared" si="5"/>
        <v>39.709762532981529</v>
      </c>
      <c r="F77" s="36">
        <f t="shared" si="7"/>
        <v>2.031771612754691</v>
      </c>
      <c r="G77" s="35">
        <v>4485</v>
      </c>
      <c r="H77" s="35">
        <v>5822</v>
      </c>
      <c r="I77" s="36">
        <f t="shared" si="6"/>
        <v>29.810479375696765</v>
      </c>
      <c r="J77" s="36">
        <f t="shared" si="8"/>
        <v>1.8325406592991524</v>
      </c>
      <c r="K77" s="79"/>
      <c r="L77" s="35">
        <v>33230</v>
      </c>
      <c r="M77" s="36">
        <f t="shared" si="9"/>
        <v>1.8519468012537283</v>
      </c>
      <c r="N77" s="85"/>
    </row>
    <row r="78" spans="1:14" ht="15.75">
      <c r="A78" s="12"/>
      <c r="B78" s="34" t="s">
        <v>11</v>
      </c>
      <c r="C78" s="35">
        <v>1152</v>
      </c>
      <c r="D78" s="35">
        <v>1337</v>
      </c>
      <c r="E78" s="36">
        <f t="shared" si="5"/>
        <v>16.059027777777768</v>
      </c>
      <c r="F78" s="36">
        <f t="shared" si="7"/>
        <v>2.5651356432984151</v>
      </c>
      <c r="G78" s="35">
        <v>7281</v>
      </c>
      <c r="H78" s="35">
        <v>7778</v>
      </c>
      <c r="I78" s="36">
        <f t="shared" si="6"/>
        <v>6.8259854415602339</v>
      </c>
      <c r="J78" s="36">
        <f t="shared" si="8"/>
        <v>2.4482138866418426</v>
      </c>
      <c r="K78" s="79"/>
      <c r="L78" s="35">
        <v>45778</v>
      </c>
      <c r="M78" s="36">
        <f t="shared" si="9"/>
        <v>2.551261530779211</v>
      </c>
      <c r="N78" s="85"/>
    </row>
    <row r="79" spans="1:14" ht="15.75">
      <c r="A79" s="12"/>
      <c r="B79" s="34" t="s">
        <v>22</v>
      </c>
      <c r="C79" s="35">
        <v>187</v>
      </c>
      <c r="D79" s="35">
        <v>799</v>
      </c>
      <c r="E79" s="36">
        <f t="shared" si="5"/>
        <v>327.27272727272725</v>
      </c>
      <c r="F79" s="36">
        <f t="shared" si="7"/>
        <v>1.532941943900848</v>
      </c>
      <c r="G79" s="35">
        <v>1039</v>
      </c>
      <c r="H79" s="35">
        <v>2242</v>
      </c>
      <c r="I79" s="36">
        <f t="shared" si="6"/>
        <v>115.78440808469681</v>
      </c>
      <c r="J79" s="36">
        <f t="shared" si="8"/>
        <v>0.70569497735291986</v>
      </c>
      <c r="K79" s="79"/>
      <c r="L79" s="35">
        <v>6932</v>
      </c>
      <c r="M79" s="36">
        <f t="shared" si="9"/>
        <v>0.38632847506141577</v>
      </c>
      <c r="N79" s="85"/>
    </row>
    <row r="80" spans="1:14" ht="15.75">
      <c r="A80" s="12"/>
      <c r="B80" s="34" t="s">
        <v>15</v>
      </c>
      <c r="C80" s="35">
        <v>599</v>
      </c>
      <c r="D80" s="35">
        <v>507</v>
      </c>
      <c r="E80" s="36">
        <f t="shared" si="5"/>
        <v>-15.358931552587652</v>
      </c>
      <c r="F80" s="36">
        <f t="shared" si="7"/>
        <v>0.97271785426499369</v>
      </c>
      <c r="G80" s="35">
        <v>3803</v>
      </c>
      <c r="H80" s="35">
        <v>3176</v>
      </c>
      <c r="I80" s="36">
        <f t="shared" si="6"/>
        <v>-16.486983960031555</v>
      </c>
      <c r="J80" s="36">
        <f t="shared" si="8"/>
        <v>0.99968209102269112</v>
      </c>
      <c r="K80" s="79"/>
      <c r="L80" s="35">
        <v>20274</v>
      </c>
      <c r="M80" s="36">
        <f t="shared" si="9"/>
        <v>1.129893754096241</v>
      </c>
      <c r="N80" s="85"/>
    </row>
    <row r="81" spans="1:14" ht="15.75">
      <c r="A81" s="12"/>
      <c r="B81" s="34" t="s">
        <v>6</v>
      </c>
      <c r="C81" s="35">
        <v>819</v>
      </c>
      <c r="D81" s="35">
        <v>1081</v>
      </c>
      <c r="E81" s="36">
        <f t="shared" si="5"/>
        <v>31.990231990231987</v>
      </c>
      <c r="F81" s="36">
        <f t="shared" si="7"/>
        <v>2.0739802770423239</v>
      </c>
      <c r="G81" s="35">
        <v>5494</v>
      </c>
      <c r="H81" s="35">
        <v>5790</v>
      </c>
      <c r="I81" s="36">
        <f t="shared" si="6"/>
        <v>5.3876956680014576</v>
      </c>
      <c r="J81" s="36">
        <f t="shared" si="8"/>
        <v>1.822468295661644</v>
      </c>
      <c r="K81" s="79"/>
      <c r="L81" s="35">
        <v>35215</v>
      </c>
      <c r="M81" s="36">
        <f t="shared" si="9"/>
        <v>1.9625731750270854</v>
      </c>
      <c r="N81" s="85"/>
    </row>
    <row r="82" spans="1:14" ht="15.75">
      <c r="A82" s="12"/>
      <c r="B82" s="34" t="s">
        <v>74</v>
      </c>
      <c r="C82" s="35">
        <v>132</v>
      </c>
      <c r="D82" s="35">
        <v>114</v>
      </c>
      <c r="E82" s="36">
        <f t="shared" si="5"/>
        <v>-13.636363636363635</v>
      </c>
      <c r="F82" s="36">
        <f t="shared" si="7"/>
        <v>0.21871762403591574</v>
      </c>
      <c r="G82" s="35">
        <v>857</v>
      </c>
      <c r="H82" s="35">
        <v>674</v>
      </c>
      <c r="I82" s="36">
        <f t="shared" si="6"/>
        <v>-21.353558926487747</v>
      </c>
      <c r="J82" s="36">
        <f t="shared" si="8"/>
        <v>0.21214915911501694</v>
      </c>
      <c r="K82" s="79"/>
      <c r="L82" s="35">
        <v>2365</v>
      </c>
      <c r="M82" s="36">
        <f t="shared" si="9"/>
        <v>0.13180421862669478</v>
      </c>
      <c r="N82" s="85"/>
    </row>
    <row r="83" spans="1:14" ht="15.75">
      <c r="A83" s="12"/>
      <c r="B83" s="34" t="s">
        <v>3</v>
      </c>
      <c r="C83" s="35">
        <v>2517</v>
      </c>
      <c r="D83" s="35">
        <v>2629</v>
      </c>
      <c r="E83" s="36">
        <f t="shared" si="5"/>
        <v>4.4497417560587893</v>
      </c>
      <c r="F83" s="36">
        <f t="shared" si="7"/>
        <v>5.0439353823721271</v>
      </c>
      <c r="G83" s="35">
        <v>15766</v>
      </c>
      <c r="H83" s="35">
        <v>17418</v>
      </c>
      <c r="I83" s="36">
        <f t="shared" si="6"/>
        <v>10.478244323227193</v>
      </c>
      <c r="J83" s="36">
        <f t="shared" si="8"/>
        <v>5.4825134324411948</v>
      </c>
      <c r="K83" s="79"/>
      <c r="L83" s="35">
        <v>89088</v>
      </c>
      <c r="M83" s="36">
        <f t="shared" si="9"/>
        <v>4.9649785323530589</v>
      </c>
      <c r="N83" s="85"/>
    </row>
    <row r="84" spans="1:14" ht="15.75">
      <c r="A84" s="12"/>
      <c r="B84" s="34" t="s">
        <v>20</v>
      </c>
      <c r="C84" s="35">
        <v>425</v>
      </c>
      <c r="D84" s="35">
        <v>305</v>
      </c>
      <c r="E84" s="36">
        <f t="shared" si="5"/>
        <v>-28.235294117647058</v>
      </c>
      <c r="F84" s="36">
        <f t="shared" si="7"/>
        <v>0.58516557307854644</v>
      </c>
      <c r="G84" s="35">
        <v>2486</v>
      </c>
      <c r="H84" s="35">
        <v>1877</v>
      </c>
      <c r="I84" s="36">
        <f t="shared" si="6"/>
        <v>-24.49718423169751</v>
      </c>
      <c r="J84" s="36">
        <f t="shared" si="8"/>
        <v>0.59080707961259171</v>
      </c>
      <c r="K84" s="79"/>
      <c r="L84" s="35">
        <v>20851</v>
      </c>
      <c r="M84" s="36">
        <f t="shared" si="9"/>
        <v>1.1620506395709145</v>
      </c>
      <c r="N84" s="85"/>
    </row>
    <row r="85" spans="1:14" ht="15.75">
      <c r="A85" s="12"/>
      <c r="B85" s="34" t="s">
        <v>7</v>
      </c>
      <c r="C85" s="35">
        <v>738</v>
      </c>
      <c r="D85" s="35">
        <v>952</v>
      </c>
      <c r="E85" s="36">
        <f t="shared" si="5"/>
        <v>28.997289972899722</v>
      </c>
      <c r="F85" s="36">
        <f t="shared" si="7"/>
        <v>1.8264840182648401</v>
      </c>
      <c r="G85" s="35">
        <v>5463</v>
      </c>
      <c r="H85" s="35">
        <v>7039</v>
      </c>
      <c r="I85" s="36">
        <f t="shared" si="6"/>
        <v>28.848617975471356</v>
      </c>
      <c r="J85" s="36">
        <f t="shared" si="8"/>
        <v>2.2156052388881369</v>
      </c>
      <c r="K85" s="79"/>
      <c r="L85" s="35">
        <v>37971</v>
      </c>
      <c r="M85" s="36">
        <f t="shared" si="9"/>
        <v>2.1161682813844513</v>
      </c>
      <c r="N85" s="85"/>
    </row>
    <row r="86" spans="1:14" ht="15.75">
      <c r="A86" s="12"/>
      <c r="B86" s="34" t="s">
        <v>232</v>
      </c>
      <c r="C86" s="35">
        <v>4939</v>
      </c>
      <c r="D86" s="35">
        <v>4089</v>
      </c>
      <c r="E86" s="36">
        <f t="shared" si="5"/>
        <v>-17.209961530674221</v>
      </c>
      <c r="F86" s="36">
        <f t="shared" si="7"/>
        <v>7.8450558305513987</v>
      </c>
      <c r="G86" s="35">
        <v>29651</v>
      </c>
      <c r="H86" s="35">
        <v>26010</v>
      </c>
      <c r="I86" s="36">
        <f t="shared" si="6"/>
        <v>-12.279518397355904</v>
      </c>
      <c r="J86" s="36">
        <f t="shared" si="8"/>
        <v>8.1869430691121519</v>
      </c>
      <c r="K86" s="79"/>
      <c r="L86" s="35">
        <v>215919</v>
      </c>
      <c r="M86" s="36">
        <f t="shared" si="9"/>
        <v>12.033418639178567</v>
      </c>
      <c r="N86" s="85"/>
    </row>
    <row r="87" spans="1:14" ht="15.75">
      <c r="A87" s="12"/>
      <c r="B87" s="34" t="s">
        <v>29</v>
      </c>
      <c r="C87" s="35">
        <v>0</v>
      </c>
      <c r="D87" s="35">
        <v>0</v>
      </c>
      <c r="E87" s="36" t="str">
        <f t="shared" si="5"/>
        <v/>
      </c>
      <c r="F87" s="36">
        <f t="shared" si="7"/>
        <v>0</v>
      </c>
      <c r="G87" s="35">
        <v>1</v>
      </c>
      <c r="H87" s="35">
        <v>1</v>
      </c>
      <c r="I87" s="36">
        <f t="shared" si="6"/>
        <v>0</v>
      </c>
      <c r="J87" s="36">
        <f t="shared" si="8"/>
        <v>3.1476136367213195E-4</v>
      </c>
      <c r="K87" s="79"/>
      <c r="L87" s="35">
        <v>9</v>
      </c>
      <c r="M87" s="36">
        <f t="shared" si="9"/>
        <v>5.0158053600010699E-4</v>
      </c>
      <c r="N87" s="85"/>
    </row>
    <row r="88" spans="1:14" ht="15.75">
      <c r="A88" s="12"/>
      <c r="B88" s="34" t="s">
        <v>28</v>
      </c>
      <c r="C88" s="35">
        <v>2</v>
      </c>
      <c r="D88" s="35">
        <v>1</v>
      </c>
      <c r="E88" s="36">
        <f t="shared" si="5"/>
        <v>-50</v>
      </c>
      <c r="F88" s="36">
        <f t="shared" si="7"/>
        <v>1.9185756494378573E-3</v>
      </c>
      <c r="G88" s="35">
        <v>10</v>
      </c>
      <c r="H88" s="35">
        <v>6</v>
      </c>
      <c r="I88" s="36">
        <f t="shared" si="6"/>
        <v>-40</v>
      </c>
      <c r="J88" s="36">
        <f t="shared" si="8"/>
        <v>1.8885681820327918E-3</v>
      </c>
      <c r="K88" s="79"/>
      <c r="L88" s="35">
        <v>37</v>
      </c>
      <c r="M88" s="36">
        <f t="shared" si="9"/>
        <v>2.0620533146671065E-3</v>
      </c>
      <c r="N88" s="85"/>
    </row>
    <row r="89" spans="1:14" ht="15.75">
      <c r="A89" s="12"/>
      <c r="B89" s="34" t="s">
        <v>71</v>
      </c>
      <c r="C89" s="35">
        <v>0</v>
      </c>
      <c r="D89" s="35">
        <v>0</v>
      </c>
      <c r="E89" s="36" t="str">
        <f t="shared" si="5"/>
        <v/>
      </c>
      <c r="F89" s="36">
        <f t="shared" si="7"/>
        <v>0</v>
      </c>
      <c r="G89" s="35">
        <v>3</v>
      </c>
      <c r="H89" s="35">
        <v>0</v>
      </c>
      <c r="I89" s="36">
        <f t="shared" si="6"/>
        <v>-100</v>
      </c>
      <c r="J89" s="36">
        <f t="shared" si="8"/>
        <v>0</v>
      </c>
      <c r="K89" s="79"/>
      <c r="L89" s="35">
        <v>61</v>
      </c>
      <c r="M89" s="36">
        <f t="shared" si="9"/>
        <v>3.3996014106673919E-3</v>
      </c>
      <c r="N89" s="85"/>
    </row>
    <row r="90" spans="1:14" ht="15.75">
      <c r="A90" s="12"/>
      <c r="B90" s="40" t="s">
        <v>70</v>
      </c>
      <c r="C90" s="37">
        <f>SUM(C56:C89)</f>
        <v>52501</v>
      </c>
      <c r="D90" s="37">
        <f>SUM(D56:D89)</f>
        <v>52122</v>
      </c>
      <c r="E90" s="38">
        <f t="shared" si="5"/>
        <v>-0.72189101159978453</v>
      </c>
      <c r="F90" s="38">
        <f>SUM(F56:F89)</f>
        <v>100.00000000000003</v>
      </c>
      <c r="G90" s="37">
        <f>SUM(G56:G89)</f>
        <v>284741</v>
      </c>
      <c r="H90" s="37">
        <f>SUM(H56:H89)</f>
        <v>317701</v>
      </c>
      <c r="I90" s="38">
        <f t="shared" si="6"/>
        <v>11.575431708113681</v>
      </c>
      <c r="J90" s="38">
        <f>SUM(J56:J89)</f>
        <v>99.999999999999986</v>
      </c>
      <c r="K90" s="79"/>
      <c r="L90" s="37">
        <f>SUM(L56:L89)</f>
        <v>1794328</v>
      </c>
      <c r="M90" s="38">
        <f>SUM(M56:M89)</f>
        <v>100.00000000000001</v>
      </c>
      <c r="N90" s="85"/>
    </row>
    <row r="91" spans="1:14">
      <c r="A91" s="12"/>
      <c r="B91" s="4"/>
      <c r="C91" s="84"/>
      <c r="D91" s="84"/>
      <c r="E91" s="84"/>
      <c r="F91" s="84"/>
      <c r="G91" s="84"/>
      <c r="H91" s="84"/>
      <c r="I91" s="84"/>
      <c r="J91" s="84"/>
      <c r="K91" s="84"/>
      <c r="L91" s="84"/>
      <c r="M91" s="84"/>
      <c r="N91" s="85"/>
    </row>
    <row r="92" spans="1:14" ht="18.75">
      <c r="A92" s="12"/>
      <c r="B92" s="92" t="s">
        <v>313</v>
      </c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85"/>
    </row>
    <row r="93" spans="1:14" ht="31.5" customHeight="1">
      <c r="A93" s="12"/>
      <c r="B93" s="30" t="s">
        <v>255</v>
      </c>
      <c r="C93" s="107" t="s">
        <v>319</v>
      </c>
      <c r="D93" s="107"/>
      <c r="E93" s="104" t="s">
        <v>254</v>
      </c>
      <c r="F93" s="104" t="s">
        <v>306</v>
      </c>
      <c r="G93" s="108" t="s">
        <v>320</v>
      </c>
      <c r="H93" s="109"/>
      <c r="I93" s="104" t="s">
        <v>254</v>
      </c>
      <c r="J93" s="104" t="s">
        <v>307</v>
      </c>
      <c r="K93" s="94"/>
      <c r="L93" s="86" t="s">
        <v>322</v>
      </c>
      <c r="M93" s="104" t="s">
        <v>101</v>
      </c>
      <c r="N93" s="85"/>
    </row>
    <row r="94" spans="1:14" ht="15.75">
      <c r="A94" s="12"/>
      <c r="B94" s="30"/>
      <c r="C94" s="31">
        <v>2016</v>
      </c>
      <c r="D94" s="31">
        <v>2017</v>
      </c>
      <c r="E94" s="104"/>
      <c r="F94" s="104"/>
      <c r="G94" s="31">
        <v>2016</v>
      </c>
      <c r="H94" s="31">
        <v>2017</v>
      </c>
      <c r="I94" s="104"/>
      <c r="J94" s="104"/>
      <c r="K94" s="94"/>
      <c r="L94" s="39" t="s">
        <v>310</v>
      </c>
      <c r="M94" s="104"/>
      <c r="N94" s="85"/>
    </row>
    <row r="95" spans="1:14" ht="15.75">
      <c r="A95" s="12"/>
      <c r="B95" s="30"/>
      <c r="C95" s="31"/>
      <c r="D95" s="31"/>
      <c r="E95" s="90"/>
      <c r="F95" s="33"/>
      <c r="G95" s="33"/>
      <c r="H95" s="33"/>
      <c r="I95" s="33"/>
      <c r="J95" s="33"/>
      <c r="K95" s="33"/>
      <c r="L95" s="33"/>
      <c r="N95" s="85"/>
    </row>
    <row r="96" spans="1:14" ht="15.75">
      <c r="A96" s="12"/>
      <c r="B96" s="34" t="s">
        <v>25</v>
      </c>
      <c r="C96" s="35">
        <f>C16-C56</f>
        <v>31</v>
      </c>
      <c r="D96" s="35">
        <f>D16-D56</f>
        <v>19</v>
      </c>
      <c r="E96" s="36">
        <f t="shared" ref="E96:E124" si="10">IF(ISBLANK(D96),"",(IFERROR(((D96/C96-1)*100),"")))</f>
        <v>-38.70967741935484</v>
      </c>
      <c r="F96" s="36">
        <f>+(D96*100)/$D$130</f>
        <v>4.0453074433656956E-2</v>
      </c>
      <c r="G96" s="35">
        <f>G16-G56</f>
        <v>145</v>
      </c>
      <c r="H96" s="35">
        <f>H16-H56</f>
        <v>197</v>
      </c>
      <c r="I96" s="36">
        <f t="shared" ref="I96:I124" si="11">IF(ISBLANK(H96),"",(IFERROR(((H96/G96-1)*100),"")))</f>
        <v>35.862068965517246</v>
      </c>
      <c r="J96" s="36">
        <f>+(H96*100)/$H$130</f>
        <v>7.2982965701710839E-2</v>
      </c>
      <c r="K96" s="79"/>
      <c r="L96" s="35">
        <f>L16-L56</f>
        <v>810</v>
      </c>
      <c r="M96" s="36">
        <f>+(L96*100)/$L$130</f>
        <v>5.6776085632355922E-2</v>
      </c>
      <c r="N96" s="85"/>
    </row>
    <row r="97" spans="1:14" ht="15.75">
      <c r="A97" s="12"/>
      <c r="B97" s="34" t="s">
        <v>0</v>
      </c>
      <c r="C97" s="35">
        <f t="shared" ref="C97:D124" si="12">C17-C57</f>
        <v>4453</v>
      </c>
      <c r="D97" s="35">
        <f t="shared" si="12"/>
        <v>6692</v>
      </c>
      <c r="E97" s="36">
        <f t="shared" si="10"/>
        <v>50.280709633954636</v>
      </c>
      <c r="F97" s="36">
        <f t="shared" ref="F97:F129" si="13">+(D97*100)/$D$130</f>
        <v>14.247998637370124</v>
      </c>
      <c r="G97" s="35">
        <f t="shared" ref="G97:H97" si="14">G17-G57</f>
        <v>22741</v>
      </c>
      <c r="H97" s="35">
        <f t="shared" si="14"/>
        <v>41819</v>
      </c>
      <c r="I97" s="36">
        <f t="shared" si="11"/>
        <v>83.892528912536818</v>
      </c>
      <c r="J97" s="36">
        <f t="shared" ref="J97:J129" si="15">+(H97*100)/$H$130</f>
        <v>15.492764683654039</v>
      </c>
      <c r="K97" s="79"/>
      <c r="L97" s="35">
        <f t="shared" ref="L97" si="16">L17-L57</f>
        <v>175318</v>
      </c>
      <c r="M97" s="36">
        <f t="shared" ref="M97:M129" si="17">+(L97*100)/$L$130</f>
        <v>12.288728124559723</v>
      </c>
      <c r="N97" s="85"/>
    </row>
    <row r="98" spans="1:14" ht="15.75">
      <c r="A98" s="12"/>
      <c r="B98" s="34" t="s">
        <v>23</v>
      </c>
      <c r="C98" s="35">
        <f t="shared" si="12"/>
        <v>331</v>
      </c>
      <c r="D98" s="35">
        <f t="shared" si="12"/>
        <v>494</v>
      </c>
      <c r="E98" s="36">
        <f t="shared" si="10"/>
        <v>49.244712990936556</v>
      </c>
      <c r="F98" s="36">
        <f t="shared" si="13"/>
        <v>1.051779935275081</v>
      </c>
      <c r="G98" s="35">
        <f t="shared" ref="G98:H98" si="18">G18-G58</f>
        <v>1335</v>
      </c>
      <c r="H98" s="35">
        <f t="shared" si="18"/>
        <v>2201</v>
      </c>
      <c r="I98" s="36">
        <f t="shared" si="11"/>
        <v>64.868913857677896</v>
      </c>
      <c r="J98" s="36">
        <f t="shared" si="15"/>
        <v>0.81540866756073882</v>
      </c>
      <c r="K98" s="79"/>
      <c r="L98" s="35">
        <f t="shared" ref="L98" si="19">L18-L58</f>
        <v>7635</v>
      </c>
      <c r="M98" s="36">
        <f t="shared" si="17"/>
        <v>0.53516717753461418</v>
      </c>
      <c r="N98" s="85"/>
    </row>
    <row r="99" spans="1:14" ht="15.75">
      <c r="A99" s="12"/>
      <c r="B99" s="34" t="s">
        <v>2</v>
      </c>
      <c r="C99" s="35">
        <f t="shared" si="12"/>
        <v>2836</v>
      </c>
      <c r="D99" s="35">
        <f t="shared" si="12"/>
        <v>2691</v>
      </c>
      <c r="E99" s="36">
        <f t="shared" si="10"/>
        <v>-5.1128349788434395</v>
      </c>
      <c r="F99" s="36">
        <f t="shared" si="13"/>
        <v>5.7294328053142562</v>
      </c>
      <c r="G99" s="35">
        <f t="shared" ref="G99:H99" si="20">G19-G59</f>
        <v>13888</v>
      </c>
      <c r="H99" s="35">
        <f t="shared" si="20"/>
        <v>14534</v>
      </c>
      <c r="I99" s="36">
        <f t="shared" si="11"/>
        <v>4.6514976958525356</v>
      </c>
      <c r="J99" s="36">
        <f t="shared" si="15"/>
        <v>5.3844386980135299</v>
      </c>
      <c r="K99" s="79"/>
      <c r="L99" s="35">
        <f t="shared" ref="L99" si="21">L19-L59</f>
        <v>85827</v>
      </c>
      <c r="M99" s="36">
        <f t="shared" si="17"/>
        <v>6.0159519772447059</v>
      </c>
      <c r="N99" s="85"/>
    </row>
    <row r="100" spans="1:14" ht="15.75">
      <c r="A100" s="12"/>
      <c r="B100" s="34" t="s">
        <v>231</v>
      </c>
      <c r="C100" s="35">
        <f t="shared" si="12"/>
        <v>10817</v>
      </c>
      <c r="D100" s="35">
        <f t="shared" si="12"/>
        <v>8813</v>
      </c>
      <c r="E100" s="36">
        <f t="shared" si="10"/>
        <v>-18.526393639641302</v>
      </c>
      <c r="F100" s="36">
        <f t="shared" si="13"/>
        <v>18.763839209674671</v>
      </c>
      <c r="G100" s="35">
        <f t="shared" ref="G100:H100" si="22">G20-G60</f>
        <v>43973</v>
      </c>
      <c r="H100" s="35">
        <f t="shared" si="22"/>
        <v>51781</v>
      </c>
      <c r="I100" s="36">
        <f t="shared" si="11"/>
        <v>17.756350487799331</v>
      </c>
      <c r="J100" s="36">
        <f t="shared" si="15"/>
        <v>19.183405822336493</v>
      </c>
      <c r="K100" s="79"/>
      <c r="L100" s="35">
        <f t="shared" ref="L100" si="23">L20-L60</f>
        <v>295400</v>
      </c>
      <c r="M100" s="36">
        <f t="shared" si="17"/>
        <v>20.705747772590048</v>
      </c>
      <c r="N100" s="85"/>
    </row>
    <row r="101" spans="1:14" ht="15.75">
      <c r="A101" s="12"/>
      <c r="B101" s="34" t="s">
        <v>5</v>
      </c>
      <c r="C101" s="35">
        <f t="shared" si="12"/>
        <v>519</v>
      </c>
      <c r="D101" s="35">
        <f t="shared" si="12"/>
        <v>775</v>
      </c>
      <c r="E101" s="36">
        <f t="shared" si="10"/>
        <v>49.32562620423893</v>
      </c>
      <c r="F101" s="36">
        <f t="shared" si="13"/>
        <v>1.6500596150570601</v>
      </c>
      <c r="G101" s="35">
        <f t="shared" ref="G101:H101" si="24">G21-G61</f>
        <v>2077</v>
      </c>
      <c r="H101" s="35">
        <f t="shared" si="24"/>
        <v>4129</v>
      </c>
      <c r="I101" s="36">
        <f t="shared" si="11"/>
        <v>98.796340876263827</v>
      </c>
      <c r="J101" s="36">
        <f t="shared" si="15"/>
        <v>1.5296785044790053</v>
      </c>
      <c r="K101" s="79"/>
      <c r="L101" s="35">
        <f t="shared" ref="L101" si="25">L21-L61</f>
        <v>21540</v>
      </c>
      <c r="M101" s="36">
        <f t="shared" si="17"/>
        <v>1.5098233142233908</v>
      </c>
      <c r="N101" s="85"/>
    </row>
    <row r="102" spans="1:14" ht="15.75">
      <c r="A102" s="12"/>
      <c r="B102" s="34" t="s">
        <v>9</v>
      </c>
      <c r="C102" s="35">
        <f t="shared" si="12"/>
        <v>1036</v>
      </c>
      <c r="D102" s="35">
        <f t="shared" si="12"/>
        <v>1228</v>
      </c>
      <c r="E102" s="36">
        <f t="shared" si="10"/>
        <v>18.532818532818538</v>
      </c>
      <c r="F102" s="36">
        <f t="shared" si="13"/>
        <v>2.6145460739226709</v>
      </c>
      <c r="G102" s="35">
        <f t="shared" ref="G102:H102" si="26">G22-G62</f>
        <v>4112</v>
      </c>
      <c r="H102" s="35">
        <f t="shared" si="26"/>
        <v>6127</v>
      </c>
      <c r="I102" s="36">
        <f t="shared" si="11"/>
        <v>49.002918287937746</v>
      </c>
      <c r="J102" s="36">
        <f t="shared" si="15"/>
        <v>2.2698813748953417</v>
      </c>
      <c r="K102" s="79"/>
      <c r="L102" s="35">
        <f t="shared" ref="L102" si="27">L22-L62</f>
        <v>28735</v>
      </c>
      <c r="M102" s="36">
        <f t="shared" si="17"/>
        <v>2.014149161291046</v>
      </c>
      <c r="N102" s="85"/>
    </row>
    <row r="103" spans="1:14" ht="15.75">
      <c r="A103" s="12"/>
      <c r="B103" s="34" t="s">
        <v>10</v>
      </c>
      <c r="C103" s="35">
        <f t="shared" si="12"/>
        <v>589</v>
      </c>
      <c r="D103" s="35">
        <f t="shared" si="12"/>
        <v>745</v>
      </c>
      <c r="E103" s="36">
        <f t="shared" si="10"/>
        <v>26.485568760611212</v>
      </c>
      <c r="F103" s="36">
        <f t="shared" si="13"/>
        <v>1.5861863396354965</v>
      </c>
      <c r="G103" s="35">
        <f t="shared" ref="G103:H103" si="28">G23-G63</f>
        <v>4053</v>
      </c>
      <c r="H103" s="35">
        <f t="shared" si="28"/>
        <v>3960</v>
      </c>
      <c r="I103" s="36">
        <f t="shared" si="11"/>
        <v>-2.2945965951147285</v>
      </c>
      <c r="J103" s="36">
        <f t="shared" si="15"/>
        <v>1.4670687521765224</v>
      </c>
      <c r="K103" s="79"/>
      <c r="L103" s="35">
        <f t="shared" ref="L103" si="29">L23-L63</f>
        <v>24984</v>
      </c>
      <c r="M103" s="36">
        <f t="shared" si="17"/>
        <v>1.7512268190602227</v>
      </c>
      <c r="N103" s="85"/>
    </row>
    <row r="104" spans="1:14" ht="15.75">
      <c r="A104" s="12"/>
      <c r="B104" s="34" t="s">
        <v>21</v>
      </c>
      <c r="C104" s="35">
        <f t="shared" si="12"/>
        <v>236</v>
      </c>
      <c r="D104" s="35">
        <f t="shared" si="12"/>
        <v>157</v>
      </c>
      <c r="E104" s="36">
        <f t="shared" si="10"/>
        <v>-33.474576271186443</v>
      </c>
      <c r="F104" s="36">
        <f t="shared" si="13"/>
        <v>0.33427014137284961</v>
      </c>
      <c r="G104" s="35">
        <f t="shared" ref="G104:H104" si="30">G24-G64</f>
        <v>1328</v>
      </c>
      <c r="H104" s="35">
        <f t="shared" si="30"/>
        <v>1189</v>
      </c>
      <c r="I104" s="36">
        <f t="shared" si="11"/>
        <v>-10.466867469879515</v>
      </c>
      <c r="J104" s="36">
        <f t="shared" si="15"/>
        <v>0.44049109756007204</v>
      </c>
      <c r="K104" s="79"/>
      <c r="L104" s="35">
        <f t="shared" ref="L104" si="31">L24-L64</f>
        <v>6628</v>
      </c>
      <c r="M104" s="36">
        <f t="shared" si="17"/>
        <v>0.46458258712500622</v>
      </c>
      <c r="N104" s="85"/>
    </row>
    <row r="105" spans="1:14" ht="15.75">
      <c r="A105" s="12"/>
      <c r="B105" s="34" t="s">
        <v>12</v>
      </c>
      <c r="C105" s="35">
        <f t="shared" si="12"/>
        <v>1756</v>
      </c>
      <c r="D105" s="35">
        <f t="shared" si="12"/>
        <v>959</v>
      </c>
      <c r="E105" s="36">
        <f t="shared" si="10"/>
        <v>-45.387243735763093</v>
      </c>
      <c r="F105" s="36">
        <f t="shared" si="13"/>
        <v>2.0418157043093168</v>
      </c>
      <c r="G105" s="35">
        <f t="shared" ref="G105:H105" si="32">G25-G65</f>
        <v>7621</v>
      </c>
      <c r="H105" s="35">
        <f t="shared" si="32"/>
        <v>6740</v>
      </c>
      <c r="I105" s="36">
        <f t="shared" si="11"/>
        <v>-11.560162708305999</v>
      </c>
      <c r="J105" s="36">
        <f t="shared" si="15"/>
        <v>2.4969806539570105</v>
      </c>
      <c r="K105" s="79"/>
      <c r="L105" s="35">
        <f t="shared" ref="L105" si="33">L25-L65</f>
        <v>33322</v>
      </c>
      <c r="M105" s="36">
        <f t="shared" si="17"/>
        <v>2.3356700314090912</v>
      </c>
      <c r="N105" s="85"/>
    </row>
    <row r="106" spans="1:14" ht="15.75">
      <c r="A106" s="12"/>
      <c r="B106" s="34" t="s">
        <v>16</v>
      </c>
      <c r="C106" s="35">
        <f t="shared" si="12"/>
        <v>656</v>
      </c>
      <c r="D106" s="35">
        <f t="shared" si="12"/>
        <v>963</v>
      </c>
      <c r="E106" s="36">
        <f t="shared" si="10"/>
        <v>46.798780487804883</v>
      </c>
      <c r="F106" s="36">
        <f t="shared" si="13"/>
        <v>2.0503321410321922</v>
      </c>
      <c r="G106" s="35">
        <f t="shared" ref="G106:H106" si="34">G26-G66</f>
        <v>3854</v>
      </c>
      <c r="H106" s="35">
        <f t="shared" si="34"/>
        <v>4609</v>
      </c>
      <c r="I106" s="36">
        <f t="shared" si="11"/>
        <v>19.590036325895177</v>
      </c>
      <c r="J106" s="36">
        <f t="shared" si="15"/>
        <v>1.7075050198943413</v>
      </c>
      <c r="K106" s="79"/>
      <c r="L106" s="35">
        <f t="shared" ref="L106" si="35">L26-L66</f>
        <v>23502</v>
      </c>
      <c r="M106" s="36">
        <f t="shared" si="17"/>
        <v>1.647347610532875</v>
      </c>
      <c r="N106" s="85"/>
    </row>
    <row r="107" spans="1:14" ht="15.75">
      <c r="A107" s="12"/>
      <c r="B107" s="34" t="s">
        <v>14</v>
      </c>
      <c r="C107" s="35">
        <f t="shared" si="12"/>
        <v>697</v>
      </c>
      <c r="D107" s="35">
        <f t="shared" si="12"/>
        <v>1572</v>
      </c>
      <c r="E107" s="36">
        <f t="shared" si="10"/>
        <v>125.53802008608321</v>
      </c>
      <c r="F107" s="36">
        <f t="shared" si="13"/>
        <v>3.3469596320899337</v>
      </c>
      <c r="G107" s="35">
        <f t="shared" ref="G107:H107" si="36">G27-G67</f>
        <v>3896</v>
      </c>
      <c r="H107" s="35">
        <f t="shared" si="36"/>
        <v>6564</v>
      </c>
      <c r="I107" s="36">
        <f t="shared" si="11"/>
        <v>68.48049281314168</v>
      </c>
      <c r="J107" s="36">
        <f t="shared" si="15"/>
        <v>2.4317775983047207</v>
      </c>
      <c r="K107" s="79"/>
      <c r="L107" s="35">
        <f t="shared" ref="L107" si="37">L27-L67</f>
        <v>24790</v>
      </c>
      <c r="M107" s="36">
        <f t="shared" si="17"/>
        <v>1.7376285960816089</v>
      </c>
      <c r="N107" s="85"/>
    </row>
    <row r="108" spans="1:14" ht="15.75">
      <c r="A108" s="12"/>
      <c r="B108" s="34" t="s">
        <v>24</v>
      </c>
      <c r="C108" s="35">
        <f t="shared" si="12"/>
        <v>141</v>
      </c>
      <c r="D108" s="35">
        <f t="shared" si="12"/>
        <v>183</v>
      </c>
      <c r="E108" s="36">
        <f t="shared" si="10"/>
        <v>29.787234042553191</v>
      </c>
      <c r="F108" s="36">
        <f t="shared" si="13"/>
        <v>0.38962698007153806</v>
      </c>
      <c r="G108" s="35">
        <f t="shared" ref="G108:H108" si="38">G28-G68</f>
        <v>726</v>
      </c>
      <c r="H108" s="35">
        <f t="shared" si="38"/>
        <v>838</v>
      </c>
      <c r="I108" s="36">
        <f t="shared" si="11"/>
        <v>15.426997245179063</v>
      </c>
      <c r="J108" s="36">
        <f t="shared" si="15"/>
        <v>0.31045545816260756</v>
      </c>
      <c r="K108" s="79"/>
      <c r="L108" s="35">
        <f t="shared" ref="L108" si="39">L28-L68</f>
        <v>3894</v>
      </c>
      <c r="M108" s="36">
        <f t="shared" si="17"/>
        <v>0.27294577463258513</v>
      </c>
      <c r="N108" s="85"/>
    </row>
    <row r="109" spans="1:14" ht="15.75">
      <c r="A109" s="12"/>
      <c r="B109" s="34" t="s">
        <v>18</v>
      </c>
      <c r="C109" s="35">
        <f t="shared" si="12"/>
        <v>436</v>
      </c>
      <c r="D109" s="35">
        <f t="shared" si="12"/>
        <v>1432</v>
      </c>
      <c r="E109" s="36">
        <f t="shared" si="10"/>
        <v>228.44036697247705</v>
      </c>
      <c r="F109" s="36">
        <f t="shared" si="13"/>
        <v>3.0488843467893032</v>
      </c>
      <c r="G109" s="35">
        <f t="shared" ref="G109:H109" si="40">G29-G69</f>
        <v>3230</v>
      </c>
      <c r="H109" s="35">
        <f t="shared" si="40"/>
        <v>7602</v>
      </c>
      <c r="I109" s="36">
        <f t="shared" si="11"/>
        <v>135.35603715170276</v>
      </c>
      <c r="J109" s="36">
        <f t="shared" si="15"/>
        <v>2.8163274378903846</v>
      </c>
      <c r="K109" s="79"/>
      <c r="L109" s="35">
        <f t="shared" ref="L109" si="41">L29-L69</f>
        <v>23321</v>
      </c>
      <c r="M109" s="36">
        <f t="shared" si="17"/>
        <v>1.6346606086816944</v>
      </c>
      <c r="N109" s="85"/>
    </row>
    <row r="110" spans="1:14" ht="15.75">
      <c r="A110" s="12"/>
      <c r="B110" s="34" t="s">
        <v>1</v>
      </c>
      <c r="C110" s="35">
        <f t="shared" si="12"/>
        <v>4018</v>
      </c>
      <c r="D110" s="35">
        <f t="shared" si="12"/>
        <v>3728</v>
      </c>
      <c r="E110" s="36">
        <f t="shared" si="10"/>
        <v>-7.2175211548033857</v>
      </c>
      <c r="F110" s="36">
        <f t="shared" si="13"/>
        <v>7.9373190257196393</v>
      </c>
      <c r="G110" s="35">
        <f t="shared" ref="G110:H110" si="42">G30-G70</f>
        <v>18447</v>
      </c>
      <c r="H110" s="35">
        <f t="shared" si="42"/>
        <v>22502</v>
      </c>
      <c r="I110" s="36">
        <f t="shared" si="11"/>
        <v>21.981894074917328</v>
      </c>
      <c r="J110" s="36">
        <f t="shared" si="15"/>
        <v>8.3363588539081075</v>
      </c>
      <c r="K110" s="79"/>
      <c r="L110" s="35">
        <f t="shared" ref="L110" si="43">L30-L70</f>
        <v>103941</v>
      </c>
      <c r="M110" s="36">
        <f t="shared" si="17"/>
        <v>7.2856334774230946</v>
      </c>
      <c r="N110" s="85"/>
    </row>
    <row r="111" spans="1:14" ht="15.75">
      <c r="A111" s="12"/>
      <c r="B111" s="34" t="s">
        <v>27</v>
      </c>
      <c r="C111" s="35">
        <f t="shared" si="12"/>
        <v>0</v>
      </c>
      <c r="D111" s="35">
        <f t="shared" si="12"/>
        <v>0</v>
      </c>
      <c r="E111" s="36" t="str">
        <f t="shared" si="10"/>
        <v/>
      </c>
      <c r="F111" s="36">
        <f t="shared" si="13"/>
        <v>0</v>
      </c>
      <c r="G111" s="35">
        <f t="shared" ref="G111:H111" si="44">G31-G71</f>
        <v>1</v>
      </c>
      <c r="H111" s="35">
        <f t="shared" si="44"/>
        <v>1</v>
      </c>
      <c r="I111" s="36">
        <f t="shared" si="11"/>
        <v>0</v>
      </c>
      <c r="J111" s="36">
        <f t="shared" si="15"/>
        <v>3.7047190711528343E-4</v>
      </c>
      <c r="K111" s="79"/>
      <c r="L111" s="35">
        <f t="shared" ref="L111" si="45">L31-L71</f>
        <v>37</v>
      </c>
      <c r="M111" s="36">
        <f t="shared" si="17"/>
        <v>2.5934755165397147E-3</v>
      </c>
      <c r="N111" s="85"/>
    </row>
    <row r="112" spans="1:14" ht="15.75">
      <c r="A112" s="12"/>
      <c r="B112" s="34" t="s">
        <v>26</v>
      </c>
      <c r="C112" s="35">
        <f t="shared" si="12"/>
        <v>0</v>
      </c>
      <c r="D112" s="35">
        <f t="shared" si="12"/>
        <v>2</v>
      </c>
      <c r="E112" s="36" t="str">
        <f t="shared" si="10"/>
        <v/>
      </c>
      <c r="F112" s="36">
        <f t="shared" si="13"/>
        <v>4.2582183614375746E-3</v>
      </c>
      <c r="G112" s="35">
        <f t="shared" ref="G112:H112" si="46">G32-G72</f>
        <v>7</v>
      </c>
      <c r="H112" s="35">
        <f t="shared" si="46"/>
        <v>19</v>
      </c>
      <c r="I112" s="36">
        <f t="shared" si="11"/>
        <v>171.42857142857144</v>
      </c>
      <c r="J112" s="36">
        <f t="shared" si="15"/>
        <v>7.0389662351903852E-3</v>
      </c>
      <c r="K112" s="79"/>
      <c r="L112" s="35">
        <f t="shared" ref="L112" si="47">L32-L72</f>
        <v>100</v>
      </c>
      <c r="M112" s="36">
        <f t="shared" si="17"/>
        <v>7.0093932879451756E-3</v>
      </c>
      <c r="N112" s="85"/>
    </row>
    <row r="113" spans="1:14" ht="15.75">
      <c r="A113" s="12"/>
      <c r="B113" s="34" t="s">
        <v>8</v>
      </c>
      <c r="C113" s="35">
        <f t="shared" si="12"/>
        <v>601</v>
      </c>
      <c r="D113" s="35">
        <f t="shared" si="12"/>
        <v>591</v>
      </c>
      <c r="E113" s="36">
        <f t="shared" si="10"/>
        <v>-1.6638935108153063</v>
      </c>
      <c r="F113" s="36">
        <f t="shared" si="13"/>
        <v>1.2583035258048032</v>
      </c>
      <c r="G113" s="35">
        <f t="shared" ref="G113:H113" si="48">G33-G73</f>
        <v>4515</v>
      </c>
      <c r="H113" s="35">
        <f t="shared" si="48"/>
        <v>4616</v>
      </c>
      <c r="I113" s="36">
        <f t="shared" si="11"/>
        <v>2.2369878183831737</v>
      </c>
      <c r="J113" s="36">
        <f t="shared" si="15"/>
        <v>1.7100983232441485</v>
      </c>
      <c r="K113" s="79"/>
      <c r="L113" s="35">
        <f t="shared" ref="L113" si="49">L33-L73</f>
        <v>29233</v>
      </c>
      <c r="M113" s="36">
        <f t="shared" si="17"/>
        <v>2.049055939865013</v>
      </c>
      <c r="N113" s="85"/>
    </row>
    <row r="114" spans="1:14" ht="15.75">
      <c r="A114" s="12"/>
      <c r="B114" s="34" t="s">
        <v>19</v>
      </c>
      <c r="C114" s="35">
        <f t="shared" si="12"/>
        <v>368</v>
      </c>
      <c r="D114" s="35">
        <f t="shared" si="12"/>
        <v>434</v>
      </c>
      <c r="E114" s="36">
        <f t="shared" si="10"/>
        <v>17.934782608695656</v>
      </c>
      <c r="F114" s="36">
        <f t="shared" si="13"/>
        <v>0.92403338443195371</v>
      </c>
      <c r="G114" s="35">
        <f t="shared" ref="G114:H114" si="50">G34-G74</f>
        <v>2293</v>
      </c>
      <c r="H114" s="35">
        <f t="shared" si="50"/>
        <v>2995</v>
      </c>
      <c r="I114" s="36">
        <f t="shared" si="11"/>
        <v>30.61491495856956</v>
      </c>
      <c r="J114" s="36">
        <f t="shared" si="15"/>
        <v>1.1095633618102738</v>
      </c>
      <c r="K114" s="79"/>
      <c r="L114" s="35">
        <f t="shared" ref="L114" si="51">L34-L74</f>
        <v>12866</v>
      </c>
      <c r="M114" s="36">
        <f t="shared" si="17"/>
        <v>0.9018285404270262</v>
      </c>
      <c r="N114" s="85"/>
    </row>
    <row r="115" spans="1:14" ht="15.75">
      <c r="A115" s="12"/>
      <c r="B115" s="34" t="s">
        <v>17</v>
      </c>
      <c r="C115" s="35">
        <f t="shared" si="12"/>
        <v>581</v>
      </c>
      <c r="D115" s="35">
        <f t="shared" si="12"/>
        <v>731</v>
      </c>
      <c r="E115" s="36">
        <f t="shared" si="10"/>
        <v>25.817555938037874</v>
      </c>
      <c r="F115" s="36">
        <f t="shared" si="13"/>
        <v>1.5563788111054335</v>
      </c>
      <c r="G115" s="35">
        <f t="shared" ref="G115:H115" si="52">G35-G75</f>
        <v>2681</v>
      </c>
      <c r="H115" s="35">
        <f t="shared" si="52"/>
        <v>4265</v>
      </c>
      <c r="I115" s="36">
        <f t="shared" si="11"/>
        <v>59.082431928384935</v>
      </c>
      <c r="J115" s="36">
        <f t="shared" si="15"/>
        <v>1.5800626838466838</v>
      </c>
      <c r="K115" s="79"/>
      <c r="L115" s="35">
        <f t="shared" ref="L115" si="53">L35-L75</f>
        <v>18285</v>
      </c>
      <c r="M115" s="36">
        <f t="shared" si="17"/>
        <v>1.2816675627007752</v>
      </c>
      <c r="N115" s="85"/>
    </row>
    <row r="116" spans="1:14" ht="15.75">
      <c r="A116" s="12"/>
      <c r="B116" s="34" t="s">
        <v>4</v>
      </c>
      <c r="C116" s="35">
        <f t="shared" si="12"/>
        <v>1647</v>
      </c>
      <c r="D116" s="35">
        <f t="shared" si="12"/>
        <v>1774</v>
      </c>
      <c r="E116" s="36">
        <f t="shared" si="10"/>
        <v>7.7109896782027842</v>
      </c>
      <c r="F116" s="36">
        <f t="shared" si="13"/>
        <v>3.7770396865951286</v>
      </c>
      <c r="G116" s="35">
        <f t="shared" ref="G116:H116" si="54">G36-G76</f>
        <v>8782</v>
      </c>
      <c r="H116" s="35">
        <f t="shared" si="54"/>
        <v>9512</v>
      </c>
      <c r="I116" s="36">
        <f t="shared" si="11"/>
        <v>8.3124572990207248</v>
      </c>
      <c r="J116" s="36">
        <f t="shared" si="15"/>
        <v>3.5239287804805763</v>
      </c>
      <c r="K116" s="79"/>
      <c r="L116" s="35">
        <f t="shared" ref="L116" si="55">L36-L76</f>
        <v>78271</v>
      </c>
      <c r="M116" s="36">
        <f t="shared" si="17"/>
        <v>5.4863222204075681</v>
      </c>
      <c r="N116" s="85"/>
    </row>
    <row r="117" spans="1:14" ht="15.75">
      <c r="A117" s="12"/>
      <c r="B117" s="34" t="s">
        <v>13</v>
      </c>
      <c r="C117" s="35">
        <f t="shared" si="12"/>
        <v>706</v>
      </c>
      <c r="D117" s="35">
        <f t="shared" si="12"/>
        <v>846</v>
      </c>
      <c r="E117" s="36">
        <f t="shared" si="10"/>
        <v>19.830028328611892</v>
      </c>
      <c r="F117" s="36">
        <f t="shared" si="13"/>
        <v>1.8012263668880941</v>
      </c>
      <c r="G117" s="35">
        <f t="shared" ref="G117:H117" si="56">G37-G77</f>
        <v>3383</v>
      </c>
      <c r="H117" s="35">
        <f t="shared" si="56"/>
        <v>4380</v>
      </c>
      <c r="I117" s="36">
        <f t="shared" si="11"/>
        <v>29.470883830919291</v>
      </c>
      <c r="J117" s="36">
        <f t="shared" si="15"/>
        <v>1.6226669531649416</v>
      </c>
      <c r="K117" s="79"/>
      <c r="L117" s="35">
        <f t="shared" ref="L117" si="57">L37-L77</f>
        <v>22888</v>
      </c>
      <c r="M117" s="36">
        <f t="shared" si="17"/>
        <v>1.6043099357448918</v>
      </c>
      <c r="N117" s="85"/>
    </row>
    <row r="118" spans="1:14" ht="15.75">
      <c r="A118" s="12"/>
      <c r="B118" s="34" t="s">
        <v>11</v>
      </c>
      <c r="C118" s="35">
        <f t="shared" si="12"/>
        <v>844</v>
      </c>
      <c r="D118" s="35">
        <f t="shared" si="12"/>
        <v>1377</v>
      </c>
      <c r="E118" s="36">
        <f t="shared" si="10"/>
        <v>63.15165876777251</v>
      </c>
      <c r="F118" s="36">
        <f t="shared" si="13"/>
        <v>2.9317833418497701</v>
      </c>
      <c r="G118" s="35">
        <f t="shared" ref="G118:H118" si="58">G38-G78</f>
        <v>5160</v>
      </c>
      <c r="H118" s="35">
        <f t="shared" si="58"/>
        <v>8232</v>
      </c>
      <c r="I118" s="36">
        <f t="shared" si="11"/>
        <v>59.534883720930232</v>
      </c>
      <c r="J118" s="36">
        <f t="shared" si="15"/>
        <v>3.0497247393730134</v>
      </c>
      <c r="K118" s="79"/>
      <c r="L118" s="35">
        <f t="shared" ref="L118" si="59">L38-L78</f>
        <v>35960</v>
      </c>
      <c r="M118" s="36">
        <f t="shared" si="17"/>
        <v>2.5205778263450851</v>
      </c>
      <c r="N118" s="85"/>
    </row>
    <row r="119" spans="1:14" ht="15.75">
      <c r="A119" s="12"/>
      <c r="B119" s="34" t="s">
        <v>22</v>
      </c>
      <c r="C119" s="35">
        <f t="shared" si="12"/>
        <v>307</v>
      </c>
      <c r="D119" s="35">
        <f t="shared" si="12"/>
        <v>1483</v>
      </c>
      <c r="E119" s="36">
        <f t="shared" si="10"/>
        <v>383.06188925081432</v>
      </c>
      <c r="F119" s="36">
        <f t="shared" si="13"/>
        <v>3.1574689150059614</v>
      </c>
      <c r="G119" s="35">
        <f t="shared" ref="G119:H119" si="60">G39-G79</f>
        <v>1548</v>
      </c>
      <c r="H119" s="35">
        <f t="shared" si="60"/>
        <v>3675</v>
      </c>
      <c r="I119" s="36">
        <f t="shared" si="11"/>
        <v>137.40310077519382</v>
      </c>
      <c r="J119" s="36">
        <f t="shared" si="15"/>
        <v>1.3614842586486666</v>
      </c>
      <c r="K119" s="79"/>
      <c r="L119" s="35">
        <f t="shared" ref="L119" si="61">L39-L79</f>
        <v>10290</v>
      </c>
      <c r="M119" s="36">
        <f t="shared" si="17"/>
        <v>0.72126656932955857</v>
      </c>
      <c r="N119" s="85"/>
    </row>
    <row r="120" spans="1:14" ht="15.75">
      <c r="A120" s="12"/>
      <c r="B120" s="34" t="s">
        <v>15</v>
      </c>
      <c r="C120" s="35">
        <f t="shared" si="12"/>
        <v>420</v>
      </c>
      <c r="D120" s="35">
        <f t="shared" si="12"/>
        <v>378</v>
      </c>
      <c r="E120" s="36">
        <f t="shared" si="10"/>
        <v>-9.9999999999999982</v>
      </c>
      <c r="F120" s="36">
        <f t="shared" si="13"/>
        <v>0.80480327031170162</v>
      </c>
      <c r="G120" s="35">
        <f t="shared" ref="G120:H120" si="62">G40-G80</f>
        <v>2386</v>
      </c>
      <c r="H120" s="35">
        <f t="shared" si="62"/>
        <v>2205</v>
      </c>
      <c r="I120" s="36">
        <f t="shared" si="11"/>
        <v>-7.5859178541492049</v>
      </c>
      <c r="J120" s="36">
        <f t="shared" si="15"/>
        <v>0.81689055518919995</v>
      </c>
      <c r="K120" s="79"/>
      <c r="L120" s="35">
        <f t="shared" ref="L120" si="63">L40-L80</f>
        <v>13833</v>
      </c>
      <c r="M120" s="36">
        <f t="shared" si="17"/>
        <v>0.96960937352145615</v>
      </c>
      <c r="N120" s="85"/>
    </row>
    <row r="121" spans="1:14" ht="15.75">
      <c r="A121" s="12"/>
      <c r="B121" s="34" t="s">
        <v>6</v>
      </c>
      <c r="C121" s="35">
        <f t="shared" si="12"/>
        <v>625</v>
      </c>
      <c r="D121" s="35">
        <f t="shared" si="12"/>
        <v>800</v>
      </c>
      <c r="E121" s="36">
        <f t="shared" si="10"/>
        <v>28.000000000000004</v>
      </c>
      <c r="F121" s="36">
        <f t="shared" si="13"/>
        <v>1.7032873445750298</v>
      </c>
      <c r="G121" s="35">
        <f t="shared" ref="G121:H121" si="64">G41-G81</f>
        <v>3815</v>
      </c>
      <c r="H121" s="35">
        <f t="shared" si="64"/>
        <v>4156</v>
      </c>
      <c r="I121" s="36">
        <f t="shared" si="11"/>
        <v>8.9384010484927945</v>
      </c>
      <c r="J121" s="36">
        <f t="shared" si="15"/>
        <v>1.539681245971118</v>
      </c>
      <c r="K121" s="79"/>
      <c r="L121" s="35">
        <f t="shared" ref="L121" si="65">L41-L81</f>
        <v>24756</v>
      </c>
      <c r="M121" s="36">
        <f t="shared" si="17"/>
        <v>1.7352454023637076</v>
      </c>
      <c r="N121" s="85"/>
    </row>
    <row r="122" spans="1:14" ht="15.75">
      <c r="A122" s="12"/>
      <c r="B122" s="34" t="s">
        <v>74</v>
      </c>
      <c r="C122" s="35">
        <f t="shared" si="12"/>
        <v>45</v>
      </c>
      <c r="D122" s="35">
        <f t="shared" si="12"/>
        <v>45</v>
      </c>
      <c r="E122" s="36">
        <f t="shared" si="10"/>
        <v>0</v>
      </c>
      <c r="F122" s="36">
        <f t="shared" si="13"/>
        <v>9.5809913132345423E-2</v>
      </c>
      <c r="G122" s="35">
        <f t="shared" ref="G122:H122" si="66">G42-G82</f>
        <v>206</v>
      </c>
      <c r="H122" s="35">
        <f t="shared" si="66"/>
        <v>240</v>
      </c>
      <c r="I122" s="36">
        <f t="shared" si="11"/>
        <v>16.50485436893203</v>
      </c>
      <c r="J122" s="36">
        <f t="shared" si="15"/>
        <v>8.8913257707668031E-2</v>
      </c>
      <c r="K122" s="79"/>
      <c r="L122" s="35">
        <f t="shared" ref="L122" si="67">L42-L82</f>
        <v>763</v>
      </c>
      <c r="M122" s="36">
        <f t="shared" si="17"/>
        <v>5.3481670787021686E-2</v>
      </c>
      <c r="N122" s="85"/>
    </row>
    <row r="123" spans="1:14" ht="15.75">
      <c r="A123" s="12"/>
      <c r="B123" s="34" t="s">
        <v>3</v>
      </c>
      <c r="C123" s="35">
        <f t="shared" si="12"/>
        <v>2365</v>
      </c>
      <c r="D123" s="35">
        <f t="shared" si="12"/>
        <v>2766</v>
      </c>
      <c r="E123" s="36">
        <f t="shared" si="10"/>
        <v>16.955602536997883</v>
      </c>
      <c r="F123" s="36">
        <f t="shared" si="13"/>
        <v>5.8891159938681659</v>
      </c>
      <c r="G123" s="35">
        <f t="shared" ref="G123:H123" si="68">G43-G83</f>
        <v>12747</v>
      </c>
      <c r="H123" s="35">
        <f t="shared" si="68"/>
        <v>17735</v>
      </c>
      <c r="I123" s="36">
        <f t="shared" si="11"/>
        <v>39.13077586883189</v>
      </c>
      <c r="J123" s="36">
        <f t="shared" si="15"/>
        <v>6.5703192726895523</v>
      </c>
      <c r="K123" s="79"/>
      <c r="L123" s="35">
        <f t="shared" ref="L123" si="69">L43-L83</f>
        <v>88644</v>
      </c>
      <c r="M123" s="36">
        <f t="shared" si="17"/>
        <v>6.213406586166121</v>
      </c>
      <c r="N123" s="85"/>
    </row>
    <row r="124" spans="1:14" ht="15.75">
      <c r="A124" s="12"/>
      <c r="B124" s="34" t="s">
        <v>20</v>
      </c>
      <c r="C124" s="35">
        <f t="shared" si="12"/>
        <v>367</v>
      </c>
      <c r="D124" s="35">
        <f t="shared" si="12"/>
        <v>305</v>
      </c>
      <c r="E124" s="36">
        <f t="shared" si="10"/>
        <v>-16.893732970027251</v>
      </c>
      <c r="F124" s="36">
        <f t="shared" si="13"/>
        <v>0.64937830011923015</v>
      </c>
      <c r="G124" s="35">
        <f t="shared" ref="G124:H124" si="70">G44-G84</f>
        <v>2530</v>
      </c>
      <c r="H124" s="35">
        <f t="shared" si="70"/>
        <v>2263</v>
      </c>
      <c r="I124" s="36">
        <f t="shared" si="11"/>
        <v>-10.553359683794461</v>
      </c>
      <c r="J124" s="36">
        <f t="shared" si="15"/>
        <v>0.83837792580188641</v>
      </c>
      <c r="K124" s="79"/>
      <c r="L124" s="35">
        <f t="shared" ref="L124" si="71">L44-L84</f>
        <v>16718</v>
      </c>
      <c r="M124" s="36">
        <f t="shared" si="17"/>
        <v>1.1718303698786745</v>
      </c>
      <c r="N124" s="85"/>
    </row>
    <row r="125" spans="1:14" ht="15.75">
      <c r="A125" s="12"/>
      <c r="B125" s="34" t="s">
        <v>7</v>
      </c>
      <c r="C125" s="35">
        <f t="shared" ref="C125:D129" si="72">C45-C85</f>
        <v>779</v>
      </c>
      <c r="D125" s="35">
        <f t="shared" si="72"/>
        <v>959</v>
      </c>
      <c r="E125" s="36">
        <f t="shared" ref="E125:E130" si="73">IF(ISBLANK(D125),"",(IFERROR(((D125/C125-1)*100),"")))</f>
        <v>23.106546854942223</v>
      </c>
      <c r="F125" s="36">
        <f t="shared" si="13"/>
        <v>2.0418157043093168</v>
      </c>
      <c r="G125" s="35">
        <f t="shared" ref="G125:H129" si="74">G45-G85</f>
        <v>4526</v>
      </c>
      <c r="H125" s="35">
        <f t="shared" si="74"/>
        <v>6537</v>
      </c>
      <c r="I125" s="36">
        <f t="shared" ref="I125:I130" si="75">IF(ISBLANK(H125),"",(IFERROR(((H125/G125-1)*100),"")))</f>
        <v>44.432169686257183</v>
      </c>
      <c r="J125" s="36">
        <f t="shared" si="15"/>
        <v>2.4217748568126081</v>
      </c>
      <c r="K125" s="79"/>
      <c r="L125" s="35">
        <f>L45-L85</f>
        <v>32332</v>
      </c>
      <c r="M125" s="36">
        <f t="shared" si="17"/>
        <v>2.2662770378584343</v>
      </c>
      <c r="N125" s="85"/>
    </row>
    <row r="126" spans="1:14" ht="15.75">
      <c r="A126" s="12"/>
      <c r="B126" s="34" t="s">
        <v>232</v>
      </c>
      <c r="C126" s="35">
        <f t="shared" si="72"/>
        <v>4535</v>
      </c>
      <c r="D126" s="35">
        <f t="shared" si="72"/>
        <v>4024</v>
      </c>
      <c r="E126" s="36">
        <f t="shared" si="73"/>
        <v>-11.267916207276741</v>
      </c>
      <c r="F126" s="36">
        <f t="shared" si="13"/>
        <v>8.5675353432124002</v>
      </c>
      <c r="G126" s="35">
        <f t="shared" si="74"/>
        <v>21714</v>
      </c>
      <c r="H126" s="35">
        <f t="shared" si="74"/>
        <v>24290</v>
      </c>
      <c r="I126" s="36">
        <f t="shared" si="75"/>
        <v>11.863313990973555</v>
      </c>
      <c r="J126" s="36">
        <f t="shared" si="15"/>
        <v>8.9987626238302347</v>
      </c>
      <c r="K126" s="79"/>
      <c r="L126" s="35">
        <f>L46-L86</f>
        <v>181909</v>
      </c>
      <c r="M126" s="36">
        <f t="shared" si="17"/>
        <v>12.750717236168189</v>
      </c>
      <c r="N126" s="85"/>
    </row>
    <row r="127" spans="1:14" ht="15.75">
      <c r="A127" s="12"/>
      <c r="B127" s="34" t="s">
        <v>29</v>
      </c>
      <c r="C127" s="35">
        <f t="shared" si="72"/>
        <v>0</v>
      </c>
      <c r="D127" s="35">
        <f t="shared" si="72"/>
        <v>0</v>
      </c>
      <c r="E127" s="36" t="str">
        <f t="shared" si="73"/>
        <v/>
      </c>
      <c r="F127" s="36">
        <f t="shared" si="13"/>
        <v>0</v>
      </c>
      <c r="G127" s="35">
        <f t="shared" si="74"/>
        <v>0</v>
      </c>
      <c r="H127" s="35">
        <f t="shared" si="74"/>
        <v>1</v>
      </c>
      <c r="I127" s="36" t="str">
        <f t="shared" si="75"/>
        <v/>
      </c>
      <c r="J127" s="36">
        <f t="shared" si="15"/>
        <v>3.7047190711528343E-4</v>
      </c>
      <c r="K127" s="79"/>
      <c r="L127" s="35">
        <f>L47-L87</f>
        <v>26</v>
      </c>
      <c r="M127" s="36">
        <f t="shared" si="17"/>
        <v>1.8224422548657456E-3</v>
      </c>
      <c r="N127" s="85"/>
    </row>
    <row r="128" spans="1:14" ht="15.75">
      <c r="A128" s="12"/>
      <c r="B128" s="34" t="s">
        <v>28</v>
      </c>
      <c r="C128" s="35">
        <f t="shared" si="72"/>
        <v>3</v>
      </c>
      <c r="D128" s="35">
        <f t="shared" si="72"/>
        <v>2</v>
      </c>
      <c r="E128" s="36">
        <f t="shared" si="73"/>
        <v>-33.333333333333336</v>
      </c>
      <c r="F128" s="36">
        <f t="shared" si="13"/>
        <v>4.2582183614375746E-3</v>
      </c>
      <c r="G128" s="35">
        <f t="shared" si="74"/>
        <v>9</v>
      </c>
      <c r="H128" s="35">
        <f t="shared" si="74"/>
        <v>12</v>
      </c>
      <c r="I128" s="36">
        <f t="shared" si="75"/>
        <v>33.333333333333329</v>
      </c>
      <c r="J128" s="36">
        <f t="shared" si="15"/>
        <v>4.4456628853834015E-3</v>
      </c>
      <c r="K128" s="79"/>
      <c r="L128" s="35">
        <f>L48-L88</f>
        <v>46</v>
      </c>
      <c r="M128" s="36">
        <f t="shared" si="17"/>
        <v>3.2243209124547807E-3</v>
      </c>
      <c r="N128" s="85"/>
    </row>
    <row r="129" spans="1:14" ht="15.75">
      <c r="A129" s="12"/>
      <c r="B129" s="34" t="s">
        <v>71</v>
      </c>
      <c r="C129" s="35">
        <f t="shared" si="72"/>
        <v>0</v>
      </c>
      <c r="D129" s="35">
        <f t="shared" si="72"/>
        <v>0</v>
      </c>
      <c r="E129" s="36" t="str">
        <f t="shared" si="73"/>
        <v/>
      </c>
      <c r="F129" s="36">
        <f t="shared" si="13"/>
        <v>0</v>
      </c>
      <c r="G129" s="35">
        <f t="shared" si="74"/>
        <v>2</v>
      </c>
      <c r="H129" s="35">
        <f t="shared" si="74"/>
        <v>0</v>
      </c>
      <c r="I129" s="36">
        <f t="shared" si="75"/>
        <v>-100</v>
      </c>
      <c r="J129" s="36">
        <f t="shared" si="15"/>
        <v>0</v>
      </c>
      <c r="K129" s="79"/>
      <c r="L129" s="35">
        <f>L49-L89</f>
        <v>53</v>
      </c>
      <c r="M129" s="36">
        <f t="shared" si="17"/>
        <v>3.714978442610943E-3</v>
      </c>
      <c r="N129" s="85"/>
    </row>
    <row r="130" spans="1:14" ht="15.75">
      <c r="A130" s="12"/>
      <c r="B130" s="40" t="s">
        <v>70</v>
      </c>
      <c r="C130" s="37">
        <f>SUM(C96:C129)</f>
        <v>42745</v>
      </c>
      <c r="D130" s="37">
        <f>SUM(D96:D129)</f>
        <v>46968</v>
      </c>
      <c r="E130" s="38">
        <f t="shared" si="73"/>
        <v>9.8795180722891516</v>
      </c>
      <c r="F130" s="38">
        <f>SUM(F96:F129)</f>
        <v>99.999999999999986</v>
      </c>
      <c r="G130" s="37">
        <f>SUM(G96:G129)</f>
        <v>207731</v>
      </c>
      <c r="H130" s="37">
        <f>SUM(H96:H129)</f>
        <v>269926</v>
      </c>
      <c r="I130" s="38">
        <f t="shared" si="75"/>
        <v>29.940162999263475</v>
      </c>
      <c r="J130" s="38">
        <f>SUM(J96:J129)</f>
        <v>100.00000000000003</v>
      </c>
      <c r="K130" s="79"/>
      <c r="L130" s="37">
        <f>SUM(L96:L129)</f>
        <v>1426657</v>
      </c>
      <c r="M130" s="38">
        <f>SUM(M96:M129)</f>
        <v>99.999999999999986</v>
      </c>
      <c r="N130" s="85"/>
    </row>
    <row r="131" spans="1:14">
      <c r="A131" s="12"/>
      <c r="N131" s="85"/>
    </row>
    <row r="132" spans="1:14" s="2" customFormat="1" ht="15.75">
      <c r="A132" s="22"/>
      <c r="B132" s="34" t="s">
        <v>256</v>
      </c>
      <c r="C132" s="21"/>
      <c r="D132" s="21"/>
      <c r="E132" s="21"/>
      <c r="F132" s="21"/>
      <c r="G132" s="21"/>
      <c r="H132" s="21"/>
      <c r="I132" s="21"/>
      <c r="J132" s="21"/>
      <c r="K132" s="21"/>
      <c r="L132" s="21"/>
      <c r="M132" s="21"/>
      <c r="N132" s="85"/>
    </row>
    <row r="133" spans="1:14" s="2" customFormat="1">
      <c r="A133" s="22"/>
      <c r="B133" s="8"/>
      <c r="C133" s="21"/>
      <c r="D133" s="21"/>
      <c r="E133" s="21"/>
      <c r="F133" s="21"/>
      <c r="G133" s="21"/>
      <c r="H133" s="21"/>
      <c r="I133" s="21"/>
      <c r="J133" s="21"/>
      <c r="K133" s="21"/>
      <c r="L133" s="21"/>
      <c r="M133" s="21"/>
      <c r="N133" s="85"/>
    </row>
    <row r="134" spans="1:14" s="2" customFormat="1">
      <c r="A134" s="18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93"/>
    </row>
    <row r="135" spans="1:14" s="2" customFormat="1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</row>
    <row r="136" spans="1:14">
      <c r="A136" s="12"/>
    </row>
    <row r="137" spans="1:14">
      <c r="A137" s="12"/>
    </row>
  </sheetData>
  <mergeCells count="23">
    <mergeCell ref="G93:H93"/>
    <mergeCell ref="F93:F94"/>
    <mergeCell ref="E93:E94"/>
    <mergeCell ref="C93:D93"/>
    <mergeCell ref="M93:M94"/>
    <mergeCell ref="J93:J94"/>
    <mergeCell ref="I93:I94"/>
    <mergeCell ref="J53:J54"/>
    <mergeCell ref="M53:M54"/>
    <mergeCell ref="C53:D53"/>
    <mergeCell ref="E53:E54"/>
    <mergeCell ref="F53:F54"/>
    <mergeCell ref="G53:H53"/>
    <mergeCell ref="I53:I54"/>
    <mergeCell ref="J13:J14"/>
    <mergeCell ref="M13:M14"/>
    <mergeCell ref="C10:M10"/>
    <mergeCell ref="C13:D13"/>
    <mergeCell ref="E13:E14"/>
    <mergeCell ref="F13:F14"/>
    <mergeCell ref="G13:H13"/>
    <mergeCell ref="I13:I14"/>
    <mergeCell ref="C11:M11"/>
  </mergeCells>
  <printOptions horizontalCentered="1"/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tabColor rgb="FFFF0000"/>
  </sheetPr>
  <dimension ref="A1:V132"/>
  <sheetViews>
    <sheetView showGridLines="0" topLeftCell="A91" zoomScale="80" zoomScaleNormal="80" workbookViewId="0">
      <selection activeCell="M92" sqref="M92"/>
    </sheetView>
  </sheetViews>
  <sheetFormatPr baseColWidth="10" defaultRowHeight="15"/>
  <cols>
    <col min="1" max="1" width="1.7109375" customWidth="1"/>
    <col min="2" max="2" width="30.7109375" customWidth="1"/>
    <col min="3" max="5" width="11.7109375" customWidth="1"/>
    <col min="6" max="6" width="13.7109375" customWidth="1"/>
    <col min="7" max="9" width="11.7109375" customWidth="1"/>
    <col min="10" max="10" width="12.42578125" customWidth="1"/>
    <col min="11" max="11" width="4.5703125" customWidth="1"/>
    <col min="12" max="13" width="11.7109375" customWidth="1"/>
    <col min="14" max="14" width="1.7109375" customWidth="1"/>
    <col min="15" max="15" width="12" bestFit="1" customWidth="1"/>
    <col min="16" max="16" width="12.28515625" bestFit="1" customWidth="1"/>
    <col min="17" max="17" width="12" bestFit="1" customWidth="1"/>
    <col min="18" max="18" width="12.28515625" bestFit="1" customWidth="1"/>
    <col min="19" max="19" width="12" bestFit="1" customWidth="1"/>
  </cols>
  <sheetData>
    <row r="1" spans="1:22" ht="18">
      <c r="A1" s="9"/>
      <c r="B1" s="6"/>
      <c r="C1" s="6"/>
      <c r="D1" s="6"/>
      <c r="E1" s="6"/>
      <c r="F1" s="6"/>
      <c r="G1" s="10"/>
      <c r="H1" s="10"/>
      <c r="I1" s="10"/>
      <c r="J1" s="10"/>
      <c r="K1" s="10"/>
      <c r="L1" s="10"/>
      <c r="M1" s="10"/>
      <c r="N1" s="11"/>
      <c r="O1" s="7"/>
      <c r="P1" s="7"/>
      <c r="Q1" s="7"/>
      <c r="R1" s="7"/>
      <c r="S1" s="7"/>
      <c r="T1" s="7"/>
      <c r="U1" s="7"/>
      <c r="V1" s="7"/>
    </row>
    <row r="2" spans="1:22" ht="18">
      <c r="A2" s="12"/>
      <c r="B2" s="4"/>
      <c r="C2" s="4"/>
      <c r="D2" s="4"/>
      <c r="E2" s="4"/>
      <c r="F2" s="4"/>
      <c r="G2" s="13"/>
      <c r="H2" s="13"/>
      <c r="I2" s="13"/>
      <c r="J2" s="13"/>
      <c r="K2" s="13"/>
      <c r="L2" s="13"/>
      <c r="M2" s="13"/>
      <c r="N2" s="14"/>
      <c r="O2" s="7"/>
      <c r="P2" s="7"/>
      <c r="Q2" s="7"/>
      <c r="R2" s="7"/>
      <c r="S2" s="7"/>
      <c r="T2" s="7"/>
      <c r="U2" s="7"/>
      <c r="V2" s="7"/>
    </row>
    <row r="3" spans="1:22">
      <c r="A3" s="12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15"/>
    </row>
    <row r="4" spans="1:22">
      <c r="A4" s="12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15"/>
    </row>
    <row r="5" spans="1:22" ht="15.75">
      <c r="A5" s="12"/>
      <c r="B5" s="16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15"/>
    </row>
    <row r="6" spans="1:22" ht="15.75">
      <c r="A6" s="12"/>
      <c r="B6" s="3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15"/>
    </row>
    <row r="7" spans="1:22">
      <c r="A7" s="12"/>
      <c r="B7" s="8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15"/>
    </row>
    <row r="8" spans="1:22">
      <c r="A8" s="12"/>
      <c r="B8" s="8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15"/>
    </row>
    <row r="9" spans="1:22">
      <c r="A9" s="12"/>
      <c r="B9" s="8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15"/>
    </row>
    <row r="10" spans="1:22">
      <c r="A10" s="12"/>
      <c r="B10" s="8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15"/>
    </row>
    <row r="11" spans="1:22" ht="15.75">
      <c r="A11" s="12"/>
      <c r="B11" s="8"/>
      <c r="C11" s="106" t="s">
        <v>105</v>
      </c>
      <c r="D11" s="106"/>
      <c r="E11" s="106"/>
      <c r="F11" s="106"/>
      <c r="G11" s="106"/>
      <c r="H11" s="106"/>
      <c r="I11" s="106"/>
      <c r="J11" s="106"/>
      <c r="K11" s="106"/>
      <c r="L11" s="106"/>
      <c r="M11" s="106"/>
      <c r="N11" s="15"/>
    </row>
    <row r="12" spans="1:22">
      <c r="A12" s="12"/>
      <c r="B12" s="8"/>
      <c r="C12" s="110" t="s">
        <v>315</v>
      </c>
      <c r="D12" s="110"/>
      <c r="E12" s="110"/>
      <c r="F12" s="110"/>
      <c r="G12" s="110"/>
      <c r="H12" s="110"/>
      <c r="I12" s="110"/>
      <c r="J12" s="110"/>
      <c r="K12" s="110"/>
      <c r="L12" s="110"/>
      <c r="M12" s="110"/>
      <c r="N12" s="15"/>
    </row>
    <row r="13" spans="1:22" ht="18.75">
      <c r="A13" s="12"/>
      <c r="B13" s="92" t="s">
        <v>311</v>
      </c>
      <c r="N13" s="15"/>
    </row>
    <row r="14" spans="1:22" ht="31.5">
      <c r="A14" s="12"/>
      <c r="B14" s="30" t="s">
        <v>257</v>
      </c>
      <c r="C14" s="107" t="s">
        <v>319</v>
      </c>
      <c r="D14" s="107"/>
      <c r="E14" s="104" t="s">
        <v>254</v>
      </c>
      <c r="F14" s="104" t="s">
        <v>307</v>
      </c>
      <c r="G14" s="108" t="s">
        <v>321</v>
      </c>
      <c r="H14" s="109"/>
      <c r="I14" s="104" t="s">
        <v>254</v>
      </c>
      <c r="J14" s="104" t="s">
        <v>307</v>
      </c>
      <c r="K14" s="32"/>
      <c r="L14" s="86" t="s">
        <v>322</v>
      </c>
      <c r="M14" s="104" t="s">
        <v>101</v>
      </c>
      <c r="N14" s="15"/>
    </row>
    <row r="15" spans="1:22" ht="15.75">
      <c r="A15" s="12"/>
      <c r="B15" s="30"/>
      <c r="C15" s="31">
        <v>2016</v>
      </c>
      <c r="D15" s="31">
        <v>2017</v>
      </c>
      <c r="E15" s="104"/>
      <c r="F15" s="104"/>
      <c r="G15" s="31">
        <v>2016</v>
      </c>
      <c r="H15" s="31">
        <v>2017</v>
      </c>
      <c r="I15" s="104"/>
      <c r="J15" s="104"/>
      <c r="K15" s="32"/>
      <c r="L15" s="39" t="s">
        <v>310</v>
      </c>
      <c r="M15" s="104"/>
      <c r="N15" s="15"/>
    </row>
    <row r="16" spans="1:22">
      <c r="A16" s="12"/>
      <c r="B16" s="8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15"/>
    </row>
    <row r="17" spans="1:14" ht="15.75">
      <c r="A17" s="12"/>
      <c r="B17" s="34" t="s">
        <v>23</v>
      </c>
      <c r="C17" s="35">
        <v>460</v>
      </c>
      <c r="D17" s="35">
        <v>501</v>
      </c>
      <c r="E17" s="36">
        <f t="shared" ref="E17:E49" si="0">IF(ISBLANK(D17),"",(IFERROR(((D17/C17-1)*100),"")))</f>
        <v>8.9130434782608745</v>
      </c>
      <c r="F17" s="36">
        <f>+(D17*100)/$D$49</f>
        <v>0.87647172022882736</v>
      </c>
      <c r="G17" s="35">
        <v>2188</v>
      </c>
      <c r="H17" s="35">
        <v>2585</v>
      </c>
      <c r="I17" s="36">
        <f t="shared" ref="I17:I49" si="1">IF(ISBLANK(H17),"",(IFERROR(((H17/G17-1)*100),"")))</f>
        <v>18.144424131627048</v>
      </c>
      <c r="J17" s="36">
        <f>+(H17*100)/$H$49</f>
        <v>0.7591665320626716</v>
      </c>
      <c r="K17" s="79"/>
      <c r="L17" s="35">
        <v>11169</v>
      </c>
      <c r="M17" s="36">
        <f>+(L17*100)/$L$49</f>
        <v>0.55823005735740117</v>
      </c>
      <c r="N17" s="15"/>
    </row>
    <row r="18" spans="1:14" ht="15.75">
      <c r="A18" s="12"/>
      <c r="B18" s="34" t="s">
        <v>43</v>
      </c>
      <c r="C18" s="35">
        <v>746</v>
      </c>
      <c r="D18" s="35">
        <v>654</v>
      </c>
      <c r="E18" s="36">
        <f t="shared" si="0"/>
        <v>-12.33243967828418</v>
      </c>
      <c r="F18" s="36">
        <f t="shared" ref="F18:F48" si="2">+(D18*100)/$D$49</f>
        <v>1.1441367365861339</v>
      </c>
      <c r="G18" s="35">
        <v>4558</v>
      </c>
      <c r="H18" s="35">
        <v>3850</v>
      </c>
      <c r="I18" s="36">
        <f t="shared" si="1"/>
        <v>-15.533128565160158</v>
      </c>
      <c r="J18" s="36">
        <f t="shared" ref="J18:J48" si="3">+(H18*100)/$H$49</f>
        <v>1.1306735583912131</v>
      </c>
      <c r="K18" s="79"/>
      <c r="L18" s="35">
        <v>25230</v>
      </c>
      <c r="M18" s="36">
        <f t="shared" ref="M18:M48" si="4">+(L18*100)/$L$49</f>
        <v>1.2610031647530873</v>
      </c>
      <c r="N18" s="15"/>
    </row>
    <row r="19" spans="1:14" ht="15.75">
      <c r="A19" s="12"/>
      <c r="B19" s="34" t="s">
        <v>33</v>
      </c>
      <c r="C19" s="35">
        <v>3827</v>
      </c>
      <c r="D19" s="35">
        <v>3518</v>
      </c>
      <c r="E19" s="36">
        <f t="shared" si="0"/>
        <v>-8.0742095636268658</v>
      </c>
      <c r="F19" s="36">
        <f t="shared" si="2"/>
        <v>6.1545459316666955</v>
      </c>
      <c r="G19" s="35">
        <v>19692</v>
      </c>
      <c r="H19" s="35">
        <v>19725</v>
      </c>
      <c r="I19" s="36">
        <f t="shared" si="1"/>
        <v>0.16758074344911389</v>
      </c>
      <c r="J19" s="36">
        <f t="shared" si="3"/>
        <v>5.7928664777316046</v>
      </c>
      <c r="K19" s="79"/>
      <c r="L19" s="35">
        <v>120101</v>
      </c>
      <c r="M19" s="36">
        <f t="shared" si="4"/>
        <v>6.0026849421327997</v>
      </c>
      <c r="N19" s="15"/>
    </row>
    <row r="20" spans="1:14" ht="15.75">
      <c r="A20" s="12"/>
      <c r="B20" s="34" t="s">
        <v>30</v>
      </c>
      <c r="C20" s="35">
        <v>26327</v>
      </c>
      <c r="D20" s="35">
        <v>20429</v>
      </c>
      <c r="E20" s="36">
        <f t="shared" si="0"/>
        <v>-22.402856383180769</v>
      </c>
      <c r="F20" s="36">
        <f t="shared" si="2"/>
        <v>35.739402739630165</v>
      </c>
      <c r="G20" s="35">
        <v>113423</v>
      </c>
      <c r="H20" s="35">
        <v>126153</v>
      </c>
      <c r="I20" s="36">
        <f t="shared" si="1"/>
        <v>11.223473193267687</v>
      </c>
      <c r="J20" s="36">
        <f t="shared" si="3"/>
        <v>37.048795171877067</v>
      </c>
      <c r="K20" s="79"/>
      <c r="L20" s="35">
        <v>736532</v>
      </c>
      <c r="M20" s="36">
        <f t="shared" si="4"/>
        <v>36.812096034162543</v>
      </c>
      <c r="N20" s="15"/>
    </row>
    <row r="21" spans="1:14" ht="15.75">
      <c r="A21" s="12"/>
      <c r="B21" s="34" t="s">
        <v>34</v>
      </c>
      <c r="C21" s="35">
        <v>1791</v>
      </c>
      <c r="D21" s="35">
        <v>1971</v>
      </c>
      <c r="E21" s="36">
        <f t="shared" si="0"/>
        <v>10.050251256281406</v>
      </c>
      <c r="F21" s="36">
        <f t="shared" si="2"/>
        <v>3.4481552107205964</v>
      </c>
      <c r="G21" s="35">
        <v>10750</v>
      </c>
      <c r="H21" s="35">
        <v>13602</v>
      </c>
      <c r="I21" s="36">
        <f t="shared" si="1"/>
        <v>26.530232558139531</v>
      </c>
      <c r="J21" s="36">
        <f t="shared" si="3"/>
        <v>3.9946549977239689</v>
      </c>
      <c r="K21" s="79"/>
      <c r="L21" s="35">
        <v>64814</v>
      </c>
      <c r="M21" s="36">
        <f t="shared" si="4"/>
        <v>3.2394236670751724</v>
      </c>
      <c r="N21" s="15"/>
    </row>
    <row r="22" spans="1:14" ht="15.75">
      <c r="A22" s="12"/>
      <c r="B22" s="34" t="s">
        <v>32</v>
      </c>
      <c r="C22" s="35">
        <v>4262</v>
      </c>
      <c r="D22" s="35">
        <v>3641</v>
      </c>
      <c r="E22" s="36">
        <f t="shared" si="0"/>
        <v>-14.570624120131392</v>
      </c>
      <c r="F22" s="36">
        <f t="shared" si="2"/>
        <v>6.3697276114833539</v>
      </c>
      <c r="G22" s="35">
        <v>23023</v>
      </c>
      <c r="H22" s="35">
        <v>22408</v>
      </c>
      <c r="I22" s="36">
        <f t="shared" si="1"/>
        <v>-2.6712418016765827</v>
      </c>
      <c r="J22" s="36">
        <f t="shared" si="3"/>
        <v>6.5808137912805975</v>
      </c>
      <c r="K22" s="79"/>
      <c r="L22" s="35">
        <v>195620</v>
      </c>
      <c r="M22" s="36">
        <f t="shared" si="4"/>
        <v>9.7771478037653168</v>
      </c>
      <c r="N22" s="15"/>
    </row>
    <row r="23" spans="1:14" ht="15.75">
      <c r="A23" s="12"/>
      <c r="B23" s="34" t="s">
        <v>35</v>
      </c>
      <c r="C23" s="35">
        <v>837</v>
      </c>
      <c r="D23" s="35">
        <v>1449</v>
      </c>
      <c r="E23" s="36">
        <f t="shared" si="0"/>
        <v>73.118279569892479</v>
      </c>
      <c r="F23" s="36">
        <f t="shared" si="2"/>
        <v>2.5349451549133151</v>
      </c>
      <c r="G23" s="35">
        <v>3319</v>
      </c>
      <c r="H23" s="35">
        <v>6147</v>
      </c>
      <c r="I23" s="36">
        <f t="shared" si="1"/>
        <v>85.206387466104246</v>
      </c>
      <c r="J23" s="36">
        <f t="shared" si="3"/>
        <v>1.8052598346573472</v>
      </c>
      <c r="K23" s="79"/>
      <c r="L23" s="35">
        <v>33888</v>
      </c>
      <c r="M23" s="36">
        <f t="shared" si="4"/>
        <v>1.6937326693282846</v>
      </c>
      <c r="N23" s="15"/>
    </row>
    <row r="24" spans="1:14" ht="15.75">
      <c r="A24" s="12"/>
      <c r="B24" s="34" t="s">
        <v>41</v>
      </c>
      <c r="C24" s="35">
        <v>1522</v>
      </c>
      <c r="D24" s="35">
        <v>2130</v>
      </c>
      <c r="E24" s="36">
        <f t="shared" si="0"/>
        <v>39.947437582128778</v>
      </c>
      <c r="F24" s="36">
        <f t="shared" si="2"/>
        <v>3.7263168943860325</v>
      </c>
      <c r="G24" s="35">
        <v>9253</v>
      </c>
      <c r="H24" s="35">
        <v>12654</v>
      </c>
      <c r="I24" s="36">
        <f t="shared" si="1"/>
        <v>36.755646817248454</v>
      </c>
      <c r="J24" s="36">
        <f t="shared" si="3"/>
        <v>3.7162449890603662</v>
      </c>
      <c r="K24" s="79"/>
      <c r="L24" s="35">
        <v>63722</v>
      </c>
      <c r="M24" s="36">
        <f t="shared" si="4"/>
        <v>3.1848451710026251</v>
      </c>
      <c r="N24" s="15"/>
    </row>
    <row r="25" spans="1:14" ht="15.75">
      <c r="A25" s="12"/>
      <c r="B25" s="34" t="s">
        <v>52</v>
      </c>
      <c r="C25" s="35">
        <v>401</v>
      </c>
      <c r="D25" s="35">
        <v>335</v>
      </c>
      <c r="E25" s="36">
        <f t="shared" si="0"/>
        <v>-16.458852867830419</v>
      </c>
      <c r="F25" s="36">
        <f t="shared" si="2"/>
        <v>0.58606392470390656</v>
      </c>
      <c r="G25" s="35">
        <v>2678</v>
      </c>
      <c r="H25" s="35">
        <v>2364</v>
      </c>
      <c r="I25" s="36">
        <f t="shared" si="1"/>
        <v>-11.725168035847645</v>
      </c>
      <c r="J25" s="36">
        <f t="shared" si="3"/>
        <v>0.6942629329965786</v>
      </c>
      <c r="K25" s="79"/>
      <c r="L25" s="35">
        <v>13699</v>
      </c>
      <c r="M25" s="36">
        <f t="shared" si="4"/>
        <v>0.6846802359870211</v>
      </c>
      <c r="N25" s="15"/>
    </row>
    <row r="26" spans="1:14" ht="15.75">
      <c r="A26" s="12"/>
      <c r="B26" s="34" t="s">
        <v>38</v>
      </c>
      <c r="C26" s="35">
        <v>1090</v>
      </c>
      <c r="D26" s="35">
        <v>1472</v>
      </c>
      <c r="E26" s="36">
        <f t="shared" si="0"/>
        <v>35.045871559633035</v>
      </c>
      <c r="F26" s="36">
        <f t="shared" si="2"/>
        <v>2.5751823795944788</v>
      </c>
      <c r="G26" s="35">
        <v>7442</v>
      </c>
      <c r="H26" s="35">
        <v>9514</v>
      </c>
      <c r="I26" s="36">
        <f t="shared" si="1"/>
        <v>27.841977962913191</v>
      </c>
      <c r="J26" s="36">
        <f t="shared" si="3"/>
        <v>2.7940852557231173</v>
      </c>
      <c r="K26" s="79"/>
      <c r="L26" s="35">
        <v>53670</v>
      </c>
      <c r="M26" s="36">
        <f t="shared" si="4"/>
        <v>2.6824431174117396</v>
      </c>
      <c r="N26" s="15"/>
    </row>
    <row r="27" spans="1:14" ht="15.75">
      <c r="A27" s="12"/>
      <c r="B27" s="34" t="s">
        <v>57</v>
      </c>
      <c r="C27" s="35">
        <v>0</v>
      </c>
      <c r="D27" s="35">
        <v>0</v>
      </c>
      <c r="E27" s="36" t="str">
        <f t="shared" si="0"/>
        <v/>
      </c>
      <c r="F27" s="36">
        <f t="shared" si="2"/>
        <v>0</v>
      </c>
      <c r="G27" s="35">
        <v>3</v>
      </c>
      <c r="H27" s="35">
        <v>2</v>
      </c>
      <c r="I27" s="36">
        <f t="shared" si="1"/>
        <v>-33.333333333333336</v>
      </c>
      <c r="J27" s="36">
        <f t="shared" si="3"/>
        <v>5.8736288747595483E-4</v>
      </c>
      <c r="K27" s="79"/>
      <c r="L27" s="35">
        <v>52</v>
      </c>
      <c r="M27" s="36">
        <f t="shared" si="4"/>
        <v>2.5989760034546387E-3</v>
      </c>
      <c r="N27" s="15"/>
    </row>
    <row r="28" spans="1:14" ht="15.75">
      <c r="A28" s="12"/>
      <c r="B28" s="34" t="s">
        <v>56</v>
      </c>
      <c r="C28" s="35">
        <v>66</v>
      </c>
      <c r="D28" s="35">
        <v>51</v>
      </c>
      <c r="E28" s="36">
        <f t="shared" si="0"/>
        <v>-22.72727272727273</v>
      </c>
      <c r="F28" s="36">
        <f t="shared" si="2"/>
        <v>8.9221672119102188E-2</v>
      </c>
      <c r="G28" s="35">
        <v>415</v>
      </c>
      <c r="H28" s="35">
        <v>440</v>
      </c>
      <c r="I28" s="36">
        <f t="shared" si="1"/>
        <v>6.024096385542177</v>
      </c>
      <c r="J28" s="36">
        <f t="shared" si="3"/>
        <v>0.12921983524471006</v>
      </c>
      <c r="K28" s="79"/>
      <c r="L28" s="35">
        <v>1970</v>
      </c>
      <c r="M28" s="36">
        <f t="shared" si="4"/>
        <v>9.8461206284723823E-2</v>
      </c>
      <c r="N28" s="15"/>
    </row>
    <row r="29" spans="1:14" ht="15.75">
      <c r="A29" s="12"/>
      <c r="B29" s="34" t="s">
        <v>39</v>
      </c>
      <c r="C29" s="35">
        <v>880</v>
      </c>
      <c r="D29" s="35">
        <v>1064</v>
      </c>
      <c r="E29" s="36">
        <f t="shared" si="0"/>
        <v>20.909090909090899</v>
      </c>
      <c r="F29" s="36">
        <f t="shared" si="2"/>
        <v>1.8614090026416612</v>
      </c>
      <c r="G29" s="35">
        <v>6574</v>
      </c>
      <c r="H29" s="35">
        <v>6358</v>
      </c>
      <c r="I29" s="36">
        <f t="shared" si="1"/>
        <v>-3.2856708244599964</v>
      </c>
      <c r="J29" s="36">
        <f t="shared" si="3"/>
        <v>1.8672266192860605</v>
      </c>
      <c r="K29" s="79"/>
      <c r="L29" s="35">
        <v>42217</v>
      </c>
      <c r="M29" s="36">
        <f t="shared" si="4"/>
        <v>2.1100186526508558</v>
      </c>
      <c r="N29" s="15"/>
    </row>
    <row r="30" spans="1:14" ht="15.75">
      <c r="A30" s="12"/>
      <c r="B30" s="34" t="s">
        <v>31</v>
      </c>
      <c r="C30" s="35">
        <v>4809</v>
      </c>
      <c r="D30" s="35">
        <v>7027</v>
      </c>
      <c r="E30" s="36">
        <f t="shared" si="0"/>
        <v>46.121854855479306</v>
      </c>
      <c r="F30" s="36">
        <f t="shared" si="2"/>
        <v>12.293346862371196</v>
      </c>
      <c r="G30" s="35">
        <v>25623</v>
      </c>
      <c r="H30" s="35">
        <v>42951</v>
      </c>
      <c r="I30" s="36">
        <f t="shared" si="1"/>
        <v>67.626741599344342</v>
      </c>
      <c r="J30" s="36">
        <f t="shared" si="3"/>
        <v>12.613911689989868</v>
      </c>
      <c r="K30" s="79"/>
      <c r="L30" s="35">
        <v>217327</v>
      </c>
      <c r="M30" s="36">
        <f t="shared" si="4"/>
        <v>10.862070344284351</v>
      </c>
      <c r="N30" s="15"/>
    </row>
    <row r="31" spans="1:14" ht="15.75">
      <c r="A31" s="12"/>
      <c r="B31" s="34" t="s">
        <v>58</v>
      </c>
      <c r="C31" s="35">
        <v>0</v>
      </c>
      <c r="D31" s="35">
        <v>0</v>
      </c>
      <c r="E31" s="36" t="str">
        <f t="shared" si="0"/>
        <v/>
      </c>
      <c r="F31" s="36">
        <f t="shared" si="2"/>
        <v>0</v>
      </c>
      <c r="G31" s="35">
        <v>1</v>
      </c>
      <c r="H31" s="35">
        <v>2</v>
      </c>
      <c r="I31" s="36">
        <f t="shared" si="1"/>
        <v>100</v>
      </c>
      <c r="J31" s="36">
        <f t="shared" si="3"/>
        <v>5.8736288747595483E-4</v>
      </c>
      <c r="K31" s="79"/>
      <c r="L31" s="35">
        <v>35</v>
      </c>
      <c r="M31" s="36">
        <f t="shared" si="4"/>
        <v>1.749310771556007E-3</v>
      </c>
      <c r="N31" s="15"/>
    </row>
    <row r="32" spans="1:14" ht="15.75">
      <c r="A32" s="12"/>
      <c r="B32" s="34" t="s">
        <v>55</v>
      </c>
      <c r="C32" s="35">
        <v>77</v>
      </c>
      <c r="D32" s="35">
        <v>133</v>
      </c>
      <c r="E32" s="36">
        <f t="shared" si="0"/>
        <v>72.727272727272734</v>
      </c>
      <c r="F32" s="36">
        <f t="shared" si="2"/>
        <v>0.23267612533020765</v>
      </c>
      <c r="G32" s="35">
        <v>363</v>
      </c>
      <c r="H32" s="35">
        <v>593</v>
      </c>
      <c r="I32" s="36">
        <f t="shared" si="1"/>
        <v>63.360881542699723</v>
      </c>
      <c r="J32" s="36">
        <f t="shared" si="3"/>
        <v>0.17415309613662061</v>
      </c>
      <c r="K32" s="79"/>
      <c r="L32" s="35">
        <v>2416</v>
      </c>
      <c r="M32" s="36">
        <f t="shared" si="4"/>
        <v>0.12075242354512322</v>
      </c>
      <c r="N32" s="15"/>
    </row>
    <row r="33" spans="1:14" ht="15.75">
      <c r="A33" s="12"/>
      <c r="B33" s="34" t="s">
        <v>47</v>
      </c>
      <c r="C33" s="35">
        <v>459</v>
      </c>
      <c r="D33" s="35">
        <v>1876</v>
      </c>
      <c r="E33" s="36">
        <f t="shared" si="0"/>
        <v>308.71459694989107</v>
      </c>
      <c r="F33" s="36">
        <f t="shared" si="2"/>
        <v>3.2819579783418766</v>
      </c>
      <c r="G33" s="35">
        <v>3020</v>
      </c>
      <c r="H33" s="35">
        <v>8646</v>
      </c>
      <c r="I33" s="36">
        <f t="shared" si="1"/>
        <v>186.29139072847681</v>
      </c>
      <c r="J33" s="36">
        <f t="shared" si="3"/>
        <v>2.5391697625585525</v>
      </c>
      <c r="K33" s="79"/>
      <c r="L33" s="35">
        <v>26731</v>
      </c>
      <c r="M33" s="36">
        <f t="shared" si="4"/>
        <v>1.3360236066989606</v>
      </c>
      <c r="N33" s="15"/>
    </row>
    <row r="34" spans="1:14" ht="15.75">
      <c r="A34" s="12"/>
      <c r="B34" s="34" t="s">
        <v>40</v>
      </c>
      <c r="C34" s="35">
        <v>808</v>
      </c>
      <c r="D34" s="35">
        <v>729</v>
      </c>
      <c r="E34" s="36">
        <f t="shared" si="0"/>
        <v>-9.7772277227722739</v>
      </c>
      <c r="F34" s="36">
        <f t="shared" si="2"/>
        <v>1.2753450779377549</v>
      </c>
      <c r="G34" s="35">
        <v>7201</v>
      </c>
      <c r="H34" s="35">
        <v>5980</v>
      </c>
      <c r="I34" s="36">
        <f t="shared" si="1"/>
        <v>-16.95597833634217</v>
      </c>
      <c r="J34" s="36">
        <f t="shared" si="3"/>
        <v>1.756215033553105</v>
      </c>
      <c r="K34" s="79"/>
      <c r="L34" s="35">
        <v>45203</v>
      </c>
      <c r="M34" s="36">
        <f t="shared" si="4"/>
        <v>2.2592598516184625</v>
      </c>
      <c r="N34" s="15"/>
    </row>
    <row r="35" spans="1:14" ht="15.75">
      <c r="A35" s="12"/>
      <c r="B35" s="34" t="s">
        <v>44</v>
      </c>
      <c r="C35" s="35">
        <v>941</v>
      </c>
      <c r="D35" s="35">
        <v>1302</v>
      </c>
      <c r="E35" s="36">
        <f t="shared" si="0"/>
        <v>38.363443145589791</v>
      </c>
      <c r="F35" s="36">
        <f t="shared" si="2"/>
        <v>2.2777768058641383</v>
      </c>
      <c r="G35" s="35">
        <v>5087</v>
      </c>
      <c r="H35" s="35">
        <v>6388</v>
      </c>
      <c r="I35" s="36">
        <f t="shared" si="1"/>
        <v>25.574995085512086</v>
      </c>
      <c r="J35" s="36">
        <f t="shared" si="3"/>
        <v>1.8760370625981997</v>
      </c>
      <c r="K35" s="79"/>
      <c r="L35" s="35">
        <v>40409</v>
      </c>
      <c r="M35" s="36">
        <f t="shared" si="4"/>
        <v>2.0196542562230482</v>
      </c>
      <c r="N35" s="15"/>
    </row>
    <row r="36" spans="1:14" ht="15.75">
      <c r="A36" s="12"/>
      <c r="B36" s="34" t="s">
        <v>36</v>
      </c>
      <c r="C36" s="35">
        <v>852</v>
      </c>
      <c r="D36" s="35">
        <v>1147</v>
      </c>
      <c r="E36" s="36">
        <f t="shared" si="0"/>
        <v>34.624413145539904</v>
      </c>
      <c r="F36" s="36">
        <f t="shared" si="2"/>
        <v>2.0066129004041215</v>
      </c>
      <c r="G36" s="35">
        <v>5896</v>
      </c>
      <c r="H36" s="35">
        <v>6127</v>
      </c>
      <c r="I36" s="36">
        <f t="shared" si="1"/>
        <v>3.917910447761197</v>
      </c>
      <c r="J36" s="36">
        <f t="shared" si="3"/>
        <v>1.7993862057825876</v>
      </c>
      <c r="K36" s="79"/>
      <c r="L36" s="35">
        <v>38951</v>
      </c>
      <c r="M36" s="36">
        <f t="shared" si="4"/>
        <v>1.9467829675108008</v>
      </c>
      <c r="N36" s="15"/>
    </row>
    <row r="37" spans="1:14" ht="15.75">
      <c r="A37" s="12"/>
      <c r="B37" s="34" t="s">
        <v>48</v>
      </c>
      <c r="C37" s="35">
        <v>740</v>
      </c>
      <c r="D37" s="35">
        <v>1274</v>
      </c>
      <c r="E37" s="36">
        <f t="shared" si="0"/>
        <v>72.162162162162161</v>
      </c>
      <c r="F37" s="36">
        <f t="shared" si="2"/>
        <v>2.2287923584261997</v>
      </c>
      <c r="G37" s="35">
        <v>4506</v>
      </c>
      <c r="H37" s="35">
        <v>6125</v>
      </c>
      <c r="I37" s="36">
        <f t="shared" si="1"/>
        <v>35.929871282734126</v>
      </c>
      <c r="J37" s="36">
        <f t="shared" si="3"/>
        <v>1.7987988428951116</v>
      </c>
      <c r="K37" s="79"/>
      <c r="L37" s="35">
        <v>30019</v>
      </c>
      <c r="M37" s="36">
        <f t="shared" si="4"/>
        <v>1.5003588586097079</v>
      </c>
      <c r="N37" s="15"/>
    </row>
    <row r="38" spans="1:14" ht="15.75">
      <c r="A38" s="12"/>
      <c r="B38" s="34" t="s">
        <v>85</v>
      </c>
      <c r="C38" s="35">
        <v>4</v>
      </c>
      <c r="D38" s="35">
        <v>2</v>
      </c>
      <c r="E38" s="36">
        <f t="shared" si="0"/>
        <v>-50</v>
      </c>
      <c r="F38" s="36">
        <f t="shared" si="2"/>
        <v>3.4988891027098895E-3</v>
      </c>
      <c r="G38" s="35">
        <v>12</v>
      </c>
      <c r="H38" s="35">
        <v>13</v>
      </c>
      <c r="I38" s="36">
        <f t="shared" si="1"/>
        <v>8.333333333333325</v>
      </c>
      <c r="J38" s="36">
        <f t="shared" si="3"/>
        <v>3.8178587685937064E-3</v>
      </c>
      <c r="K38" s="79"/>
      <c r="L38" s="35">
        <v>58</v>
      </c>
      <c r="M38" s="36">
        <f t="shared" si="4"/>
        <v>2.8988578500070972E-3</v>
      </c>
      <c r="N38" s="15"/>
    </row>
    <row r="39" spans="1:14" ht="15.75">
      <c r="A39" s="12"/>
      <c r="B39" s="34" t="s">
        <v>53</v>
      </c>
      <c r="C39" s="35">
        <v>318</v>
      </c>
      <c r="D39" s="35">
        <v>299</v>
      </c>
      <c r="E39" s="36">
        <f t="shared" si="0"/>
        <v>-5.9748427672955966</v>
      </c>
      <c r="F39" s="36">
        <f t="shared" si="2"/>
        <v>0.52308392085512845</v>
      </c>
      <c r="G39" s="35">
        <v>1852</v>
      </c>
      <c r="H39" s="35">
        <v>1925</v>
      </c>
      <c r="I39" s="36">
        <f t="shared" si="1"/>
        <v>3.9416846652267745</v>
      </c>
      <c r="J39" s="36">
        <f t="shared" si="3"/>
        <v>0.56533677919560654</v>
      </c>
      <c r="K39" s="79"/>
      <c r="L39" s="35">
        <v>9739</v>
      </c>
      <c r="M39" s="36">
        <f t="shared" si="4"/>
        <v>0.4867582172623986</v>
      </c>
      <c r="N39" s="15"/>
    </row>
    <row r="40" spans="1:14" ht="15.75">
      <c r="A40" s="12"/>
      <c r="B40" s="34" t="s">
        <v>50</v>
      </c>
      <c r="C40" s="35">
        <v>337</v>
      </c>
      <c r="D40" s="35">
        <v>457</v>
      </c>
      <c r="E40" s="36">
        <f t="shared" si="0"/>
        <v>35.608308605341257</v>
      </c>
      <c r="F40" s="36">
        <f t="shared" si="2"/>
        <v>0.79949615996920975</v>
      </c>
      <c r="G40" s="35">
        <v>2184</v>
      </c>
      <c r="H40" s="35">
        <v>3625</v>
      </c>
      <c r="I40" s="36">
        <f t="shared" si="1"/>
        <v>65.979853479853489</v>
      </c>
      <c r="J40" s="36">
        <f t="shared" si="3"/>
        <v>1.0645952335501681</v>
      </c>
      <c r="K40" s="79"/>
      <c r="L40" s="35">
        <v>16489</v>
      </c>
      <c r="M40" s="36">
        <f t="shared" si="4"/>
        <v>0.82412529463391426</v>
      </c>
      <c r="N40" s="15"/>
    </row>
    <row r="41" spans="1:14" ht="15.75">
      <c r="A41" s="12"/>
      <c r="B41" s="34" t="s">
        <v>54</v>
      </c>
      <c r="C41" s="35">
        <v>176</v>
      </c>
      <c r="D41" s="35">
        <v>158</v>
      </c>
      <c r="E41" s="36">
        <f t="shared" si="0"/>
        <v>-10.22727272727273</v>
      </c>
      <c r="F41" s="36">
        <f t="shared" si="2"/>
        <v>0.2764122391140813</v>
      </c>
      <c r="G41" s="35">
        <v>1060</v>
      </c>
      <c r="H41" s="35">
        <v>910</v>
      </c>
      <c r="I41" s="36">
        <f t="shared" si="1"/>
        <v>-14.150943396226412</v>
      </c>
      <c r="J41" s="36">
        <f t="shared" si="3"/>
        <v>0.26725011380155944</v>
      </c>
      <c r="K41" s="79"/>
      <c r="L41" s="35">
        <v>3113</v>
      </c>
      <c r="M41" s="36">
        <f t="shared" si="4"/>
        <v>0.15558869805296713</v>
      </c>
      <c r="N41" s="15"/>
    </row>
    <row r="42" spans="1:14" ht="15.75">
      <c r="A42" s="12"/>
      <c r="B42" s="34" t="s">
        <v>233</v>
      </c>
      <c r="C42" s="35">
        <v>3</v>
      </c>
      <c r="D42" s="35">
        <v>5</v>
      </c>
      <c r="E42" s="36">
        <f t="shared" si="0"/>
        <v>66.666666666666671</v>
      </c>
      <c r="F42" s="36">
        <f t="shared" si="2"/>
        <v>8.7472227567747234E-3</v>
      </c>
      <c r="G42" s="35">
        <v>16</v>
      </c>
      <c r="H42" s="35">
        <v>34</v>
      </c>
      <c r="I42" s="36">
        <f t="shared" si="1"/>
        <v>112.5</v>
      </c>
      <c r="J42" s="36">
        <f t="shared" si="3"/>
        <v>9.9851690870912321E-3</v>
      </c>
      <c r="K42" s="79"/>
      <c r="L42" s="35">
        <v>182</v>
      </c>
      <c r="M42" s="36">
        <f t="shared" si="4"/>
        <v>9.0964160120912355E-3</v>
      </c>
      <c r="N42" s="15"/>
    </row>
    <row r="43" spans="1:14" ht="15.75">
      <c r="A43" s="12"/>
      <c r="B43" s="34" t="s">
        <v>42</v>
      </c>
      <c r="C43" s="35">
        <v>652</v>
      </c>
      <c r="D43" s="35">
        <v>1100</v>
      </c>
      <c r="E43" s="36">
        <f t="shared" si="0"/>
        <v>68.711656441717793</v>
      </c>
      <c r="F43" s="36">
        <f t="shared" si="2"/>
        <v>1.9243890064904392</v>
      </c>
      <c r="G43" s="35">
        <v>3433</v>
      </c>
      <c r="H43" s="35">
        <v>5123</v>
      </c>
      <c r="I43" s="36">
        <f t="shared" si="1"/>
        <v>49.228080396154958</v>
      </c>
      <c r="J43" s="36">
        <f t="shared" si="3"/>
        <v>1.5045300362696583</v>
      </c>
      <c r="K43" s="79"/>
      <c r="L43" s="35">
        <v>27161</v>
      </c>
      <c r="M43" s="36">
        <f t="shared" si="4"/>
        <v>1.35751513903522</v>
      </c>
      <c r="N43" s="15"/>
    </row>
    <row r="44" spans="1:14" ht="15.75">
      <c r="A44" s="12"/>
      <c r="B44" s="34" t="s">
        <v>51</v>
      </c>
      <c r="C44" s="35">
        <v>476</v>
      </c>
      <c r="D44" s="35">
        <v>401</v>
      </c>
      <c r="E44" s="36">
        <f t="shared" si="0"/>
        <v>-15.756302521008402</v>
      </c>
      <c r="F44" s="36">
        <f t="shared" si="2"/>
        <v>0.70152726509333285</v>
      </c>
      <c r="G44" s="35">
        <v>2887</v>
      </c>
      <c r="H44" s="35">
        <v>2449</v>
      </c>
      <c r="I44" s="36">
        <f t="shared" si="1"/>
        <v>-15.171458261170766</v>
      </c>
      <c r="J44" s="36">
        <f t="shared" si="3"/>
        <v>0.71922585571430664</v>
      </c>
      <c r="K44" s="79"/>
      <c r="L44" s="35">
        <v>27313</v>
      </c>
      <c r="M44" s="36">
        <f t="shared" si="4"/>
        <v>1.365112145814549</v>
      </c>
      <c r="N44" s="15"/>
    </row>
    <row r="45" spans="1:14" ht="15.75">
      <c r="A45" s="12"/>
      <c r="B45" s="34" t="s">
        <v>46</v>
      </c>
      <c r="C45" s="35">
        <v>912</v>
      </c>
      <c r="D45" s="35">
        <v>736</v>
      </c>
      <c r="E45" s="36">
        <f t="shared" si="0"/>
        <v>-19.298245614035093</v>
      </c>
      <c r="F45" s="36">
        <f t="shared" si="2"/>
        <v>1.2875911897972394</v>
      </c>
      <c r="G45" s="35">
        <v>4519</v>
      </c>
      <c r="H45" s="35">
        <v>4599</v>
      </c>
      <c r="I45" s="36">
        <f t="shared" si="1"/>
        <v>1.7703031644169087</v>
      </c>
      <c r="J45" s="36">
        <f t="shared" si="3"/>
        <v>1.3506409597509581</v>
      </c>
      <c r="K45" s="79"/>
      <c r="L45" s="35">
        <v>26481</v>
      </c>
      <c r="M45" s="36">
        <f t="shared" si="4"/>
        <v>1.3235285297592749</v>
      </c>
      <c r="N45" s="15"/>
    </row>
    <row r="46" spans="1:14" ht="15.75">
      <c r="A46" s="12"/>
      <c r="B46" s="34" t="s">
        <v>49</v>
      </c>
      <c r="C46" s="35">
        <v>1070</v>
      </c>
      <c r="D46" s="35">
        <v>1086</v>
      </c>
      <c r="E46" s="36">
        <f t="shared" si="0"/>
        <v>1.495327102803734</v>
      </c>
      <c r="F46" s="36">
        <f t="shared" si="2"/>
        <v>1.8998967827714701</v>
      </c>
      <c r="G46" s="35">
        <v>5617</v>
      </c>
      <c r="H46" s="35">
        <v>4971</v>
      </c>
      <c r="I46" s="36">
        <f t="shared" si="1"/>
        <v>-11.500801139398254</v>
      </c>
      <c r="J46" s="36">
        <f t="shared" si="3"/>
        <v>1.4598904568214857</v>
      </c>
      <c r="K46" s="79"/>
      <c r="L46" s="35">
        <v>30413</v>
      </c>
      <c r="M46" s="36">
        <f t="shared" si="4"/>
        <v>1.5200510998666525</v>
      </c>
      <c r="N46" s="15"/>
    </row>
    <row r="47" spans="1:14" ht="15.75">
      <c r="A47" s="12"/>
      <c r="B47" s="34" t="s">
        <v>37</v>
      </c>
      <c r="C47" s="35">
        <v>1649</v>
      </c>
      <c r="D47" s="35">
        <v>1512</v>
      </c>
      <c r="E47" s="36">
        <f t="shared" si="0"/>
        <v>-8.3080654942389369</v>
      </c>
      <c r="F47" s="36">
        <f t="shared" si="2"/>
        <v>2.6451601616486764</v>
      </c>
      <c r="G47" s="35">
        <v>10200</v>
      </c>
      <c r="H47" s="35">
        <v>9318</v>
      </c>
      <c r="I47" s="36">
        <f t="shared" si="1"/>
        <v>-8.6470588235294077</v>
      </c>
      <c r="J47" s="36">
        <f t="shared" si="3"/>
        <v>2.7365236927504735</v>
      </c>
      <c r="K47" s="79"/>
      <c r="L47" s="35">
        <v>65856</v>
      </c>
      <c r="M47" s="36">
        <f t="shared" si="4"/>
        <v>3.2915031477597827</v>
      </c>
      <c r="N47" s="15"/>
    </row>
    <row r="48" spans="1:14" ht="15.75">
      <c r="A48" s="12"/>
      <c r="B48" s="34" t="s">
        <v>45</v>
      </c>
      <c r="C48" s="35">
        <v>996</v>
      </c>
      <c r="D48" s="35">
        <v>702</v>
      </c>
      <c r="E48" s="36">
        <f t="shared" si="0"/>
        <v>-29.518072289156628</v>
      </c>
      <c r="F48" s="36">
        <f t="shared" si="2"/>
        <v>1.2281100750511713</v>
      </c>
      <c r="G48" s="35">
        <v>6791</v>
      </c>
      <c r="H48" s="35">
        <v>4924</v>
      </c>
      <c r="I48" s="36">
        <f t="shared" si="1"/>
        <v>-27.492269179796793</v>
      </c>
      <c r="J48" s="36">
        <f t="shared" si="3"/>
        <v>1.4460874289658008</v>
      </c>
      <c r="K48" s="79"/>
      <c r="L48" s="35">
        <v>30208</v>
      </c>
      <c r="M48" s="36">
        <f t="shared" si="4"/>
        <v>1.5098051367761103</v>
      </c>
      <c r="N48" s="15"/>
    </row>
    <row r="49" spans="1:15" ht="15.75">
      <c r="A49" s="12"/>
      <c r="B49" s="40" t="s">
        <v>70</v>
      </c>
      <c r="C49" s="42">
        <f>SUM(C17:C48)</f>
        <v>57488</v>
      </c>
      <c r="D49" s="42">
        <f>SUM(D17:D48)</f>
        <v>57161</v>
      </c>
      <c r="E49" s="38">
        <f t="shared" si="0"/>
        <v>-0.56881436125799656</v>
      </c>
      <c r="F49" s="38">
        <f>SUM(F17:F48)</f>
        <v>100.00000000000001</v>
      </c>
      <c r="G49" s="42">
        <f>SUM(G17:G48)</f>
        <v>293586</v>
      </c>
      <c r="H49" s="42">
        <f>SUM(H17:H48)</f>
        <v>340505</v>
      </c>
      <c r="I49" s="38">
        <f t="shared" si="1"/>
        <v>15.981347884435904</v>
      </c>
      <c r="J49" s="38">
        <f>SUM(J17:J48)</f>
        <v>99.999999999999986</v>
      </c>
      <c r="K49" s="4"/>
      <c r="L49" s="42">
        <f>SUM(L17:L48)</f>
        <v>2000788</v>
      </c>
      <c r="M49" s="38">
        <f>SUM(M17:M48)</f>
        <v>100</v>
      </c>
      <c r="N49" s="15"/>
    </row>
    <row r="50" spans="1:15">
      <c r="A50" s="12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15"/>
    </row>
    <row r="51" spans="1:15" ht="18.75">
      <c r="A51" s="12"/>
      <c r="B51" s="92" t="s">
        <v>312</v>
      </c>
      <c r="C51" s="70"/>
      <c r="D51" s="70"/>
      <c r="E51" s="70"/>
      <c r="F51" s="70"/>
      <c r="G51" s="70"/>
      <c r="H51" s="70"/>
      <c r="I51" s="70"/>
      <c r="J51" s="70"/>
      <c r="K51" s="70"/>
      <c r="L51" s="70"/>
      <c r="M51" s="70"/>
      <c r="N51" s="70"/>
      <c r="O51" s="70"/>
    </row>
    <row r="52" spans="1:15" ht="31.5" customHeight="1">
      <c r="A52" s="12"/>
      <c r="B52" s="30" t="s">
        <v>257</v>
      </c>
      <c r="C52" s="107" t="s">
        <v>319</v>
      </c>
      <c r="D52" s="107"/>
      <c r="E52" s="104" t="s">
        <v>254</v>
      </c>
      <c r="F52" s="104" t="s">
        <v>307</v>
      </c>
      <c r="G52" s="108" t="s">
        <v>321</v>
      </c>
      <c r="H52" s="109"/>
      <c r="I52" s="104" t="s">
        <v>254</v>
      </c>
      <c r="J52" s="104" t="s">
        <v>307</v>
      </c>
      <c r="K52" s="94"/>
      <c r="L52" s="86" t="s">
        <v>322</v>
      </c>
      <c r="M52" s="104" t="s">
        <v>101</v>
      </c>
      <c r="N52" s="15"/>
    </row>
    <row r="53" spans="1:15" ht="15.75">
      <c r="A53" s="12"/>
      <c r="B53" s="30"/>
      <c r="C53" s="31">
        <v>2016</v>
      </c>
      <c r="D53" s="31">
        <v>2017</v>
      </c>
      <c r="E53" s="104"/>
      <c r="F53" s="104"/>
      <c r="G53" s="31">
        <v>2016</v>
      </c>
      <c r="H53" s="31">
        <v>2017</v>
      </c>
      <c r="I53" s="104"/>
      <c r="J53" s="104"/>
      <c r="K53" s="94"/>
      <c r="L53" s="39" t="s">
        <v>310</v>
      </c>
      <c r="M53" s="104"/>
      <c r="N53" s="15"/>
    </row>
    <row r="54" spans="1:15">
      <c r="A54" s="12"/>
      <c r="B54" s="8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15"/>
    </row>
    <row r="55" spans="1:15" ht="15.75">
      <c r="A55" s="12"/>
      <c r="B55" s="34" t="s">
        <v>23</v>
      </c>
      <c r="C55" s="35">
        <v>192</v>
      </c>
      <c r="D55" s="35">
        <v>192</v>
      </c>
      <c r="E55" s="36">
        <f t="shared" ref="E55:E87" si="5">IF(ISBLANK(D55),"",(IFERROR(((D55/C55-1)*100),"")))</f>
        <v>0</v>
      </c>
      <c r="F55" s="36">
        <f>+(D55*100)/$D$87</f>
        <v>0.61010486177311729</v>
      </c>
      <c r="G55" s="35">
        <v>956</v>
      </c>
      <c r="H55" s="35">
        <v>956</v>
      </c>
      <c r="I55" s="36">
        <f t="shared" ref="I55:I87" si="6">IF(ISBLANK(H55),"",(IFERROR(((H55/G55-1)*100),"")))</f>
        <v>0</v>
      </c>
      <c r="J55" s="36">
        <f>+(H55*100)/$H$87</f>
        <v>0.50299640641688725</v>
      </c>
      <c r="K55" s="79"/>
      <c r="L55" s="35">
        <v>5203</v>
      </c>
      <c r="M55" s="36">
        <f>+(L55*100)/$L$87</f>
        <v>0.45279820238330415</v>
      </c>
      <c r="N55" s="15"/>
    </row>
    <row r="56" spans="1:15" ht="15.75">
      <c r="A56" s="12"/>
      <c r="B56" s="34" t="s">
        <v>43</v>
      </c>
      <c r="C56" s="35">
        <v>377</v>
      </c>
      <c r="D56" s="35">
        <v>377</v>
      </c>
      <c r="E56" s="36">
        <f t="shared" si="5"/>
        <v>0</v>
      </c>
      <c r="F56" s="36">
        <f t="shared" ref="F56:F85" si="7">+(D56*100)/$D$87</f>
        <v>1.1979663171274229</v>
      </c>
      <c r="G56" s="35">
        <v>2235</v>
      </c>
      <c r="H56" s="35">
        <v>2235</v>
      </c>
      <c r="I56" s="36">
        <f t="shared" si="6"/>
        <v>0</v>
      </c>
      <c r="J56" s="36">
        <f t="shared" ref="J56:J86" si="8">+(H56*100)/$H$87</f>
        <v>1.1759382514034968</v>
      </c>
      <c r="K56" s="79"/>
      <c r="L56" s="35">
        <v>14900</v>
      </c>
      <c r="M56" s="36">
        <f t="shared" ref="M56:M86" si="9">+(L56*100)/$L$87</f>
        <v>1.2966929109189376</v>
      </c>
      <c r="N56" s="15"/>
    </row>
    <row r="57" spans="1:15" ht="15.75">
      <c r="A57" s="12"/>
      <c r="B57" s="34" t="s">
        <v>33</v>
      </c>
      <c r="C57" s="35">
        <v>1874</v>
      </c>
      <c r="D57" s="35">
        <v>1874</v>
      </c>
      <c r="E57" s="36">
        <f t="shared" si="5"/>
        <v>0</v>
      </c>
      <c r="F57" s="36">
        <f t="shared" si="7"/>
        <v>5.954877661264697</v>
      </c>
      <c r="G57" s="35">
        <v>10818</v>
      </c>
      <c r="H57" s="35">
        <v>10818</v>
      </c>
      <c r="I57" s="36">
        <f t="shared" si="6"/>
        <v>0</v>
      </c>
      <c r="J57" s="36">
        <f t="shared" si="8"/>
        <v>5.6918568249141064</v>
      </c>
      <c r="K57" s="79"/>
      <c r="L57" s="35">
        <v>65004</v>
      </c>
      <c r="M57" s="36">
        <f t="shared" si="9"/>
        <v>5.6570621464009809</v>
      </c>
      <c r="N57" s="15"/>
    </row>
    <row r="58" spans="1:15" ht="15.75">
      <c r="A58" s="12"/>
      <c r="B58" s="34" t="s">
        <v>30</v>
      </c>
      <c r="C58" s="35">
        <v>11616</v>
      </c>
      <c r="D58" s="35">
        <v>11616</v>
      </c>
      <c r="E58" s="36">
        <f t="shared" si="5"/>
        <v>0</v>
      </c>
      <c r="F58" s="36">
        <f t="shared" si="7"/>
        <v>36.911344137273595</v>
      </c>
      <c r="G58" s="35">
        <v>74372</v>
      </c>
      <c r="H58" s="35">
        <v>74372</v>
      </c>
      <c r="I58" s="36">
        <f t="shared" si="6"/>
        <v>0</v>
      </c>
      <c r="J58" s="36">
        <f t="shared" si="8"/>
        <v>39.130594914264371</v>
      </c>
      <c r="K58" s="79"/>
      <c r="L58" s="35">
        <v>441132</v>
      </c>
      <c r="M58" s="36">
        <f t="shared" si="9"/>
        <v>38.390116589227702</v>
      </c>
      <c r="N58" s="15"/>
    </row>
    <row r="59" spans="1:15" ht="15.75">
      <c r="A59" s="12"/>
      <c r="B59" s="34" t="s">
        <v>34</v>
      </c>
      <c r="C59" s="35">
        <v>1033</v>
      </c>
      <c r="D59" s="35">
        <v>1033</v>
      </c>
      <c r="E59" s="36">
        <f t="shared" si="5"/>
        <v>0</v>
      </c>
      <c r="F59" s="36">
        <f t="shared" si="7"/>
        <v>3.2824912615189068</v>
      </c>
      <c r="G59" s="35">
        <v>6968</v>
      </c>
      <c r="H59" s="35">
        <v>6968</v>
      </c>
      <c r="I59" s="36">
        <f t="shared" si="6"/>
        <v>0</v>
      </c>
      <c r="J59" s="36">
        <f t="shared" si="8"/>
        <v>3.6661913806619979</v>
      </c>
      <c r="K59" s="79"/>
      <c r="L59" s="35">
        <v>35368</v>
      </c>
      <c r="M59" s="36">
        <f t="shared" si="9"/>
        <v>3.0779486492202004</v>
      </c>
      <c r="N59" s="15"/>
    </row>
    <row r="60" spans="1:15" ht="15.75">
      <c r="A60" s="12"/>
      <c r="B60" s="34" t="s">
        <v>32</v>
      </c>
      <c r="C60" s="35">
        <v>2012</v>
      </c>
      <c r="D60" s="35">
        <v>2012</v>
      </c>
      <c r="E60" s="36">
        <f t="shared" si="5"/>
        <v>0</v>
      </c>
      <c r="F60" s="36">
        <f t="shared" si="7"/>
        <v>6.3933905306641243</v>
      </c>
      <c r="G60" s="35">
        <v>12486</v>
      </c>
      <c r="H60" s="35">
        <v>12486</v>
      </c>
      <c r="I60" s="36">
        <f t="shared" si="6"/>
        <v>0</v>
      </c>
      <c r="J60" s="36">
        <f t="shared" si="8"/>
        <v>6.5694698018004747</v>
      </c>
      <c r="K60" s="79"/>
      <c r="L60" s="35">
        <v>108225</v>
      </c>
      <c r="M60" s="36">
        <f t="shared" si="9"/>
        <v>9.4184288781343639</v>
      </c>
      <c r="N60" s="15"/>
    </row>
    <row r="61" spans="1:15" ht="15.75">
      <c r="A61" s="12"/>
      <c r="B61" s="34" t="s">
        <v>35</v>
      </c>
      <c r="C61" s="35">
        <v>769</v>
      </c>
      <c r="D61" s="35">
        <v>769</v>
      </c>
      <c r="E61" s="36">
        <f t="shared" si="5"/>
        <v>0</v>
      </c>
      <c r="F61" s="36">
        <f t="shared" si="7"/>
        <v>2.4435970765808706</v>
      </c>
      <c r="G61" s="35">
        <v>2553</v>
      </c>
      <c r="H61" s="35">
        <v>2553</v>
      </c>
      <c r="I61" s="36">
        <f t="shared" si="6"/>
        <v>0</v>
      </c>
      <c r="J61" s="36">
        <f t="shared" si="8"/>
        <v>1.3432529556300346</v>
      </c>
      <c r="K61" s="79"/>
      <c r="L61" s="35">
        <v>15120</v>
      </c>
      <c r="M61" s="36">
        <f t="shared" si="9"/>
        <v>1.3158387122882105</v>
      </c>
      <c r="N61" s="15"/>
    </row>
    <row r="62" spans="1:15" ht="15.75">
      <c r="A62" s="12"/>
      <c r="B62" s="34" t="s">
        <v>41</v>
      </c>
      <c r="C62" s="35">
        <v>1070</v>
      </c>
      <c r="D62" s="35">
        <v>1070</v>
      </c>
      <c r="E62" s="36">
        <f t="shared" si="5"/>
        <v>0</v>
      </c>
      <c r="F62" s="36">
        <f t="shared" si="7"/>
        <v>3.400063552589768</v>
      </c>
      <c r="G62" s="35">
        <v>6264</v>
      </c>
      <c r="H62" s="35">
        <v>6264</v>
      </c>
      <c r="I62" s="36">
        <f t="shared" si="6"/>
        <v>0</v>
      </c>
      <c r="J62" s="36">
        <f t="shared" si="8"/>
        <v>3.2957839851416124</v>
      </c>
      <c r="K62" s="79"/>
      <c r="L62" s="35">
        <v>35958</v>
      </c>
      <c r="M62" s="36">
        <f t="shared" si="9"/>
        <v>3.1292942074377956</v>
      </c>
      <c r="N62" s="15"/>
    </row>
    <row r="63" spans="1:15" ht="15.75">
      <c r="A63" s="12"/>
      <c r="B63" s="34" t="s">
        <v>52</v>
      </c>
      <c r="C63" s="35">
        <v>185</v>
      </c>
      <c r="D63" s="35">
        <v>185</v>
      </c>
      <c r="E63" s="36">
        <f t="shared" si="5"/>
        <v>0</v>
      </c>
      <c r="F63" s="36">
        <f t="shared" si="7"/>
        <v>0.58786145535430567</v>
      </c>
      <c r="G63" s="35">
        <v>1309</v>
      </c>
      <c r="H63" s="35">
        <v>1309</v>
      </c>
      <c r="I63" s="36">
        <f t="shared" si="6"/>
        <v>0</v>
      </c>
      <c r="J63" s="36">
        <f t="shared" si="8"/>
        <v>0.68872625104571694</v>
      </c>
      <c r="K63" s="79"/>
      <c r="L63" s="35">
        <v>7522</v>
      </c>
      <c r="M63" s="36">
        <f t="shared" si="9"/>
        <v>0.65461235408941265</v>
      </c>
      <c r="N63" s="15"/>
    </row>
    <row r="64" spans="1:15" ht="15.75">
      <c r="A64" s="12"/>
      <c r="B64" s="34" t="s">
        <v>38</v>
      </c>
      <c r="C64" s="35">
        <v>756</v>
      </c>
      <c r="D64" s="35">
        <v>756</v>
      </c>
      <c r="E64" s="36">
        <f t="shared" si="5"/>
        <v>0</v>
      </c>
      <c r="F64" s="36">
        <f t="shared" si="7"/>
        <v>2.4022878932316494</v>
      </c>
      <c r="G64" s="35">
        <v>5189</v>
      </c>
      <c r="H64" s="35">
        <v>5189</v>
      </c>
      <c r="I64" s="36">
        <f t="shared" si="6"/>
        <v>0</v>
      </c>
      <c r="J64" s="36">
        <f t="shared" si="8"/>
        <v>2.7301761013569328</v>
      </c>
      <c r="K64" s="79"/>
      <c r="L64" s="35">
        <v>29564</v>
      </c>
      <c r="M64" s="36">
        <f t="shared" si="9"/>
        <v>2.5728475985508368</v>
      </c>
      <c r="N64" s="15"/>
    </row>
    <row r="65" spans="1:14" ht="15.75">
      <c r="A65" s="12"/>
      <c r="B65" s="34" t="s">
        <v>57</v>
      </c>
      <c r="C65" s="35">
        <v>0</v>
      </c>
      <c r="D65" s="35">
        <v>0</v>
      </c>
      <c r="E65" s="36" t="str">
        <f t="shared" si="5"/>
        <v/>
      </c>
      <c r="F65" s="36">
        <f t="shared" si="7"/>
        <v>0</v>
      </c>
      <c r="G65" s="35">
        <v>1</v>
      </c>
      <c r="H65" s="35">
        <v>1</v>
      </c>
      <c r="I65" s="36">
        <f t="shared" si="6"/>
        <v>0</v>
      </c>
      <c r="J65" s="36">
        <f t="shared" si="8"/>
        <v>5.2614686863691133E-4</v>
      </c>
      <c r="K65" s="79"/>
      <c r="L65" s="35">
        <v>17</v>
      </c>
      <c r="M65" s="36">
        <f t="shared" si="9"/>
        <v>1.4794482876256333E-3</v>
      </c>
      <c r="N65" s="15"/>
    </row>
    <row r="66" spans="1:14" ht="15.75">
      <c r="A66" s="12"/>
      <c r="B66" s="34" t="s">
        <v>56</v>
      </c>
      <c r="C66" s="35">
        <v>32</v>
      </c>
      <c r="D66" s="35">
        <v>32</v>
      </c>
      <c r="E66" s="36">
        <f t="shared" si="5"/>
        <v>0</v>
      </c>
      <c r="F66" s="36">
        <f t="shared" si="7"/>
        <v>0.10168414362885288</v>
      </c>
      <c r="G66" s="35">
        <v>246</v>
      </c>
      <c r="H66" s="35">
        <v>246</v>
      </c>
      <c r="I66" s="36">
        <f t="shared" si="6"/>
        <v>0</v>
      </c>
      <c r="J66" s="36">
        <f t="shared" si="8"/>
        <v>0.12943212968468018</v>
      </c>
      <c r="K66" s="79"/>
      <c r="L66" s="35">
        <v>1175</v>
      </c>
      <c r="M66" s="36">
        <f t="shared" si="9"/>
        <v>0.10225598458588937</v>
      </c>
      <c r="N66" s="15"/>
    </row>
    <row r="67" spans="1:14" ht="15.75">
      <c r="A67" s="12"/>
      <c r="B67" s="34" t="s">
        <v>39</v>
      </c>
      <c r="C67" s="35">
        <v>558</v>
      </c>
      <c r="D67" s="35">
        <v>558</v>
      </c>
      <c r="E67" s="36">
        <f t="shared" si="5"/>
        <v>0</v>
      </c>
      <c r="F67" s="36">
        <f t="shared" si="7"/>
        <v>1.773117254528122</v>
      </c>
      <c r="G67" s="35">
        <v>3603</v>
      </c>
      <c r="H67" s="35">
        <v>3603</v>
      </c>
      <c r="I67" s="36">
        <f t="shared" si="6"/>
        <v>0</v>
      </c>
      <c r="J67" s="36">
        <f t="shared" si="8"/>
        <v>1.8957071676987916</v>
      </c>
      <c r="K67" s="79"/>
      <c r="L67" s="35">
        <v>24640</v>
      </c>
      <c r="M67" s="36">
        <f t="shared" si="9"/>
        <v>2.1443297533585652</v>
      </c>
      <c r="N67" s="15"/>
    </row>
    <row r="68" spans="1:14" ht="15.75">
      <c r="A68" s="12"/>
      <c r="B68" s="34" t="s">
        <v>31</v>
      </c>
      <c r="C68" s="35">
        <v>4141</v>
      </c>
      <c r="D68" s="35">
        <v>4141</v>
      </c>
      <c r="E68" s="36">
        <f t="shared" si="5"/>
        <v>0</v>
      </c>
      <c r="F68" s="36">
        <f t="shared" si="7"/>
        <v>13.158563711471242</v>
      </c>
      <c r="G68" s="35">
        <v>25130</v>
      </c>
      <c r="H68" s="35">
        <v>25130</v>
      </c>
      <c r="I68" s="36">
        <f t="shared" si="6"/>
        <v>0</v>
      </c>
      <c r="J68" s="36">
        <f t="shared" si="8"/>
        <v>13.222070808845581</v>
      </c>
      <c r="K68" s="79"/>
      <c r="L68" s="35">
        <v>131579</v>
      </c>
      <c r="M68" s="36">
        <f t="shared" si="9"/>
        <v>11.450842719852542</v>
      </c>
      <c r="N68" s="15"/>
    </row>
    <row r="69" spans="1:14" ht="15.75">
      <c r="A69" s="12"/>
      <c r="B69" s="34" t="s">
        <v>58</v>
      </c>
      <c r="C69" s="35">
        <v>0</v>
      </c>
      <c r="D69" s="35">
        <v>0</v>
      </c>
      <c r="E69" s="36" t="str">
        <f t="shared" si="5"/>
        <v/>
      </c>
      <c r="F69" s="36">
        <f t="shared" si="7"/>
        <v>0</v>
      </c>
      <c r="G69" s="35">
        <v>1</v>
      </c>
      <c r="H69" s="35">
        <v>1</v>
      </c>
      <c r="I69" s="36">
        <f t="shared" si="6"/>
        <v>0</v>
      </c>
      <c r="J69" s="36">
        <f t="shared" si="8"/>
        <v>5.2614686863691133E-4</v>
      </c>
      <c r="K69" s="79"/>
      <c r="L69" s="35">
        <v>9</v>
      </c>
      <c r="M69" s="36">
        <f t="shared" si="9"/>
        <v>7.8323732874298238E-4</v>
      </c>
      <c r="N69" s="15"/>
    </row>
    <row r="70" spans="1:14" ht="15.75">
      <c r="A70" s="12"/>
      <c r="B70" s="34" t="s">
        <v>55</v>
      </c>
      <c r="C70" s="35">
        <v>58</v>
      </c>
      <c r="D70" s="35">
        <v>58</v>
      </c>
      <c r="E70" s="36">
        <f t="shared" si="5"/>
        <v>0</v>
      </c>
      <c r="F70" s="36">
        <f t="shared" si="7"/>
        <v>0.18430251032729583</v>
      </c>
      <c r="G70" s="35">
        <v>286</v>
      </c>
      <c r="H70" s="35">
        <v>286</v>
      </c>
      <c r="I70" s="36">
        <f t="shared" si="6"/>
        <v>0</v>
      </c>
      <c r="J70" s="36">
        <f t="shared" si="8"/>
        <v>0.15047800443015663</v>
      </c>
      <c r="K70" s="79"/>
      <c r="L70" s="35">
        <v>1236</v>
      </c>
      <c r="M70" s="36">
        <f t="shared" si="9"/>
        <v>0.10756459314736959</v>
      </c>
      <c r="N70" s="15"/>
    </row>
    <row r="71" spans="1:14" ht="15.75">
      <c r="A71" s="12"/>
      <c r="B71" s="34" t="s">
        <v>47</v>
      </c>
      <c r="C71" s="35">
        <v>1014</v>
      </c>
      <c r="D71" s="35">
        <v>1014</v>
      </c>
      <c r="E71" s="36">
        <f t="shared" si="5"/>
        <v>0</v>
      </c>
      <c r="F71" s="36">
        <f t="shared" si="7"/>
        <v>3.2221163012392755</v>
      </c>
      <c r="G71" s="35">
        <v>4293</v>
      </c>
      <c r="H71" s="35">
        <v>4293</v>
      </c>
      <c r="I71" s="36">
        <f t="shared" si="6"/>
        <v>0</v>
      </c>
      <c r="J71" s="36">
        <f t="shared" si="8"/>
        <v>2.25874850705826</v>
      </c>
      <c r="K71" s="79"/>
      <c r="L71" s="35">
        <v>14053</v>
      </c>
      <c r="M71" s="36">
        <f t="shared" si="9"/>
        <v>1.2229815756472369</v>
      </c>
      <c r="N71" s="15"/>
    </row>
    <row r="72" spans="1:14" ht="15.75">
      <c r="A72" s="12"/>
      <c r="B72" s="34" t="s">
        <v>40</v>
      </c>
      <c r="C72" s="35">
        <v>361</v>
      </c>
      <c r="D72" s="35">
        <v>361</v>
      </c>
      <c r="E72" s="36">
        <f t="shared" si="5"/>
        <v>0</v>
      </c>
      <c r="F72" s="36">
        <f t="shared" si="7"/>
        <v>1.1471242453129966</v>
      </c>
      <c r="G72" s="35">
        <v>2971</v>
      </c>
      <c r="H72" s="35">
        <v>2971</v>
      </c>
      <c r="I72" s="36">
        <f t="shared" si="6"/>
        <v>0</v>
      </c>
      <c r="J72" s="36">
        <f t="shared" si="8"/>
        <v>1.5631823467202635</v>
      </c>
      <c r="K72" s="79"/>
      <c r="L72" s="35">
        <v>23508</v>
      </c>
      <c r="M72" s="36">
        <f t="shared" si="9"/>
        <v>2.04581590267667</v>
      </c>
      <c r="N72" s="15"/>
    </row>
    <row r="73" spans="1:14" ht="15.75">
      <c r="A73" s="12"/>
      <c r="B73" s="34" t="s">
        <v>44</v>
      </c>
      <c r="C73" s="35">
        <v>703</v>
      </c>
      <c r="D73" s="35">
        <v>703</v>
      </c>
      <c r="E73" s="36">
        <f t="shared" si="5"/>
        <v>0</v>
      </c>
      <c r="F73" s="36">
        <f t="shared" si="7"/>
        <v>2.2338735303463615</v>
      </c>
      <c r="G73" s="35">
        <v>3174</v>
      </c>
      <c r="H73" s="35">
        <v>3174</v>
      </c>
      <c r="I73" s="36">
        <f t="shared" si="6"/>
        <v>0</v>
      </c>
      <c r="J73" s="36">
        <f t="shared" si="8"/>
        <v>1.6699901610535566</v>
      </c>
      <c r="K73" s="79"/>
      <c r="L73" s="35">
        <v>23403</v>
      </c>
      <c r="M73" s="36">
        <f t="shared" si="9"/>
        <v>2.0366781338413351</v>
      </c>
      <c r="N73" s="15"/>
    </row>
    <row r="74" spans="1:14" ht="15.75">
      <c r="A74" s="12"/>
      <c r="B74" s="34" t="s">
        <v>36</v>
      </c>
      <c r="C74" s="35">
        <v>643</v>
      </c>
      <c r="D74" s="35">
        <v>643</v>
      </c>
      <c r="E74" s="36">
        <f t="shared" si="5"/>
        <v>0</v>
      </c>
      <c r="F74" s="36">
        <f t="shared" si="7"/>
        <v>2.0432157610422625</v>
      </c>
      <c r="G74" s="35">
        <v>3548</v>
      </c>
      <c r="H74" s="35">
        <v>3548</v>
      </c>
      <c r="I74" s="36">
        <f t="shared" si="6"/>
        <v>0</v>
      </c>
      <c r="J74" s="36">
        <f t="shared" si="8"/>
        <v>1.8667690899237612</v>
      </c>
      <c r="K74" s="79"/>
      <c r="L74" s="35">
        <v>23022</v>
      </c>
      <c r="M74" s="36">
        <f t="shared" si="9"/>
        <v>2.003521086924549</v>
      </c>
      <c r="N74" s="15"/>
    </row>
    <row r="75" spans="1:14" ht="15.75">
      <c r="A75" s="12"/>
      <c r="B75" s="34" t="s">
        <v>48</v>
      </c>
      <c r="C75" s="35">
        <v>691</v>
      </c>
      <c r="D75" s="35">
        <v>691</v>
      </c>
      <c r="E75" s="36">
        <f t="shared" si="5"/>
        <v>0</v>
      </c>
      <c r="F75" s="36">
        <f t="shared" si="7"/>
        <v>2.1957419764855417</v>
      </c>
      <c r="G75" s="35">
        <v>3485</v>
      </c>
      <c r="H75" s="35">
        <v>3485</v>
      </c>
      <c r="I75" s="36">
        <f t="shared" si="6"/>
        <v>0</v>
      </c>
      <c r="J75" s="36">
        <f t="shared" si="8"/>
        <v>1.833621837199636</v>
      </c>
      <c r="K75" s="79"/>
      <c r="L75" s="35">
        <v>16997</v>
      </c>
      <c r="M75" s="36">
        <f t="shared" si="9"/>
        <v>1.4791872085160525</v>
      </c>
      <c r="N75" s="15"/>
    </row>
    <row r="76" spans="1:14" ht="15.75">
      <c r="A76" s="12"/>
      <c r="B76" s="34" t="s">
        <v>85</v>
      </c>
      <c r="C76" s="35">
        <v>1</v>
      </c>
      <c r="D76" s="35">
        <v>1</v>
      </c>
      <c r="E76" s="36">
        <f t="shared" si="5"/>
        <v>0</v>
      </c>
      <c r="F76" s="36">
        <f t="shared" si="7"/>
        <v>3.1776294884016524E-3</v>
      </c>
      <c r="G76" s="35">
        <v>5</v>
      </c>
      <c r="H76" s="35">
        <v>5</v>
      </c>
      <c r="I76" s="36">
        <f t="shared" si="6"/>
        <v>0</v>
      </c>
      <c r="J76" s="36">
        <f t="shared" si="8"/>
        <v>2.6307343431845568E-3</v>
      </c>
      <c r="K76" s="79"/>
      <c r="L76" s="35">
        <v>33</v>
      </c>
      <c r="M76" s="36">
        <f t="shared" si="9"/>
        <v>2.8718702053909355E-3</v>
      </c>
      <c r="N76" s="15"/>
    </row>
    <row r="77" spans="1:14" ht="15.75">
      <c r="A77" s="12"/>
      <c r="B77" s="34" t="s">
        <v>53</v>
      </c>
      <c r="C77" s="35">
        <v>174</v>
      </c>
      <c r="D77" s="35">
        <v>174</v>
      </c>
      <c r="E77" s="36">
        <f t="shared" si="5"/>
        <v>0</v>
      </c>
      <c r="F77" s="36">
        <f t="shared" si="7"/>
        <v>0.5529075309818875</v>
      </c>
      <c r="G77" s="35">
        <v>1264</v>
      </c>
      <c r="H77" s="35">
        <v>1264</v>
      </c>
      <c r="I77" s="36">
        <f t="shared" si="6"/>
        <v>0</v>
      </c>
      <c r="J77" s="36">
        <f t="shared" si="8"/>
        <v>0.66504964195705585</v>
      </c>
      <c r="K77" s="79"/>
      <c r="L77" s="35">
        <v>6535</v>
      </c>
      <c r="M77" s="36">
        <f t="shared" si="9"/>
        <v>0.56871732703726552</v>
      </c>
      <c r="N77" s="15"/>
    </row>
    <row r="78" spans="1:14" ht="15.75">
      <c r="A78" s="12"/>
      <c r="B78" s="34" t="s">
        <v>50</v>
      </c>
      <c r="C78" s="35">
        <v>275</v>
      </c>
      <c r="D78" s="35">
        <v>275</v>
      </c>
      <c r="E78" s="36">
        <f t="shared" si="5"/>
        <v>0</v>
      </c>
      <c r="F78" s="36">
        <f t="shared" si="7"/>
        <v>0.87384810931045442</v>
      </c>
      <c r="G78" s="35">
        <v>2033</v>
      </c>
      <c r="H78" s="35">
        <v>2033</v>
      </c>
      <c r="I78" s="36">
        <f t="shared" si="6"/>
        <v>0</v>
      </c>
      <c r="J78" s="36">
        <f t="shared" si="8"/>
        <v>1.0696565839388408</v>
      </c>
      <c r="K78" s="79"/>
      <c r="L78" s="35">
        <v>9503</v>
      </c>
      <c r="M78" s="36">
        <f t="shared" si="9"/>
        <v>0.82701159278272907</v>
      </c>
      <c r="N78" s="15"/>
    </row>
    <row r="79" spans="1:14" ht="15.75">
      <c r="A79" s="12"/>
      <c r="B79" s="34" t="s">
        <v>54</v>
      </c>
      <c r="C79" s="35">
        <v>113</v>
      </c>
      <c r="D79" s="35">
        <v>113</v>
      </c>
      <c r="E79" s="36">
        <f t="shared" si="5"/>
        <v>0</v>
      </c>
      <c r="F79" s="36">
        <f t="shared" si="7"/>
        <v>0.35907213218938672</v>
      </c>
      <c r="G79" s="35">
        <v>670</v>
      </c>
      <c r="H79" s="35">
        <v>670</v>
      </c>
      <c r="I79" s="36">
        <f t="shared" si="6"/>
        <v>0</v>
      </c>
      <c r="J79" s="36">
        <f t="shared" si="8"/>
        <v>0.35251840198673057</v>
      </c>
      <c r="K79" s="79"/>
      <c r="L79" s="35">
        <v>2352</v>
      </c>
      <c r="M79" s="36">
        <f t="shared" si="9"/>
        <v>0.2046860219114994</v>
      </c>
      <c r="N79" s="15"/>
    </row>
    <row r="80" spans="1:14" ht="15.75">
      <c r="A80" s="12"/>
      <c r="B80" s="34" t="s">
        <v>233</v>
      </c>
      <c r="C80" s="35">
        <v>5</v>
      </c>
      <c r="D80" s="35">
        <v>5</v>
      </c>
      <c r="E80" s="36">
        <f t="shared" si="5"/>
        <v>0</v>
      </c>
      <c r="F80" s="36">
        <f t="shared" si="7"/>
        <v>1.5888147442008262E-2</v>
      </c>
      <c r="G80" s="35">
        <v>19</v>
      </c>
      <c r="H80" s="35">
        <v>19</v>
      </c>
      <c r="I80" s="36">
        <f t="shared" si="6"/>
        <v>0</v>
      </c>
      <c r="J80" s="36">
        <f t="shared" si="8"/>
        <v>9.9967905041013147E-3</v>
      </c>
      <c r="K80" s="79"/>
      <c r="L80" s="35">
        <v>98</v>
      </c>
      <c r="M80" s="36">
        <f t="shared" si="9"/>
        <v>8.5285842463124744E-3</v>
      </c>
      <c r="N80" s="15"/>
    </row>
    <row r="81" spans="1:14" ht="15.75">
      <c r="A81" s="12"/>
      <c r="B81" s="34" t="s">
        <v>42</v>
      </c>
      <c r="C81" s="35">
        <v>598</v>
      </c>
      <c r="D81" s="35">
        <v>598</v>
      </c>
      <c r="E81" s="36">
        <f t="shared" si="5"/>
        <v>0</v>
      </c>
      <c r="F81" s="36">
        <f t="shared" si="7"/>
        <v>1.9002224340641882</v>
      </c>
      <c r="G81" s="35">
        <v>2732</v>
      </c>
      <c r="H81" s="35">
        <v>2732</v>
      </c>
      <c r="I81" s="36">
        <f t="shared" si="6"/>
        <v>0</v>
      </c>
      <c r="J81" s="36">
        <f t="shared" si="8"/>
        <v>1.4374332451160416</v>
      </c>
      <c r="K81" s="79"/>
      <c r="L81" s="35">
        <v>14583</v>
      </c>
      <c r="M81" s="36">
        <f t="shared" si="9"/>
        <v>1.2691055516732126</v>
      </c>
      <c r="N81" s="15"/>
    </row>
    <row r="82" spans="1:14" ht="15.75">
      <c r="A82" s="12"/>
      <c r="B82" s="34" t="s">
        <v>51</v>
      </c>
      <c r="C82" s="35">
        <v>208</v>
      </c>
      <c r="D82" s="35">
        <v>208</v>
      </c>
      <c r="E82" s="36">
        <f t="shared" si="5"/>
        <v>0</v>
      </c>
      <c r="F82" s="36">
        <f t="shared" si="7"/>
        <v>0.66094693358754364</v>
      </c>
      <c r="G82" s="35">
        <v>1220</v>
      </c>
      <c r="H82" s="35">
        <v>1220</v>
      </c>
      <c r="I82" s="36">
        <f t="shared" si="6"/>
        <v>0</v>
      </c>
      <c r="J82" s="36">
        <f t="shared" si="8"/>
        <v>0.64189917973703181</v>
      </c>
      <c r="K82" s="79"/>
      <c r="L82" s="35">
        <v>16327</v>
      </c>
      <c r="M82" s="36">
        <f t="shared" si="9"/>
        <v>1.4208795407096304</v>
      </c>
      <c r="N82" s="15"/>
    </row>
    <row r="83" spans="1:14" ht="15.75">
      <c r="A83" s="12"/>
      <c r="B83" s="34" t="s">
        <v>46</v>
      </c>
      <c r="C83" s="35">
        <v>396</v>
      </c>
      <c r="D83" s="35">
        <v>396</v>
      </c>
      <c r="E83" s="36">
        <f t="shared" si="5"/>
        <v>0</v>
      </c>
      <c r="F83" s="36">
        <f t="shared" si="7"/>
        <v>1.2583412774070544</v>
      </c>
      <c r="G83" s="35">
        <v>2649</v>
      </c>
      <c r="H83" s="35">
        <v>2649</v>
      </c>
      <c r="I83" s="36">
        <f t="shared" si="6"/>
        <v>0</v>
      </c>
      <c r="J83" s="36">
        <f t="shared" si="8"/>
        <v>1.393763055019178</v>
      </c>
      <c r="K83" s="79"/>
      <c r="L83" s="35">
        <v>15836</v>
      </c>
      <c r="M83" s="36">
        <f t="shared" si="9"/>
        <v>1.3781495931082077</v>
      </c>
      <c r="N83" s="15"/>
    </row>
    <row r="84" spans="1:14" ht="15.75">
      <c r="A84" s="12"/>
      <c r="B84" s="34" t="s">
        <v>49</v>
      </c>
      <c r="C84" s="35">
        <v>590</v>
      </c>
      <c r="D84" s="35">
        <v>590</v>
      </c>
      <c r="E84" s="36">
        <f t="shared" si="5"/>
        <v>0</v>
      </c>
      <c r="F84" s="36">
        <f t="shared" si="7"/>
        <v>1.8748013981569749</v>
      </c>
      <c r="G84" s="35">
        <v>2811</v>
      </c>
      <c r="H84" s="35">
        <v>2811</v>
      </c>
      <c r="I84" s="36">
        <f t="shared" si="6"/>
        <v>0</v>
      </c>
      <c r="J84" s="36">
        <f t="shared" si="8"/>
        <v>1.4789988477383578</v>
      </c>
      <c r="K84" s="79"/>
      <c r="L84" s="35">
        <v>17823</v>
      </c>
      <c r="M84" s="36">
        <f t="shared" si="9"/>
        <v>1.5510709900206863</v>
      </c>
      <c r="N84" s="15"/>
    </row>
    <row r="85" spans="1:14" ht="15.75">
      <c r="A85" s="12"/>
      <c r="B85" s="34" t="s">
        <v>37</v>
      </c>
      <c r="C85" s="35">
        <v>742</v>
      </c>
      <c r="D85" s="35">
        <v>742</v>
      </c>
      <c r="E85" s="36">
        <f t="shared" si="5"/>
        <v>0</v>
      </c>
      <c r="F85" s="36">
        <f t="shared" si="7"/>
        <v>2.3578010803940259</v>
      </c>
      <c r="G85" s="35">
        <v>4579</v>
      </c>
      <c r="H85" s="35">
        <v>4579</v>
      </c>
      <c r="I85" s="36">
        <f t="shared" si="6"/>
        <v>0</v>
      </c>
      <c r="J85" s="36">
        <f t="shared" si="8"/>
        <v>2.4092265114884168</v>
      </c>
      <c r="K85" s="79"/>
      <c r="L85" s="35">
        <v>33781</v>
      </c>
      <c r="M85" s="36">
        <f t="shared" si="9"/>
        <v>2.9398378002518544</v>
      </c>
      <c r="N85" s="15"/>
    </row>
    <row r="86" spans="1:14" ht="15.75">
      <c r="A86" s="12"/>
      <c r="B86" s="34" t="s">
        <v>45</v>
      </c>
      <c r="C86" s="35">
        <v>283</v>
      </c>
      <c r="D86" s="35">
        <v>283</v>
      </c>
      <c r="E86" s="36">
        <f t="shared" si="5"/>
        <v>0</v>
      </c>
      <c r="F86" s="36">
        <f>+(D86*100)/$D$87</f>
        <v>0.89926914521766765</v>
      </c>
      <c r="G86" s="35">
        <v>2191</v>
      </c>
      <c r="H86" s="35">
        <v>2191</v>
      </c>
      <c r="I86" s="36">
        <f t="shared" si="6"/>
        <v>0</v>
      </c>
      <c r="J86" s="36">
        <f t="shared" si="8"/>
        <v>1.1527877891834726</v>
      </c>
      <c r="K86" s="79"/>
      <c r="L86" s="35">
        <v>14571</v>
      </c>
      <c r="M86" s="36">
        <f t="shared" si="9"/>
        <v>1.2680612352348886</v>
      </c>
      <c r="N86" s="15"/>
    </row>
    <row r="87" spans="1:14" ht="15.75">
      <c r="A87" s="12"/>
      <c r="B87" s="40" t="s">
        <v>70</v>
      </c>
      <c r="C87" s="42">
        <f>SUM(C55:C86)</f>
        <v>31470</v>
      </c>
      <c r="D87" s="42">
        <f>SUM(D55:D86)</f>
        <v>31470</v>
      </c>
      <c r="E87" s="38">
        <f t="shared" si="5"/>
        <v>0</v>
      </c>
      <c r="F87" s="38">
        <f>SUM(F55:F86)</f>
        <v>100.00000000000001</v>
      </c>
      <c r="G87" s="42">
        <f>SUM(G55:G86)</f>
        <v>190061</v>
      </c>
      <c r="H87" s="42">
        <f>SUM(H55:H86)</f>
        <v>190061</v>
      </c>
      <c r="I87" s="38">
        <f t="shared" si="6"/>
        <v>0</v>
      </c>
      <c r="J87" s="38">
        <f>SUM(J55:J86)</f>
        <v>100</v>
      </c>
      <c r="K87" s="4"/>
      <c r="L87" s="42">
        <f>SUM(L55:L86)</f>
        <v>1149077</v>
      </c>
      <c r="M87" s="38">
        <f>SUM(M55:M86)</f>
        <v>99.999999999999986</v>
      </c>
      <c r="N87" s="15"/>
    </row>
    <row r="88" spans="1:14">
      <c r="A88" s="12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15"/>
    </row>
    <row r="89" spans="1:14" ht="18.75">
      <c r="A89" s="12"/>
      <c r="B89" s="92" t="s">
        <v>313</v>
      </c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5"/>
    </row>
    <row r="90" spans="1:14" ht="31.5" customHeight="1">
      <c r="A90" s="12"/>
      <c r="B90" s="30" t="s">
        <v>257</v>
      </c>
      <c r="C90" s="107" t="s">
        <v>319</v>
      </c>
      <c r="D90" s="107"/>
      <c r="E90" s="104" t="s">
        <v>254</v>
      </c>
      <c r="F90" s="104" t="s">
        <v>307</v>
      </c>
      <c r="G90" s="108" t="s">
        <v>321</v>
      </c>
      <c r="H90" s="109"/>
      <c r="I90" s="104" t="s">
        <v>254</v>
      </c>
      <c r="J90" s="104" t="s">
        <v>307</v>
      </c>
      <c r="K90" s="94"/>
      <c r="L90" s="86" t="s">
        <v>316</v>
      </c>
      <c r="M90" s="104" t="s">
        <v>101</v>
      </c>
      <c r="N90" s="15"/>
    </row>
    <row r="91" spans="1:14" ht="15.75">
      <c r="A91" s="12"/>
      <c r="B91" s="30"/>
      <c r="C91" s="31">
        <v>2016</v>
      </c>
      <c r="D91" s="31">
        <v>2017</v>
      </c>
      <c r="E91" s="104"/>
      <c r="F91" s="104"/>
      <c r="G91" s="31">
        <v>2016</v>
      </c>
      <c r="H91" s="31">
        <v>2017</v>
      </c>
      <c r="I91" s="104"/>
      <c r="J91" s="104"/>
      <c r="K91" s="94"/>
      <c r="L91" s="39" t="s">
        <v>310</v>
      </c>
      <c r="M91" s="104"/>
      <c r="N91" s="15"/>
    </row>
    <row r="92" spans="1:14">
      <c r="A92" s="12"/>
      <c r="B92" s="8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15"/>
    </row>
    <row r="93" spans="1:14" ht="15.75">
      <c r="A93" s="12"/>
      <c r="B93" s="34" t="s">
        <v>23</v>
      </c>
      <c r="C93" s="35">
        <f>C17-C55</f>
        <v>268</v>
      </c>
      <c r="D93" s="35">
        <f>D17-D55</f>
        <v>309</v>
      </c>
      <c r="E93" s="36">
        <f t="shared" ref="E93:E125" si="10">IF(ISBLANK(D93),"",(IFERROR(((D93/C93-1)*100),"")))</f>
        <v>15.298507462686572</v>
      </c>
      <c r="F93" s="36">
        <f>+(D93*100)/$D$125</f>
        <v>1.2027558288894944</v>
      </c>
      <c r="G93" s="35">
        <f>G17-G55</f>
        <v>1232</v>
      </c>
      <c r="H93" s="35">
        <f>H17-H55</f>
        <v>1629</v>
      </c>
      <c r="I93" s="36">
        <f t="shared" ref="I93:I125" si="11">IF(ISBLANK(H93),"",(IFERROR(((H93/G93-1)*100),"")))</f>
        <v>32.224025974025984</v>
      </c>
      <c r="J93" s="36">
        <f>+(H93*100)/$H$125</f>
        <v>1.0827949270160326</v>
      </c>
      <c r="K93" s="79"/>
      <c r="L93" s="35">
        <f>L17-L55</f>
        <v>5966</v>
      </c>
      <c r="M93" s="36">
        <f>+(L93*100)/$L$125</f>
        <v>0.70047234331833219</v>
      </c>
      <c r="N93" s="15"/>
    </row>
    <row r="94" spans="1:14" ht="15.75">
      <c r="A94" s="12"/>
      <c r="B94" s="34" t="s">
        <v>43</v>
      </c>
      <c r="C94" s="35">
        <f t="shared" ref="C94:D124" si="12">C18-C56</f>
        <v>369</v>
      </c>
      <c r="D94" s="35">
        <f t="shared" si="12"/>
        <v>277</v>
      </c>
      <c r="E94" s="36">
        <f t="shared" si="10"/>
        <v>-24.932249322493227</v>
      </c>
      <c r="F94" s="36">
        <f t="shared" ref="F94:F124" si="13">+(D94*100)/$D$125</f>
        <v>1.0781985909462457</v>
      </c>
      <c r="G94" s="35">
        <f t="shared" ref="G94:H94" si="14">G18-G56</f>
        <v>2323</v>
      </c>
      <c r="H94" s="35">
        <f t="shared" si="14"/>
        <v>1615</v>
      </c>
      <c r="I94" s="36">
        <f t="shared" si="11"/>
        <v>-30.477830391734827</v>
      </c>
      <c r="J94" s="36">
        <f t="shared" ref="J94:J124" si="15">+(H94*100)/$H$125</f>
        <v>1.0734891388157719</v>
      </c>
      <c r="K94" s="79"/>
      <c r="L94" s="35">
        <f t="shared" ref="L94" si="16">L18-L56</f>
        <v>10330</v>
      </c>
      <c r="M94" s="36">
        <f t="shared" ref="M94:M124" si="17">+(L94*100)/$L$125</f>
        <v>1.212852716473076</v>
      </c>
      <c r="N94" s="15"/>
    </row>
    <row r="95" spans="1:14" ht="15.75">
      <c r="A95" s="12"/>
      <c r="B95" s="34" t="s">
        <v>33</v>
      </c>
      <c r="C95" s="35">
        <f t="shared" si="12"/>
        <v>1953</v>
      </c>
      <c r="D95" s="35">
        <f t="shared" si="12"/>
        <v>1644</v>
      </c>
      <c r="E95" s="36">
        <f t="shared" si="10"/>
        <v>-15.821812596006147</v>
      </c>
      <c r="F95" s="36">
        <f t="shared" si="13"/>
        <v>6.3991280993343969</v>
      </c>
      <c r="G95" s="35">
        <f t="shared" ref="G95:H95" si="18">G19-G57</f>
        <v>8874</v>
      </c>
      <c r="H95" s="35">
        <f t="shared" si="18"/>
        <v>8907</v>
      </c>
      <c r="I95" s="36">
        <f t="shared" si="11"/>
        <v>0.37187288708586674</v>
      </c>
      <c r="J95" s="36">
        <f t="shared" si="15"/>
        <v>5.9204753928372016</v>
      </c>
      <c r="K95" s="79"/>
      <c r="L95" s="35">
        <f t="shared" ref="L95" si="19">L19-L57</f>
        <v>55097</v>
      </c>
      <c r="M95" s="36">
        <f t="shared" si="17"/>
        <v>6.4689783271555727</v>
      </c>
      <c r="N95" s="15"/>
    </row>
    <row r="96" spans="1:14" ht="15.75">
      <c r="A96" s="12"/>
      <c r="B96" s="34" t="s">
        <v>30</v>
      </c>
      <c r="C96" s="35">
        <f t="shared" si="12"/>
        <v>14711</v>
      </c>
      <c r="D96" s="35">
        <f t="shared" si="12"/>
        <v>8813</v>
      </c>
      <c r="E96" s="36">
        <f t="shared" si="10"/>
        <v>-40.092447828155798</v>
      </c>
      <c r="F96" s="36">
        <f t="shared" si="13"/>
        <v>34.303841812307809</v>
      </c>
      <c r="G96" s="35">
        <f t="shared" ref="G96:H96" si="20">G20-G58</f>
        <v>39051</v>
      </c>
      <c r="H96" s="35">
        <f t="shared" si="20"/>
        <v>51781</v>
      </c>
      <c r="I96" s="36">
        <f t="shared" si="11"/>
        <v>32.598396968067391</v>
      </c>
      <c r="J96" s="36">
        <f t="shared" si="15"/>
        <v>34.418787056978012</v>
      </c>
      <c r="K96" s="79"/>
      <c r="L96" s="35">
        <f t="shared" ref="L96" si="21">L20-L58</f>
        <v>295400</v>
      </c>
      <c r="M96" s="36">
        <f t="shared" si="17"/>
        <v>34.683126083847689</v>
      </c>
      <c r="N96" s="15"/>
    </row>
    <row r="97" spans="1:14" ht="15.75">
      <c r="A97" s="12"/>
      <c r="B97" s="34" t="s">
        <v>34</v>
      </c>
      <c r="C97" s="35">
        <f t="shared" si="12"/>
        <v>758</v>
      </c>
      <c r="D97" s="35">
        <f t="shared" si="12"/>
        <v>938</v>
      </c>
      <c r="E97" s="36">
        <f t="shared" si="10"/>
        <v>23.746701846965699</v>
      </c>
      <c r="F97" s="36">
        <f t="shared" si="13"/>
        <v>3.6510840372114748</v>
      </c>
      <c r="G97" s="35">
        <f t="shared" ref="G97:H97" si="22">G21-G59</f>
        <v>3782</v>
      </c>
      <c r="H97" s="35">
        <f t="shared" si="22"/>
        <v>6634</v>
      </c>
      <c r="I97" s="36">
        <f t="shared" si="11"/>
        <v>75.409836065573771</v>
      </c>
      <c r="J97" s="36">
        <f t="shared" si="15"/>
        <v>4.4096142086091836</v>
      </c>
      <c r="K97" s="79"/>
      <c r="L97" s="35">
        <f t="shared" ref="L97" si="23">L21-L59</f>
        <v>29446</v>
      </c>
      <c r="M97" s="36">
        <f t="shared" si="17"/>
        <v>3.4572760008970178</v>
      </c>
      <c r="N97" s="15"/>
    </row>
    <row r="98" spans="1:14" ht="15.75">
      <c r="A98" s="12"/>
      <c r="B98" s="34" t="s">
        <v>32</v>
      </c>
      <c r="C98" s="35">
        <f t="shared" si="12"/>
        <v>2250</v>
      </c>
      <c r="D98" s="35">
        <f t="shared" si="12"/>
        <v>1629</v>
      </c>
      <c r="E98" s="36">
        <f t="shared" si="10"/>
        <v>-27.6</v>
      </c>
      <c r="F98" s="36">
        <f t="shared" si="13"/>
        <v>6.3407418940484996</v>
      </c>
      <c r="G98" s="35">
        <f t="shared" ref="G98:H98" si="24">G22-G60</f>
        <v>10537</v>
      </c>
      <c r="H98" s="35">
        <f t="shared" si="24"/>
        <v>9922</v>
      </c>
      <c r="I98" s="36">
        <f t="shared" si="11"/>
        <v>-5.8365758754863828</v>
      </c>
      <c r="J98" s="36">
        <f t="shared" si="15"/>
        <v>6.5951450373560929</v>
      </c>
      <c r="K98" s="79"/>
      <c r="L98" s="35">
        <f t="shared" ref="L98" si="25">L22-L60</f>
        <v>87395</v>
      </c>
      <c r="M98" s="36">
        <f t="shared" si="17"/>
        <v>10.261109695659679</v>
      </c>
      <c r="N98" s="15"/>
    </row>
    <row r="99" spans="1:14" ht="15.75">
      <c r="A99" s="12"/>
      <c r="B99" s="34" t="s">
        <v>35</v>
      </c>
      <c r="C99" s="35">
        <f t="shared" si="12"/>
        <v>68</v>
      </c>
      <c r="D99" s="35">
        <f t="shared" si="12"/>
        <v>680</v>
      </c>
      <c r="E99" s="36">
        <f t="shared" si="10"/>
        <v>900</v>
      </c>
      <c r="F99" s="36">
        <f t="shared" si="13"/>
        <v>2.646841306294033</v>
      </c>
      <c r="G99" s="35">
        <f t="shared" ref="G99:H99" si="26">G23-G61</f>
        <v>766</v>
      </c>
      <c r="H99" s="35">
        <f t="shared" si="26"/>
        <v>3594</v>
      </c>
      <c r="I99" s="36">
        <f t="shared" si="11"/>
        <v>369.19060052219317</v>
      </c>
      <c r="J99" s="36">
        <f t="shared" si="15"/>
        <v>2.3889287708383184</v>
      </c>
      <c r="K99" s="79"/>
      <c r="L99" s="35">
        <f t="shared" ref="L99" si="27">L23-L61</f>
        <v>18768</v>
      </c>
      <c r="M99" s="36">
        <f t="shared" si="17"/>
        <v>2.203564354575672</v>
      </c>
      <c r="N99" s="15"/>
    </row>
    <row r="100" spans="1:14" ht="15.75">
      <c r="A100" s="12"/>
      <c r="B100" s="34" t="s">
        <v>41</v>
      </c>
      <c r="C100" s="35">
        <f t="shared" si="12"/>
        <v>452</v>
      </c>
      <c r="D100" s="35">
        <f t="shared" si="12"/>
        <v>1060</v>
      </c>
      <c r="E100" s="36">
        <f t="shared" si="10"/>
        <v>134.51327433628316</v>
      </c>
      <c r="F100" s="36">
        <f t="shared" si="13"/>
        <v>4.1259585068701101</v>
      </c>
      <c r="G100" s="35">
        <f t="shared" ref="G100:H100" si="28">G24-G62</f>
        <v>2989</v>
      </c>
      <c r="H100" s="35">
        <f t="shared" si="28"/>
        <v>6390</v>
      </c>
      <c r="I100" s="36">
        <f t="shared" si="11"/>
        <v>113.78387420541989</v>
      </c>
      <c r="J100" s="36">
        <f t="shared" si="15"/>
        <v>4.2474276142617855</v>
      </c>
      <c r="K100" s="79"/>
      <c r="L100" s="35">
        <f t="shared" ref="L100" si="29">L24-L62</f>
        <v>27764</v>
      </c>
      <c r="M100" s="36">
        <f t="shared" si="17"/>
        <v>3.2597911732970455</v>
      </c>
      <c r="N100" s="15"/>
    </row>
    <row r="101" spans="1:14" ht="15.75">
      <c r="A101" s="12"/>
      <c r="B101" s="34" t="s">
        <v>52</v>
      </c>
      <c r="C101" s="35">
        <f t="shared" si="12"/>
        <v>216</v>
      </c>
      <c r="D101" s="35">
        <f t="shared" si="12"/>
        <v>150</v>
      </c>
      <c r="E101" s="36">
        <f t="shared" si="10"/>
        <v>-30.555555555555557</v>
      </c>
      <c r="F101" s="36">
        <f t="shared" si="13"/>
        <v>0.58386205285897785</v>
      </c>
      <c r="G101" s="35">
        <f t="shared" ref="G101:H101" si="30">G25-G63</f>
        <v>1369</v>
      </c>
      <c r="H101" s="35">
        <f t="shared" si="30"/>
        <v>1055</v>
      </c>
      <c r="I101" s="36">
        <f t="shared" si="11"/>
        <v>-22.936449963476989</v>
      </c>
      <c r="J101" s="36">
        <f t="shared" si="15"/>
        <v>0.70125761080534954</v>
      </c>
      <c r="K101" s="79"/>
      <c r="L101" s="35">
        <f t="shared" ref="L101" si="31">L25-L63</f>
        <v>6177</v>
      </c>
      <c r="M101" s="36">
        <f t="shared" si="17"/>
        <v>0.7252460048067948</v>
      </c>
      <c r="N101" s="15"/>
    </row>
    <row r="102" spans="1:14" ht="15.75">
      <c r="A102" s="12"/>
      <c r="B102" s="34" t="s">
        <v>38</v>
      </c>
      <c r="C102" s="35">
        <f t="shared" si="12"/>
        <v>334</v>
      </c>
      <c r="D102" s="35">
        <f t="shared" si="12"/>
        <v>716</v>
      </c>
      <c r="E102" s="36">
        <f t="shared" si="10"/>
        <v>114.37125748502991</v>
      </c>
      <c r="F102" s="36">
        <f t="shared" si="13"/>
        <v>2.7869681989801878</v>
      </c>
      <c r="G102" s="35">
        <f t="shared" ref="G102:H102" si="32">G26-G64</f>
        <v>2253</v>
      </c>
      <c r="H102" s="35">
        <f t="shared" si="32"/>
        <v>4325</v>
      </c>
      <c r="I102" s="36">
        <f t="shared" si="11"/>
        <v>91.966267199289845</v>
      </c>
      <c r="J102" s="36">
        <f t="shared" si="15"/>
        <v>2.8748238547233522</v>
      </c>
      <c r="K102" s="79"/>
      <c r="L102" s="35">
        <f t="shared" ref="L102" si="33">L26-L64</f>
        <v>24106</v>
      </c>
      <c r="M102" s="36">
        <f t="shared" si="17"/>
        <v>2.8303027670183902</v>
      </c>
      <c r="N102" s="15"/>
    </row>
    <row r="103" spans="1:14" ht="15.75">
      <c r="A103" s="12"/>
      <c r="B103" s="34" t="s">
        <v>57</v>
      </c>
      <c r="C103" s="35">
        <f t="shared" si="12"/>
        <v>0</v>
      </c>
      <c r="D103" s="35">
        <f t="shared" si="12"/>
        <v>0</v>
      </c>
      <c r="E103" s="36" t="str">
        <f t="shared" si="10"/>
        <v/>
      </c>
      <c r="F103" s="36">
        <f t="shared" si="13"/>
        <v>0</v>
      </c>
      <c r="G103" s="35">
        <f t="shared" ref="G103:H103" si="34">G27-G65</f>
        <v>2</v>
      </c>
      <c r="H103" s="35">
        <f t="shared" si="34"/>
        <v>1</v>
      </c>
      <c r="I103" s="36">
        <f t="shared" si="11"/>
        <v>-50</v>
      </c>
      <c r="J103" s="36">
        <f t="shared" si="15"/>
        <v>6.6469915716146867E-4</v>
      </c>
      <c r="K103" s="79"/>
      <c r="L103" s="35">
        <f t="shared" ref="L103" si="35">L27-L65</f>
        <v>35</v>
      </c>
      <c r="M103" s="36">
        <f t="shared" si="17"/>
        <v>4.1093751284179726E-3</v>
      </c>
      <c r="N103" s="15"/>
    </row>
    <row r="104" spans="1:14" ht="15.75">
      <c r="A104" s="12"/>
      <c r="B104" s="34" t="s">
        <v>56</v>
      </c>
      <c r="C104" s="35">
        <f t="shared" si="12"/>
        <v>34</v>
      </c>
      <c r="D104" s="35">
        <f t="shared" si="12"/>
        <v>19</v>
      </c>
      <c r="E104" s="36">
        <f t="shared" si="10"/>
        <v>-44.117647058823529</v>
      </c>
      <c r="F104" s="36">
        <f t="shared" si="13"/>
        <v>7.395586002880386E-2</v>
      </c>
      <c r="G104" s="35">
        <f t="shared" ref="G104:H104" si="36">G28-G66</f>
        <v>169</v>
      </c>
      <c r="H104" s="35">
        <f t="shared" si="36"/>
        <v>194</v>
      </c>
      <c r="I104" s="36">
        <f t="shared" si="11"/>
        <v>14.792899408284033</v>
      </c>
      <c r="J104" s="36">
        <f t="shared" si="15"/>
        <v>0.12895163648932492</v>
      </c>
      <c r="K104" s="79"/>
      <c r="L104" s="35">
        <f t="shared" ref="L104" si="37">L28-L66</f>
        <v>795</v>
      </c>
      <c r="M104" s="36">
        <f t="shared" si="17"/>
        <v>9.3341520774065379E-2</v>
      </c>
      <c r="N104" s="15"/>
    </row>
    <row r="105" spans="1:14" ht="15.75">
      <c r="A105" s="12"/>
      <c r="B105" s="34" t="s">
        <v>39</v>
      </c>
      <c r="C105" s="35">
        <f t="shared" si="12"/>
        <v>322</v>
      </c>
      <c r="D105" s="35">
        <f t="shared" si="12"/>
        <v>506</v>
      </c>
      <c r="E105" s="36">
        <f t="shared" si="10"/>
        <v>57.142857142857139</v>
      </c>
      <c r="F105" s="36">
        <f t="shared" si="13"/>
        <v>1.9695613249776187</v>
      </c>
      <c r="G105" s="35">
        <f t="shared" ref="G105:H105" si="38">G29-G67</f>
        <v>2971</v>
      </c>
      <c r="H105" s="35">
        <f t="shared" si="38"/>
        <v>2755</v>
      </c>
      <c r="I105" s="36">
        <f t="shared" si="11"/>
        <v>-7.2702793672164256</v>
      </c>
      <c r="J105" s="36">
        <f t="shared" si="15"/>
        <v>1.8312461779798463</v>
      </c>
      <c r="K105" s="79"/>
      <c r="L105" s="35">
        <f t="shared" ref="L105" si="39">L29-L67</f>
        <v>17577</v>
      </c>
      <c r="M105" s="36">
        <f t="shared" si="17"/>
        <v>2.0637281894915058</v>
      </c>
      <c r="N105" s="15"/>
    </row>
    <row r="106" spans="1:14" ht="15.75">
      <c r="A106" s="12"/>
      <c r="B106" s="34" t="s">
        <v>31</v>
      </c>
      <c r="C106" s="35">
        <f t="shared" si="12"/>
        <v>668</v>
      </c>
      <c r="D106" s="35">
        <f t="shared" si="12"/>
        <v>2886</v>
      </c>
      <c r="E106" s="36">
        <f t="shared" si="10"/>
        <v>332.03592814371257</v>
      </c>
      <c r="F106" s="36">
        <f t="shared" si="13"/>
        <v>11.233505897006735</v>
      </c>
      <c r="G106" s="35">
        <f t="shared" ref="G106:H106" si="40">G30-G68</f>
        <v>493</v>
      </c>
      <c r="H106" s="35">
        <f t="shared" si="40"/>
        <v>17821</v>
      </c>
      <c r="I106" s="36">
        <f t="shared" si="11"/>
        <v>3514.8073022312374</v>
      </c>
      <c r="J106" s="36">
        <f t="shared" si="15"/>
        <v>11.845603679774534</v>
      </c>
      <c r="K106" s="79"/>
      <c r="L106" s="35">
        <f t="shared" ref="L106" si="41">L30-L68</f>
        <v>85748</v>
      </c>
      <c r="M106" s="36">
        <f t="shared" si="17"/>
        <v>10.067734243188124</v>
      </c>
      <c r="N106" s="15"/>
    </row>
    <row r="107" spans="1:14" ht="15.75">
      <c r="A107" s="12"/>
      <c r="B107" s="34" t="s">
        <v>58</v>
      </c>
      <c r="C107" s="35">
        <f t="shared" si="12"/>
        <v>0</v>
      </c>
      <c r="D107" s="35">
        <f t="shared" si="12"/>
        <v>0</v>
      </c>
      <c r="E107" s="36" t="str">
        <f t="shared" si="10"/>
        <v/>
      </c>
      <c r="F107" s="36">
        <f t="shared" si="13"/>
        <v>0</v>
      </c>
      <c r="G107" s="35">
        <f t="shared" ref="G107:H107" si="42">G31-G69</f>
        <v>0</v>
      </c>
      <c r="H107" s="35">
        <f t="shared" si="42"/>
        <v>1</v>
      </c>
      <c r="I107" s="36" t="str">
        <f t="shared" si="11"/>
        <v/>
      </c>
      <c r="J107" s="36">
        <f t="shared" si="15"/>
        <v>6.6469915716146867E-4</v>
      </c>
      <c r="K107" s="79"/>
      <c r="L107" s="35">
        <f t="shared" ref="L107" si="43">L31-L69</f>
        <v>26</v>
      </c>
      <c r="M107" s="36">
        <f t="shared" si="17"/>
        <v>3.0526786668247799E-3</v>
      </c>
      <c r="N107" s="15"/>
    </row>
    <row r="108" spans="1:14" ht="15.75">
      <c r="A108" s="12"/>
      <c r="B108" s="34" t="s">
        <v>55</v>
      </c>
      <c r="C108" s="35">
        <f t="shared" si="12"/>
        <v>19</v>
      </c>
      <c r="D108" s="35">
        <f t="shared" si="12"/>
        <v>75</v>
      </c>
      <c r="E108" s="36">
        <f t="shared" si="10"/>
        <v>294.73684210526312</v>
      </c>
      <c r="F108" s="36">
        <f t="shared" si="13"/>
        <v>0.29193102642948893</v>
      </c>
      <c r="G108" s="35">
        <f t="shared" ref="G108:H108" si="44">G32-G70</f>
        <v>77</v>
      </c>
      <c r="H108" s="35">
        <f t="shared" si="44"/>
        <v>307</v>
      </c>
      <c r="I108" s="36">
        <f t="shared" si="11"/>
        <v>298.7012987012987</v>
      </c>
      <c r="J108" s="36">
        <f t="shared" si="15"/>
        <v>0.2040626412485709</v>
      </c>
      <c r="K108" s="79"/>
      <c r="L108" s="35">
        <f t="shared" ref="L108" si="45">L32-L70</f>
        <v>1180</v>
      </c>
      <c r="M108" s="36">
        <f t="shared" si="17"/>
        <v>0.13854464718666309</v>
      </c>
      <c r="N108" s="15"/>
    </row>
    <row r="109" spans="1:14" ht="15.75">
      <c r="A109" s="12"/>
      <c r="B109" s="34" t="s">
        <v>47</v>
      </c>
      <c r="C109" s="35">
        <f t="shared" si="12"/>
        <v>-555</v>
      </c>
      <c r="D109" s="35">
        <f t="shared" si="12"/>
        <v>862</v>
      </c>
      <c r="E109" s="36">
        <f t="shared" si="10"/>
        <v>-255.31531531531533</v>
      </c>
      <c r="F109" s="36">
        <f t="shared" si="13"/>
        <v>3.3552605970962595</v>
      </c>
      <c r="G109" s="35">
        <f t="shared" ref="G109:H109" si="46">G33-G71</f>
        <v>-1273</v>
      </c>
      <c r="H109" s="35">
        <f t="shared" si="46"/>
        <v>4353</v>
      </c>
      <c r="I109" s="36">
        <f t="shared" si="11"/>
        <v>-441.94815396700704</v>
      </c>
      <c r="J109" s="36">
        <f t="shared" si="15"/>
        <v>2.8934354311238732</v>
      </c>
      <c r="K109" s="79"/>
      <c r="L109" s="35">
        <f t="shared" ref="L109" si="47">L33-L71</f>
        <v>12678</v>
      </c>
      <c r="M109" s="36">
        <f t="shared" si="17"/>
        <v>1.4885330822309446</v>
      </c>
      <c r="N109" s="15"/>
    </row>
    <row r="110" spans="1:14" ht="15.75">
      <c r="A110" s="12"/>
      <c r="B110" s="34" t="s">
        <v>40</v>
      </c>
      <c r="C110" s="35">
        <f t="shared" si="12"/>
        <v>447</v>
      </c>
      <c r="D110" s="35">
        <f t="shared" si="12"/>
        <v>368</v>
      </c>
      <c r="E110" s="36">
        <f t="shared" si="10"/>
        <v>-17.67337807606264</v>
      </c>
      <c r="F110" s="36">
        <f t="shared" si="13"/>
        <v>1.4324082363473589</v>
      </c>
      <c r="G110" s="35">
        <f t="shared" ref="G110:H110" si="48">G34-G72</f>
        <v>4230</v>
      </c>
      <c r="H110" s="35">
        <f t="shared" si="48"/>
        <v>3009</v>
      </c>
      <c r="I110" s="36">
        <f t="shared" si="11"/>
        <v>-28.865248226950357</v>
      </c>
      <c r="J110" s="36">
        <f t="shared" si="15"/>
        <v>2.0000797638988592</v>
      </c>
      <c r="K110" s="79"/>
      <c r="L110" s="35">
        <f t="shared" ref="L110" si="49">L34-L72</f>
        <v>21695</v>
      </c>
      <c r="M110" s="36">
        <f t="shared" si="17"/>
        <v>2.547225526029369</v>
      </c>
      <c r="N110" s="15"/>
    </row>
    <row r="111" spans="1:14" ht="15.75">
      <c r="A111" s="12"/>
      <c r="B111" s="34" t="s">
        <v>44</v>
      </c>
      <c r="C111" s="35">
        <f t="shared" si="12"/>
        <v>238</v>
      </c>
      <c r="D111" s="35">
        <f t="shared" si="12"/>
        <v>599</v>
      </c>
      <c r="E111" s="36">
        <f t="shared" si="10"/>
        <v>151.68067226890756</v>
      </c>
      <c r="F111" s="36">
        <f t="shared" si="13"/>
        <v>2.3315557977501848</v>
      </c>
      <c r="G111" s="35">
        <f t="shared" ref="G111:H111" si="50">G35-G73</f>
        <v>1913</v>
      </c>
      <c r="H111" s="35">
        <f t="shared" si="50"/>
        <v>3214</v>
      </c>
      <c r="I111" s="36">
        <f t="shared" si="11"/>
        <v>68.008363826450591</v>
      </c>
      <c r="J111" s="36">
        <f t="shared" si="15"/>
        <v>2.1363430911169603</v>
      </c>
      <c r="K111" s="79"/>
      <c r="L111" s="35">
        <f t="shared" ref="L111" si="51">L35-L73</f>
        <v>17006</v>
      </c>
      <c r="M111" s="36">
        <f t="shared" si="17"/>
        <v>1.9966866695393155</v>
      </c>
      <c r="N111" s="15"/>
    </row>
    <row r="112" spans="1:14" ht="15.75">
      <c r="A112" s="12"/>
      <c r="B112" s="34" t="s">
        <v>36</v>
      </c>
      <c r="C112" s="35">
        <f t="shared" si="12"/>
        <v>209</v>
      </c>
      <c r="D112" s="35">
        <f t="shared" si="12"/>
        <v>504</v>
      </c>
      <c r="E112" s="36">
        <f t="shared" si="10"/>
        <v>141.14832535885168</v>
      </c>
      <c r="F112" s="36">
        <f t="shared" si="13"/>
        <v>1.9617764976061656</v>
      </c>
      <c r="G112" s="35">
        <f t="shared" ref="G112:H112" si="52">G36-G74</f>
        <v>2348</v>
      </c>
      <c r="H112" s="35">
        <f t="shared" si="52"/>
        <v>2579</v>
      </c>
      <c r="I112" s="36">
        <f t="shared" si="11"/>
        <v>9.8381601362862003</v>
      </c>
      <c r="J112" s="36">
        <f t="shared" si="15"/>
        <v>1.7142591263194278</v>
      </c>
      <c r="K112" s="79"/>
      <c r="L112" s="35">
        <f t="shared" ref="L112" si="53">L36-L74</f>
        <v>15929</v>
      </c>
      <c r="M112" s="36">
        <f t="shared" si="17"/>
        <v>1.8702353263019968</v>
      </c>
      <c r="N112" s="15"/>
    </row>
    <row r="113" spans="1:14" ht="15.75">
      <c r="A113" s="12"/>
      <c r="B113" s="34" t="s">
        <v>48</v>
      </c>
      <c r="C113" s="35">
        <f t="shared" si="12"/>
        <v>49</v>
      </c>
      <c r="D113" s="35">
        <f t="shared" si="12"/>
        <v>583</v>
      </c>
      <c r="E113" s="36">
        <f t="shared" si="10"/>
        <v>1089.795918367347</v>
      </c>
      <c r="F113" s="36">
        <f t="shared" si="13"/>
        <v>2.2692771787785606</v>
      </c>
      <c r="G113" s="35">
        <f t="shared" ref="G113:H113" si="54">G37-G75</f>
        <v>1021</v>
      </c>
      <c r="H113" s="35">
        <f t="shared" si="54"/>
        <v>2640</v>
      </c>
      <c r="I113" s="36">
        <f t="shared" si="11"/>
        <v>158.5700293829579</v>
      </c>
      <c r="J113" s="36">
        <f t="shared" si="15"/>
        <v>1.7548057749062773</v>
      </c>
      <c r="K113" s="79"/>
      <c r="L113" s="35">
        <f t="shared" ref="L113" si="55">L37-L75</f>
        <v>13022</v>
      </c>
      <c r="M113" s="36">
        <f t="shared" si="17"/>
        <v>1.5289223692073954</v>
      </c>
      <c r="N113" s="15"/>
    </row>
    <row r="114" spans="1:14" ht="15.75">
      <c r="A114" s="12"/>
      <c r="B114" s="34" t="s">
        <v>85</v>
      </c>
      <c r="C114" s="35">
        <f t="shared" si="12"/>
        <v>3</v>
      </c>
      <c r="D114" s="35">
        <f t="shared" si="12"/>
        <v>1</v>
      </c>
      <c r="E114" s="36">
        <f t="shared" si="10"/>
        <v>-66.666666666666671</v>
      </c>
      <c r="F114" s="36">
        <f t="shared" si="13"/>
        <v>3.8924136857265189E-3</v>
      </c>
      <c r="G114" s="35">
        <f t="shared" ref="G114:H114" si="56">G38-G76</f>
        <v>7</v>
      </c>
      <c r="H114" s="35">
        <f t="shared" si="56"/>
        <v>8</v>
      </c>
      <c r="I114" s="36">
        <f t="shared" si="11"/>
        <v>14.285714285714279</v>
      </c>
      <c r="J114" s="36">
        <f t="shared" si="15"/>
        <v>5.3175932572917493E-3</v>
      </c>
      <c r="K114" s="79"/>
      <c r="L114" s="35">
        <f t="shared" ref="L114" si="57">L38-L76</f>
        <v>25</v>
      </c>
      <c r="M114" s="36">
        <f t="shared" si="17"/>
        <v>2.9352679488699805E-3</v>
      </c>
      <c r="N114" s="15"/>
    </row>
    <row r="115" spans="1:14" ht="15.75">
      <c r="A115" s="12"/>
      <c r="B115" s="34" t="s">
        <v>53</v>
      </c>
      <c r="C115" s="35">
        <f t="shared" si="12"/>
        <v>144</v>
      </c>
      <c r="D115" s="35">
        <f t="shared" si="12"/>
        <v>125</v>
      </c>
      <c r="E115" s="36">
        <f t="shared" si="10"/>
        <v>-13.194444444444443</v>
      </c>
      <c r="F115" s="36">
        <f t="shared" si="13"/>
        <v>0.48655171071581488</v>
      </c>
      <c r="G115" s="35">
        <f t="shared" ref="G115:H115" si="58">G39-G77</f>
        <v>588</v>
      </c>
      <c r="H115" s="35">
        <f t="shared" si="58"/>
        <v>661</v>
      </c>
      <c r="I115" s="36">
        <f t="shared" si="11"/>
        <v>12.414965986394556</v>
      </c>
      <c r="J115" s="36">
        <f t="shared" si="15"/>
        <v>0.43936614288373083</v>
      </c>
      <c r="K115" s="79"/>
      <c r="L115" s="35">
        <f t="shared" ref="L115" si="59">L39-L77</f>
        <v>3204</v>
      </c>
      <c r="M115" s="36">
        <f t="shared" si="17"/>
        <v>0.37618394032717672</v>
      </c>
      <c r="N115" s="15"/>
    </row>
    <row r="116" spans="1:14" ht="15.75">
      <c r="A116" s="12"/>
      <c r="B116" s="34" t="s">
        <v>50</v>
      </c>
      <c r="C116" s="35">
        <f t="shared" si="12"/>
        <v>62</v>
      </c>
      <c r="D116" s="35">
        <f t="shared" si="12"/>
        <v>182</v>
      </c>
      <c r="E116" s="36">
        <f t="shared" si="10"/>
        <v>193.54838709677421</v>
      </c>
      <c r="F116" s="36">
        <f t="shared" si="13"/>
        <v>0.70841929080222643</v>
      </c>
      <c r="G116" s="35">
        <f t="shared" ref="G116:H116" si="60">G40-G78</f>
        <v>151</v>
      </c>
      <c r="H116" s="35">
        <f t="shared" si="60"/>
        <v>1592</v>
      </c>
      <c r="I116" s="36">
        <f t="shared" si="11"/>
        <v>954.30463576158945</v>
      </c>
      <c r="J116" s="36">
        <f t="shared" si="15"/>
        <v>1.0582010582010581</v>
      </c>
      <c r="K116" s="79"/>
      <c r="L116" s="35">
        <f t="shared" ref="L116" si="61">L40-L78</f>
        <v>6986</v>
      </c>
      <c r="M116" s="36">
        <f t="shared" si="17"/>
        <v>0.82023127563222742</v>
      </c>
      <c r="N116" s="15"/>
    </row>
    <row r="117" spans="1:14" ht="15.75">
      <c r="A117" s="12"/>
      <c r="B117" s="34" t="s">
        <v>54</v>
      </c>
      <c r="C117" s="35">
        <f t="shared" si="12"/>
        <v>63</v>
      </c>
      <c r="D117" s="35">
        <f t="shared" si="12"/>
        <v>45</v>
      </c>
      <c r="E117" s="36">
        <f t="shared" si="10"/>
        <v>-28.571428571428569</v>
      </c>
      <c r="F117" s="36">
        <f t="shared" si="13"/>
        <v>0.17515861585769335</v>
      </c>
      <c r="G117" s="35">
        <f t="shared" ref="G117:H117" si="62">G41-G79</f>
        <v>390</v>
      </c>
      <c r="H117" s="35">
        <f t="shared" si="62"/>
        <v>240</v>
      </c>
      <c r="I117" s="36">
        <f t="shared" si="11"/>
        <v>-38.46153846153846</v>
      </c>
      <c r="J117" s="36">
        <f t="shared" si="15"/>
        <v>0.1595277977187525</v>
      </c>
      <c r="K117" s="79"/>
      <c r="L117" s="35">
        <f t="shared" ref="L117" si="63">L41-L79</f>
        <v>761</v>
      </c>
      <c r="M117" s="36">
        <f t="shared" si="17"/>
        <v>8.9349556363602214E-2</v>
      </c>
      <c r="N117" s="15"/>
    </row>
    <row r="118" spans="1:14" ht="15.75">
      <c r="A118" s="12"/>
      <c r="B118" s="34" t="s">
        <v>233</v>
      </c>
      <c r="C118" s="35">
        <f t="shared" si="12"/>
        <v>-2</v>
      </c>
      <c r="D118" s="35">
        <f t="shared" si="12"/>
        <v>0</v>
      </c>
      <c r="E118" s="36">
        <f t="shared" si="10"/>
        <v>-100</v>
      </c>
      <c r="F118" s="36">
        <f t="shared" si="13"/>
        <v>0</v>
      </c>
      <c r="G118" s="35">
        <f t="shared" ref="G118:H118" si="64">G42-G80</f>
        <v>-3</v>
      </c>
      <c r="H118" s="35">
        <f t="shared" si="64"/>
        <v>15</v>
      </c>
      <c r="I118" s="36">
        <f t="shared" si="11"/>
        <v>-600</v>
      </c>
      <c r="J118" s="36">
        <f t="shared" si="15"/>
        <v>9.9704873574220313E-3</v>
      </c>
      <c r="K118" s="79"/>
      <c r="L118" s="35">
        <f t="shared" ref="L118" si="65">L42-L80</f>
        <v>84</v>
      </c>
      <c r="M118" s="36">
        <f t="shared" si="17"/>
        <v>9.8625003082031346E-3</v>
      </c>
      <c r="N118" s="15"/>
    </row>
    <row r="119" spans="1:14" ht="15.75">
      <c r="A119" s="12"/>
      <c r="B119" s="34" t="s">
        <v>42</v>
      </c>
      <c r="C119" s="35">
        <f t="shared" si="12"/>
        <v>54</v>
      </c>
      <c r="D119" s="35">
        <f t="shared" si="12"/>
        <v>502</v>
      </c>
      <c r="E119" s="36">
        <f t="shared" si="10"/>
        <v>829.62962962962956</v>
      </c>
      <c r="F119" s="36">
        <f t="shared" si="13"/>
        <v>1.9539916702347127</v>
      </c>
      <c r="G119" s="35">
        <f t="shared" ref="G119:H119" si="66">G43-G81</f>
        <v>701</v>
      </c>
      <c r="H119" s="35">
        <f t="shared" si="66"/>
        <v>2391</v>
      </c>
      <c r="I119" s="36">
        <f t="shared" si="11"/>
        <v>241.08416547788872</v>
      </c>
      <c r="J119" s="36">
        <f t="shared" si="15"/>
        <v>1.5892956847730717</v>
      </c>
      <c r="K119" s="79"/>
      <c r="L119" s="35">
        <f t="shared" ref="L119" si="67">L43-L81</f>
        <v>12578</v>
      </c>
      <c r="M119" s="36">
        <f t="shared" si="17"/>
        <v>1.4767920104354646</v>
      </c>
      <c r="N119" s="15"/>
    </row>
    <row r="120" spans="1:14" ht="15.75">
      <c r="A120" s="12"/>
      <c r="B120" s="34" t="s">
        <v>51</v>
      </c>
      <c r="C120" s="35">
        <f t="shared" si="12"/>
        <v>268</v>
      </c>
      <c r="D120" s="35">
        <f t="shared" si="12"/>
        <v>193</v>
      </c>
      <c r="E120" s="36">
        <f t="shared" si="10"/>
        <v>-27.985074626865668</v>
      </c>
      <c r="F120" s="36">
        <f t="shared" si="13"/>
        <v>0.75123584134521815</v>
      </c>
      <c r="G120" s="35">
        <f t="shared" ref="G120:H120" si="68">G44-G82</f>
        <v>1667</v>
      </c>
      <c r="H120" s="35">
        <f t="shared" si="68"/>
        <v>1229</v>
      </c>
      <c r="I120" s="36">
        <f t="shared" si="11"/>
        <v>-26.2747450509898</v>
      </c>
      <c r="J120" s="36">
        <f t="shared" si="15"/>
        <v>0.81691526415144511</v>
      </c>
      <c r="K120" s="79"/>
      <c r="L120" s="35">
        <f t="shared" ref="L120" si="69">L44-L82</f>
        <v>10986</v>
      </c>
      <c r="M120" s="36">
        <f t="shared" si="17"/>
        <v>1.2898741474514241</v>
      </c>
      <c r="N120" s="15"/>
    </row>
    <row r="121" spans="1:14" ht="15.75">
      <c r="A121" s="12"/>
      <c r="B121" s="34" t="s">
        <v>46</v>
      </c>
      <c r="C121" s="35">
        <f t="shared" si="12"/>
        <v>516</v>
      </c>
      <c r="D121" s="35">
        <f t="shared" si="12"/>
        <v>340</v>
      </c>
      <c r="E121" s="36">
        <f t="shared" si="10"/>
        <v>-34.108527131782949</v>
      </c>
      <c r="F121" s="36">
        <f t="shared" si="13"/>
        <v>1.3234206531470165</v>
      </c>
      <c r="G121" s="35">
        <f t="shared" ref="G121:H121" si="70">G45-G83</f>
        <v>1870</v>
      </c>
      <c r="H121" s="35">
        <f t="shared" si="70"/>
        <v>1950</v>
      </c>
      <c r="I121" s="36">
        <f t="shared" si="11"/>
        <v>4.2780748663101553</v>
      </c>
      <c r="J121" s="36">
        <f t="shared" si="15"/>
        <v>1.296163356464864</v>
      </c>
      <c r="K121" s="79"/>
      <c r="L121" s="35">
        <f t="shared" ref="L121" si="71">L45-L83</f>
        <v>10645</v>
      </c>
      <c r="M121" s="36">
        <f t="shared" si="17"/>
        <v>1.2498370926288378</v>
      </c>
      <c r="N121" s="15"/>
    </row>
    <row r="122" spans="1:14" ht="15.75">
      <c r="A122" s="12"/>
      <c r="B122" s="34" t="s">
        <v>49</v>
      </c>
      <c r="C122" s="35">
        <f t="shared" si="12"/>
        <v>480</v>
      </c>
      <c r="D122" s="35">
        <f t="shared" si="12"/>
        <v>496</v>
      </c>
      <c r="E122" s="36">
        <f t="shared" si="10"/>
        <v>3.3333333333333437</v>
      </c>
      <c r="F122" s="36">
        <f t="shared" si="13"/>
        <v>1.9306371881203535</v>
      </c>
      <c r="G122" s="35">
        <f t="shared" ref="G122:H122" si="72">G46-G84</f>
        <v>2806</v>
      </c>
      <c r="H122" s="35">
        <f t="shared" si="72"/>
        <v>2160</v>
      </c>
      <c r="I122" s="36">
        <f t="shared" si="11"/>
        <v>-23.022095509622243</v>
      </c>
      <c r="J122" s="36">
        <f t="shared" si="15"/>
        <v>1.4357501794687724</v>
      </c>
      <c r="K122" s="79"/>
      <c r="L122" s="35">
        <f t="shared" ref="L122" si="73">L46-L84</f>
        <v>12590</v>
      </c>
      <c r="M122" s="36">
        <f t="shared" si="17"/>
        <v>1.4782009390509221</v>
      </c>
      <c r="N122" s="15"/>
    </row>
    <row r="123" spans="1:14" ht="15.75">
      <c r="A123" s="12"/>
      <c r="B123" s="34" t="s">
        <v>37</v>
      </c>
      <c r="C123" s="35">
        <f t="shared" si="12"/>
        <v>907</v>
      </c>
      <c r="D123" s="35">
        <f t="shared" si="12"/>
        <v>770</v>
      </c>
      <c r="E123" s="36">
        <f t="shared" si="10"/>
        <v>-15.104740904079383</v>
      </c>
      <c r="F123" s="36">
        <f t="shared" si="13"/>
        <v>2.9971585380094194</v>
      </c>
      <c r="G123" s="35">
        <f t="shared" ref="G123:H123" si="74">G47-G85</f>
        <v>5621</v>
      </c>
      <c r="H123" s="35">
        <f t="shared" si="74"/>
        <v>4739</v>
      </c>
      <c r="I123" s="36">
        <f t="shared" si="11"/>
        <v>-15.691158156911577</v>
      </c>
      <c r="J123" s="36">
        <f t="shared" si="15"/>
        <v>3.1500093057882004</v>
      </c>
      <c r="K123" s="79"/>
      <c r="L123" s="35">
        <f t="shared" ref="L123" si="75">L47-L85</f>
        <v>32075</v>
      </c>
      <c r="M123" s="36">
        <f t="shared" si="17"/>
        <v>3.765948778400185</v>
      </c>
      <c r="N123" s="15"/>
    </row>
    <row r="124" spans="1:14" ht="15.75">
      <c r="A124" s="12"/>
      <c r="B124" s="34" t="s">
        <v>45</v>
      </c>
      <c r="C124" s="35">
        <f t="shared" si="12"/>
        <v>713</v>
      </c>
      <c r="D124" s="35">
        <f t="shared" si="12"/>
        <v>419</v>
      </c>
      <c r="E124" s="36">
        <f t="shared" si="10"/>
        <v>-41.234221598877987</v>
      </c>
      <c r="F124" s="36">
        <f t="shared" si="13"/>
        <v>1.6309213343194116</v>
      </c>
      <c r="G124" s="35">
        <f t="shared" ref="G124:H124" si="76">G48-G86</f>
        <v>4600</v>
      </c>
      <c r="H124" s="35">
        <f t="shared" si="76"/>
        <v>2733</v>
      </c>
      <c r="I124" s="36">
        <f t="shared" si="11"/>
        <v>-40.586956521739125</v>
      </c>
      <c r="J124" s="36">
        <f t="shared" si="15"/>
        <v>1.8166227965222941</v>
      </c>
      <c r="K124" s="79"/>
      <c r="L124" s="35">
        <f t="shared" ref="L124" si="77">L48-L86</f>
        <v>15637</v>
      </c>
      <c r="M124" s="36">
        <f t="shared" si="17"/>
        <v>1.8359513966591954</v>
      </c>
      <c r="N124" s="15"/>
    </row>
    <row r="125" spans="1:14" ht="15.75">
      <c r="A125" s="12"/>
      <c r="B125" s="40" t="s">
        <v>70</v>
      </c>
      <c r="C125" s="42">
        <f>SUM(C93:C124)</f>
        <v>26018</v>
      </c>
      <c r="D125" s="42">
        <f>SUM(D93:D124)</f>
        <v>25691</v>
      </c>
      <c r="E125" s="38">
        <f t="shared" si="10"/>
        <v>-1.2568222000153728</v>
      </c>
      <c r="F125" s="38">
        <f>SUM(F93:F124)</f>
        <v>100.00000000000003</v>
      </c>
      <c r="G125" s="42">
        <f>SUM(G93:G124)</f>
        <v>103525</v>
      </c>
      <c r="H125" s="42">
        <f>SUM(H93:H124)</f>
        <v>150444</v>
      </c>
      <c r="I125" s="38">
        <f t="shared" si="11"/>
        <v>45.32141994687273</v>
      </c>
      <c r="J125" s="38">
        <f>SUM(J93:J124)</f>
        <v>99.999999999999986</v>
      </c>
      <c r="K125" s="4"/>
      <c r="L125" s="42">
        <f>SUM(L93:L124)</f>
        <v>851711</v>
      </c>
      <c r="M125" s="38">
        <f>SUM(M93:M124)</f>
        <v>99.999999999999986</v>
      </c>
      <c r="N125" s="15"/>
    </row>
    <row r="126" spans="1:14">
      <c r="A126" s="12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15"/>
    </row>
    <row r="127" spans="1:14" ht="15.75">
      <c r="A127" s="12"/>
      <c r="B127" s="34" t="s">
        <v>256</v>
      </c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15"/>
    </row>
    <row r="128" spans="1:14">
      <c r="A128" s="18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19"/>
    </row>
    <row r="132" spans="1:11">
      <c r="A132" s="12"/>
      <c r="B132" s="4"/>
      <c r="C132" s="4"/>
      <c r="D132" s="4"/>
      <c r="E132" s="4"/>
      <c r="F132" s="4"/>
      <c r="G132" s="4"/>
      <c r="H132" s="4"/>
      <c r="I132" s="4"/>
      <c r="J132" s="4"/>
      <c r="K132" s="4"/>
    </row>
  </sheetData>
  <mergeCells count="23">
    <mergeCell ref="J52:J53"/>
    <mergeCell ref="M52:M53"/>
    <mergeCell ref="C90:D90"/>
    <mergeCell ref="E90:E91"/>
    <mergeCell ref="F90:F91"/>
    <mergeCell ref="G90:H90"/>
    <mergeCell ref="I90:I91"/>
    <mergeCell ref="J90:J91"/>
    <mergeCell ref="M90:M91"/>
    <mergeCell ref="C52:D52"/>
    <mergeCell ref="E52:E53"/>
    <mergeCell ref="F52:F53"/>
    <mergeCell ref="G52:H52"/>
    <mergeCell ref="I52:I53"/>
    <mergeCell ref="C11:M11"/>
    <mergeCell ref="C14:D14"/>
    <mergeCell ref="E14:E15"/>
    <mergeCell ref="F14:F15"/>
    <mergeCell ref="G14:H14"/>
    <mergeCell ref="I14:I15"/>
    <mergeCell ref="J14:J15"/>
    <mergeCell ref="M14:M15"/>
    <mergeCell ref="C12:M12"/>
  </mergeCells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tabColor rgb="FFFF0000"/>
  </sheetPr>
  <dimension ref="A1:S119"/>
  <sheetViews>
    <sheetView showGridLines="0" topLeftCell="A74" zoomScale="90" zoomScaleNormal="90" workbookViewId="0">
      <selection activeCell="D48" sqref="D48"/>
    </sheetView>
  </sheetViews>
  <sheetFormatPr baseColWidth="10" defaultRowHeight="15"/>
  <cols>
    <col min="1" max="1" width="1.7109375" customWidth="1"/>
    <col min="2" max="2" width="61.28515625" customWidth="1"/>
    <col min="3" max="9" width="11.7109375" customWidth="1"/>
    <col min="10" max="10" width="11.85546875" customWidth="1"/>
    <col min="11" max="11" width="4.5703125" customWidth="1"/>
    <col min="12" max="13" width="11.7109375" customWidth="1"/>
    <col min="14" max="14" width="1.7109375" customWidth="1"/>
    <col min="15" max="15" width="12" bestFit="1" customWidth="1"/>
    <col min="16" max="16" width="12.42578125" bestFit="1" customWidth="1"/>
    <col min="17" max="17" width="12" bestFit="1" customWidth="1"/>
    <col min="18" max="18" width="12.42578125" bestFit="1" customWidth="1"/>
    <col min="19" max="19" width="12" bestFit="1" customWidth="1"/>
  </cols>
  <sheetData>
    <row r="1" spans="1:19" ht="18">
      <c r="A1" s="9"/>
      <c r="B1" s="6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1"/>
      <c r="O1" s="7"/>
      <c r="P1" s="7"/>
      <c r="Q1" s="7"/>
      <c r="R1" s="7"/>
      <c r="S1" s="7"/>
    </row>
    <row r="2" spans="1:19" ht="18">
      <c r="A2" s="12"/>
      <c r="B2" s="4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4"/>
      <c r="O2" s="7"/>
      <c r="P2" s="7"/>
      <c r="Q2" s="7"/>
      <c r="R2" s="7"/>
      <c r="S2" s="7"/>
    </row>
    <row r="3" spans="1:19">
      <c r="A3" s="12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15"/>
    </row>
    <row r="4" spans="1:19">
      <c r="A4" s="12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15"/>
    </row>
    <row r="5" spans="1:19" ht="15.75">
      <c r="A5" s="12"/>
      <c r="B5" s="16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15"/>
    </row>
    <row r="6" spans="1:19" ht="15.75">
      <c r="A6" s="12"/>
      <c r="B6" s="3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15"/>
    </row>
    <row r="7" spans="1:19">
      <c r="A7" s="12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15"/>
    </row>
    <row r="8" spans="1:19">
      <c r="A8" s="12"/>
      <c r="B8" s="8"/>
      <c r="C8" s="26"/>
      <c r="D8" s="4"/>
      <c r="E8" s="4"/>
      <c r="F8" s="4"/>
      <c r="G8" s="4"/>
      <c r="H8" s="4"/>
      <c r="I8" s="4"/>
      <c r="J8" s="4"/>
      <c r="K8" s="4"/>
      <c r="L8" s="4"/>
      <c r="M8" s="4"/>
      <c r="N8" s="15"/>
    </row>
    <row r="9" spans="1:19">
      <c r="A9" s="12"/>
      <c r="B9" s="8"/>
      <c r="C9" s="26"/>
      <c r="D9" s="4"/>
      <c r="E9" s="4"/>
      <c r="F9" s="4"/>
      <c r="G9" s="4"/>
      <c r="H9" s="4"/>
      <c r="I9" s="4"/>
      <c r="J9" s="4"/>
      <c r="K9" s="4"/>
      <c r="L9" s="4"/>
      <c r="M9" s="4"/>
      <c r="N9" s="15"/>
    </row>
    <row r="10" spans="1:19">
      <c r="A10" s="12"/>
      <c r="B10" s="8"/>
      <c r="C10" s="26"/>
      <c r="D10" s="4"/>
      <c r="E10" s="4"/>
      <c r="F10" s="4"/>
      <c r="G10" s="4"/>
      <c r="H10" s="4"/>
      <c r="I10" s="4"/>
      <c r="J10" s="4"/>
      <c r="K10" s="4"/>
      <c r="L10" s="4"/>
      <c r="M10" s="4"/>
      <c r="N10" s="15"/>
    </row>
    <row r="11" spans="1:19" ht="15.75">
      <c r="A11" s="12"/>
      <c r="B11" s="8"/>
      <c r="C11" s="106" t="s">
        <v>106</v>
      </c>
      <c r="D11" s="106"/>
      <c r="E11" s="106"/>
      <c r="F11" s="106"/>
      <c r="G11" s="106"/>
      <c r="H11" s="106"/>
      <c r="I11" s="106"/>
      <c r="J11" s="106"/>
      <c r="K11" s="106"/>
      <c r="L11" s="106"/>
      <c r="M11" s="106"/>
      <c r="N11" s="15"/>
    </row>
    <row r="12" spans="1:19" ht="15.75">
      <c r="A12" s="12"/>
      <c r="B12" s="8"/>
      <c r="C12" s="106" t="s">
        <v>315</v>
      </c>
      <c r="D12" s="106"/>
      <c r="E12" s="106"/>
      <c r="F12" s="106"/>
      <c r="G12" s="106"/>
      <c r="H12" s="106"/>
      <c r="I12" s="106"/>
      <c r="J12" s="106"/>
      <c r="K12" s="106"/>
      <c r="L12" s="106"/>
      <c r="M12" s="106"/>
      <c r="N12" s="15"/>
    </row>
    <row r="13" spans="1:19" ht="18.75">
      <c r="A13" s="12"/>
      <c r="B13" s="92" t="s">
        <v>311</v>
      </c>
      <c r="N13" s="15"/>
    </row>
    <row r="14" spans="1:19" ht="31.5" customHeight="1">
      <c r="A14" s="12"/>
      <c r="B14" s="30" t="s">
        <v>258</v>
      </c>
      <c r="C14" s="107" t="s">
        <v>319</v>
      </c>
      <c r="D14" s="107"/>
      <c r="E14" s="104" t="s">
        <v>254</v>
      </c>
      <c r="F14" s="104" t="s">
        <v>307</v>
      </c>
      <c r="G14" s="108" t="s">
        <v>321</v>
      </c>
      <c r="H14" s="109"/>
      <c r="I14" s="104" t="s">
        <v>254</v>
      </c>
      <c r="J14" s="104" t="s">
        <v>307</v>
      </c>
      <c r="K14" s="94"/>
      <c r="L14" s="86" t="s">
        <v>323</v>
      </c>
      <c r="M14" s="104" t="s">
        <v>101</v>
      </c>
      <c r="N14" s="15"/>
    </row>
    <row r="15" spans="1:19" ht="15.75">
      <c r="A15" s="12"/>
      <c r="B15" s="30"/>
      <c r="C15" s="31">
        <v>2016</v>
      </c>
      <c r="D15" s="31">
        <v>2017</v>
      </c>
      <c r="E15" s="104"/>
      <c r="F15" s="104"/>
      <c r="G15" s="31">
        <v>2016</v>
      </c>
      <c r="H15" s="31">
        <v>2017</v>
      </c>
      <c r="I15" s="104"/>
      <c r="J15" s="104"/>
      <c r="K15" s="94"/>
      <c r="L15" s="39" t="s">
        <v>310</v>
      </c>
      <c r="M15" s="104"/>
      <c r="N15" s="15"/>
    </row>
    <row r="16" spans="1:19">
      <c r="A16" s="12"/>
      <c r="B16" s="8"/>
      <c r="C16" s="26"/>
      <c r="D16" s="4"/>
      <c r="E16" s="4"/>
      <c r="F16" s="4"/>
      <c r="G16" s="4"/>
      <c r="H16" s="4"/>
      <c r="I16" s="4"/>
      <c r="J16" s="4"/>
      <c r="K16" s="4"/>
      <c r="L16" s="4"/>
      <c r="M16" s="4"/>
      <c r="N16" s="15"/>
    </row>
    <row r="17" spans="1:18" ht="15.75">
      <c r="A17" s="12"/>
      <c r="B17" s="34" t="s">
        <v>234</v>
      </c>
      <c r="C17" s="35">
        <v>2232</v>
      </c>
      <c r="D17" s="35">
        <v>1876</v>
      </c>
      <c r="E17" s="36">
        <f t="shared" ref="E17:E42" si="0">IF(ISBLANK(D17),"",(IFERROR(((D17/C17-1)*100),"")))</f>
        <v>-15.949820788530467</v>
      </c>
      <c r="F17" s="36">
        <f>+(D17*100)/$D$42</f>
        <v>1.8932283782420023</v>
      </c>
      <c r="G17" s="35">
        <v>10970</v>
      </c>
      <c r="H17" s="35">
        <v>11878</v>
      </c>
      <c r="I17" s="36">
        <f t="shared" ref="I17:I42" si="1">IF(ISBLANK(H17),"",(IFERROR(((H17/G17-1)*100),"")))</f>
        <v>8.2771194165907058</v>
      </c>
      <c r="J17" s="36">
        <f>+(H17*100)/$H$42</f>
        <v>2.0213502783228137</v>
      </c>
      <c r="K17" s="79"/>
      <c r="L17" s="35">
        <v>75802</v>
      </c>
      <c r="M17" s="36">
        <f>+(L17*100)/$L$42</f>
        <v>2.3533794786377458</v>
      </c>
      <c r="N17" s="15"/>
    </row>
    <row r="18" spans="1:18" ht="15.75">
      <c r="A18" s="12"/>
      <c r="B18" s="34" t="s">
        <v>235</v>
      </c>
      <c r="C18" s="35">
        <v>897</v>
      </c>
      <c r="D18" s="35">
        <v>1013</v>
      </c>
      <c r="E18" s="36">
        <f t="shared" si="0"/>
        <v>12.931995540691199</v>
      </c>
      <c r="F18" s="36">
        <f t="shared" ref="F18:F41" si="2">+(D18*100)/$D$42</f>
        <v>1.0223029569078614</v>
      </c>
      <c r="G18" s="35">
        <v>4897</v>
      </c>
      <c r="H18" s="35">
        <v>5777</v>
      </c>
      <c r="I18" s="36">
        <f t="shared" si="1"/>
        <v>17.970185828058007</v>
      </c>
      <c r="J18" s="36">
        <f t="shared" ref="J18:J41" si="3">+(H18*100)/$H$42</f>
        <v>0.98310663056666903</v>
      </c>
      <c r="K18" s="79"/>
      <c r="L18" s="35">
        <v>32505</v>
      </c>
      <c r="M18" s="36">
        <f t="shared" ref="M18:M41" si="4">+(L18*100)/$L$42</f>
        <v>1.0091633459950915</v>
      </c>
      <c r="N18" s="15"/>
    </row>
    <row r="19" spans="1:18" ht="15.75">
      <c r="A19" s="12"/>
      <c r="B19" s="34" t="s">
        <v>236</v>
      </c>
      <c r="C19" s="35">
        <v>8048</v>
      </c>
      <c r="D19" s="35">
        <v>7579</v>
      </c>
      <c r="E19" s="36">
        <f t="shared" si="0"/>
        <v>-5.8275347912524866</v>
      </c>
      <c r="F19" s="36">
        <f t="shared" si="2"/>
        <v>7.6486022807548695</v>
      </c>
      <c r="G19" s="35">
        <v>44416</v>
      </c>
      <c r="H19" s="35">
        <v>49113</v>
      </c>
      <c r="I19" s="36">
        <f t="shared" si="1"/>
        <v>10.575018011527382</v>
      </c>
      <c r="J19" s="36">
        <f t="shared" si="3"/>
        <v>8.3578528556380149</v>
      </c>
      <c r="K19" s="79"/>
      <c r="L19" s="35">
        <v>331461</v>
      </c>
      <c r="M19" s="36">
        <f t="shared" si="4"/>
        <v>10.290671952834304</v>
      </c>
      <c r="N19" s="15"/>
    </row>
    <row r="20" spans="1:18" ht="15.75">
      <c r="A20" s="12"/>
      <c r="B20" s="34" t="s">
        <v>237</v>
      </c>
      <c r="C20" s="35">
        <v>1242</v>
      </c>
      <c r="D20" s="35">
        <v>1166</v>
      </c>
      <c r="E20" s="36">
        <f t="shared" si="0"/>
        <v>-6.1191626409017763</v>
      </c>
      <c r="F20" s="36">
        <f t="shared" si="2"/>
        <v>1.1767080431930568</v>
      </c>
      <c r="G20" s="35">
        <v>7458</v>
      </c>
      <c r="H20" s="35">
        <v>7756</v>
      </c>
      <c r="I20" s="36">
        <f t="shared" si="1"/>
        <v>3.9957093054438175</v>
      </c>
      <c r="J20" s="36">
        <f t="shared" si="3"/>
        <v>1.319884892967818</v>
      </c>
      <c r="K20" s="79"/>
      <c r="L20" s="35">
        <v>45223</v>
      </c>
      <c r="M20" s="36">
        <f t="shared" si="4"/>
        <v>1.4040115057971396</v>
      </c>
      <c r="N20" s="15"/>
    </row>
    <row r="21" spans="1:18" ht="15.75">
      <c r="A21" s="12"/>
      <c r="B21" s="34" t="s">
        <v>238</v>
      </c>
      <c r="C21" s="35">
        <v>1546</v>
      </c>
      <c r="D21" s="35">
        <v>1514</v>
      </c>
      <c r="E21" s="36">
        <f t="shared" si="0"/>
        <v>-2.0698576972833171</v>
      </c>
      <c r="F21" s="36">
        <f t="shared" si="2"/>
        <v>1.5279039257240892</v>
      </c>
      <c r="G21" s="35">
        <v>9689</v>
      </c>
      <c r="H21" s="35">
        <v>10391</v>
      </c>
      <c r="I21" s="36">
        <f t="shared" si="1"/>
        <v>7.2453297553927154</v>
      </c>
      <c r="J21" s="36">
        <f t="shared" si="3"/>
        <v>1.7682985975797572</v>
      </c>
      <c r="K21" s="79"/>
      <c r="L21" s="35">
        <v>58812</v>
      </c>
      <c r="M21" s="36">
        <f t="shared" si="4"/>
        <v>1.8259010830537863</v>
      </c>
      <c r="N21" s="15"/>
    </row>
    <row r="22" spans="1:18" ht="15" customHeight="1">
      <c r="A22" s="12"/>
      <c r="B22" s="34" t="s">
        <v>239</v>
      </c>
      <c r="C22" s="35">
        <v>1308</v>
      </c>
      <c r="D22" s="35">
        <v>1259</v>
      </c>
      <c r="E22" s="36">
        <f t="shared" si="0"/>
        <v>-3.7461773700305789</v>
      </c>
      <c r="F22" s="36">
        <f t="shared" si="2"/>
        <v>1.2705621152487638</v>
      </c>
      <c r="G22" s="35">
        <v>7247</v>
      </c>
      <c r="H22" s="35">
        <v>8192</v>
      </c>
      <c r="I22" s="36">
        <f t="shared" si="1"/>
        <v>13.03987857044293</v>
      </c>
      <c r="J22" s="36">
        <f t="shared" si="3"/>
        <v>1.3940816198030384</v>
      </c>
      <c r="K22" s="79"/>
      <c r="L22" s="35">
        <v>45940</v>
      </c>
      <c r="M22" s="36">
        <f t="shared" si="4"/>
        <v>1.42627177711166</v>
      </c>
      <c r="N22" s="15"/>
    </row>
    <row r="23" spans="1:18" ht="15.75">
      <c r="A23" s="12"/>
      <c r="B23" s="34" t="s">
        <v>240</v>
      </c>
      <c r="C23" s="35">
        <v>2395</v>
      </c>
      <c r="D23" s="35">
        <v>3370</v>
      </c>
      <c r="E23" s="36">
        <f t="shared" si="0"/>
        <v>40.709812108559504</v>
      </c>
      <c r="F23" s="36">
        <f t="shared" si="2"/>
        <v>3.4009486325562621</v>
      </c>
      <c r="G23" s="35">
        <v>12302</v>
      </c>
      <c r="H23" s="35">
        <v>18876</v>
      </c>
      <c r="I23" s="36">
        <f t="shared" si="1"/>
        <v>53.43846529019671</v>
      </c>
      <c r="J23" s="36">
        <f t="shared" si="3"/>
        <v>3.2122417792238953</v>
      </c>
      <c r="K23" s="79"/>
      <c r="L23" s="35">
        <v>80952</v>
      </c>
      <c r="M23" s="36">
        <f t="shared" si="4"/>
        <v>2.5132684566988051</v>
      </c>
      <c r="N23" s="15"/>
    </row>
    <row r="24" spans="1:18" ht="15.75">
      <c r="A24" s="12"/>
      <c r="B24" s="34" t="s">
        <v>241</v>
      </c>
      <c r="C24" s="35">
        <v>3532</v>
      </c>
      <c r="D24" s="35">
        <v>3508</v>
      </c>
      <c r="E24" s="36">
        <f t="shared" si="0"/>
        <v>-0.67950169875424793</v>
      </c>
      <c r="F24" s="36">
        <f t="shared" si="2"/>
        <v>3.540215965284085</v>
      </c>
      <c r="G24" s="35">
        <v>18854</v>
      </c>
      <c r="H24" s="35">
        <v>22046</v>
      </c>
      <c r="I24" s="36">
        <f t="shared" si="1"/>
        <v>16.930094409674346</v>
      </c>
      <c r="J24" s="36">
        <f t="shared" si="3"/>
        <v>3.7516996325900616</v>
      </c>
      <c r="K24" s="79"/>
      <c r="L24" s="35">
        <v>107256</v>
      </c>
      <c r="M24" s="36">
        <f t="shared" si="4"/>
        <v>3.3299130545469788</v>
      </c>
      <c r="N24" s="15"/>
    </row>
    <row r="25" spans="1:18" ht="15.75">
      <c r="A25" s="12"/>
      <c r="B25" s="34" t="s">
        <v>242</v>
      </c>
      <c r="C25" s="35">
        <v>2373</v>
      </c>
      <c r="D25" s="35">
        <v>2386</v>
      </c>
      <c r="E25" s="36">
        <f t="shared" si="0"/>
        <v>0.54782975136957734</v>
      </c>
      <c r="F25" s="36">
        <f t="shared" si="2"/>
        <v>2.407911999192653</v>
      </c>
      <c r="G25" s="35">
        <v>12546</v>
      </c>
      <c r="H25" s="35">
        <v>14585</v>
      </c>
      <c r="I25" s="36">
        <f t="shared" si="1"/>
        <v>16.252191933684035</v>
      </c>
      <c r="J25" s="36">
        <f t="shared" si="3"/>
        <v>2.4820166534213031</v>
      </c>
      <c r="K25" s="79"/>
      <c r="L25" s="35">
        <v>77604</v>
      </c>
      <c r="M25" s="36">
        <f t="shared" si="4"/>
        <v>2.409325097757363</v>
      </c>
      <c r="N25" s="15"/>
    </row>
    <row r="26" spans="1:18" ht="15.75">
      <c r="A26" s="12"/>
      <c r="B26" s="34" t="s">
        <v>75</v>
      </c>
      <c r="C26" s="35">
        <v>8577</v>
      </c>
      <c r="D26" s="35">
        <v>6928</v>
      </c>
      <c r="E26" s="36">
        <f t="shared" si="0"/>
        <v>-19.225836539582609</v>
      </c>
      <c r="F26" s="36">
        <f t="shared" si="2"/>
        <v>6.9916237763649205</v>
      </c>
      <c r="G26" s="35">
        <v>48197</v>
      </c>
      <c r="H26" s="35">
        <v>43733</v>
      </c>
      <c r="I26" s="36">
        <f t="shared" si="1"/>
        <v>-9.261987260617877</v>
      </c>
      <c r="J26" s="36">
        <f t="shared" si="3"/>
        <v>7.4423060887263519</v>
      </c>
      <c r="K26" s="79"/>
      <c r="L26" s="35">
        <v>249286</v>
      </c>
      <c r="M26" s="36">
        <f t="shared" si="4"/>
        <v>7.7394337446464361</v>
      </c>
      <c r="N26" s="15"/>
      <c r="R26" s="4"/>
    </row>
    <row r="27" spans="1:18" ht="15" customHeight="1">
      <c r="A27" s="12"/>
      <c r="B27" s="34" t="s">
        <v>243</v>
      </c>
      <c r="C27" s="35">
        <v>1163</v>
      </c>
      <c r="D27" s="35">
        <v>1148</v>
      </c>
      <c r="E27" s="36">
        <f t="shared" si="0"/>
        <v>-1.2897678417884806</v>
      </c>
      <c r="F27" s="36">
        <f t="shared" si="2"/>
        <v>1.1585427389242102</v>
      </c>
      <c r="G27" s="35">
        <v>6009</v>
      </c>
      <c r="H27" s="35">
        <v>7032</v>
      </c>
      <c r="I27" s="36">
        <f t="shared" si="1"/>
        <v>17.024463305042438</v>
      </c>
      <c r="J27" s="36">
        <f t="shared" si="3"/>
        <v>1.1966774841863972</v>
      </c>
      <c r="K27" s="79"/>
      <c r="L27" s="35">
        <v>42137</v>
      </c>
      <c r="M27" s="36">
        <f t="shared" si="4"/>
        <v>1.3082023045745323</v>
      </c>
      <c r="N27" s="15"/>
    </row>
    <row r="28" spans="1:18" ht="15" customHeight="1">
      <c r="A28" s="12"/>
      <c r="B28" s="34" t="s">
        <v>76</v>
      </c>
      <c r="C28" s="35">
        <v>586</v>
      </c>
      <c r="D28" s="35">
        <v>752</v>
      </c>
      <c r="E28" s="36">
        <f t="shared" si="0"/>
        <v>28.327645051194537</v>
      </c>
      <c r="F28" s="36">
        <f t="shared" si="2"/>
        <v>0.75890604500958725</v>
      </c>
      <c r="G28" s="35">
        <v>2975</v>
      </c>
      <c r="H28" s="35">
        <v>3458</v>
      </c>
      <c r="I28" s="36">
        <f t="shared" si="1"/>
        <v>16.235294117647058</v>
      </c>
      <c r="J28" s="36">
        <f t="shared" si="3"/>
        <v>0.58846853531236654</v>
      </c>
      <c r="K28" s="79"/>
      <c r="L28" s="35">
        <v>20007</v>
      </c>
      <c r="M28" s="36">
        <f t="shared" si="4"/>
        <v>0.62114539496458376</v>
      </c>
      <c r="N28" s="15"/>
    </row>
    <row r="29" spans="1:18" ht="15" customHeight="1">
      <c r="A29" s="12"/>
      <c r="B29" s="34" t="s">
        <v>244</v>
      </c>
      <c r="C29" s="35">
        <v>1167</v>
      </c>
      <c r="D29" s="35">
        <v>978</v>
      </c>
      <c r="E29" s="36">
        <f t="shared" si="0"/>
        <v>-16.195372750642679</v>
      </c>
      <c r="F29" s="36">
        <f t="shared" si="2"/>
        <v>0.98698153194065996</v>
      </c>
      <c r="G29" s="35">
        <v>6497</v>
      </c>
      <c r="H29" s="35">
        <v>5992</v>
      </c>
      <c r="I29" s="36">
        <f t="shared" si="1"/>
        <v>-7.7728182237955963</v>
      </c>
      <c r="J29" s="36">
        <f t="shared" si="3"/>
        <v>1.0196944660473395</v>
      </c>
      <c r="K29" s="79"/>
      <c r="L29" s="35">
        <v>47659</v>
      </c>
      <c r="M29" s="36">
        <f t="shared" si="4"/>
        <v>1.4796405447401959</v>
      </c>
      <c r="N29" s="15"/>
    </row>
    <row r="30" spans="1:18" ht="15" customHeight="1">
      <c r="A30" s="12"/>
      <c r="B30" s="34" t="s">
        <v>79</v>
      </c>
      <c r="C30" s="35">
        <v>54</v>
      </c>
      <c r="D30" s="35">
        <v>104</v>
      </c>
      <c r="E30" s="36">
        <f t="shared" si="0"/>
        <v>92.592592592592581</v>
      </c>
      <c r="F30" s="36">
        <f t="shared" si="2"/>
        <v>0.10495509133111312</v>
      </c>
      <c r="G30" s="35">
        <v>340</v>
      </c>
      <c r="H30" s="35">
        <v>527</v>
      </c>
      <c r="I30" s="36">
        <f t="shared" si="1"/>
        <v>55.000000000000007</v>
      </c>
      <c r="J30" s="36">
        <f t="shared" si="3"/>
        <v>8.9682740922387844E-2</v>
      </c>
      <c r="K30" s="79"/>
      <c r="L30" s="35">
        <v>2060</v>
      </c>
      <c r="M30" s="36">
        <f t="shared" si="4"/>
        <v>6.3955591224423583E-2</v>
      </c>
      <c r="N30" s="15"/>
    </row>
    <row r="31" spans="1:18" ht="15" customHeight="1">
      <c r="A31" s="12"/>
      <c r="B31" s="34" t="s">
        <v>245</v>
      </c>
      <c r="C31" s="35">
        <v>7195</v>
      </c>
      <c r="D31" s="35">
        <v>6319</v>
      </c>
      <c r="E31" s="36">
        <f t="shared" si="0"/>
        <v>-12.175121612230711</v>
      </c>
      <c r="F31" s="36">
        <f t="shared" si="2"/>
        <v>6.3770309819356141</v>
      </c>
      <c r="G31" s="35">
        <v>36561</v>
      </c>
      <c r="H31" s="35">
        <v>38756</v>
      </c>
      <c r="I31" s="36">
        <f t="shared" si="1"/>
        <v>6.0036651076283531</v>
      </c>
      <c r="J31" s="36">
        <f t="shared" si="3"/>
        <v>6.5953402413435738</v>
      </c>
      <c r="K31" s="79"/>
      <c r="L31" s="35">
        <v>201413</v>
      </c>
      <c r="M31" s="36">
        <f t="shared" si="4"/>
        <v>6.2531492695557418</v>
      </c>
      <c r="N31" s="15"/>
    </row>
    <row r="32" spans="1:18" ht="15" customHeight="1">
      <c r="A32" s="12"/>
      <c r="B32" s="34" t="s">
        <v>78</v>
      </c>
      <c r="C32" s="35">
        <v>2909</v>
      </c>
      <c r="D32" s="35">
        <v>3306</v>
      </c>
      <c r="E32" s="36">
        <f t="shared" si="0"/>
        <v>13.647301478171192</v>
      </c>
      <c r="F32" s="36">
        <f t="shared" si="2"/>
        <v>3.3363608840448076</v>
      </c>
      <c r="G32" s="35">
        <v>14661</v>
      </c>
      <c r="H32" s="35">
        <v>21223</v>
      </c>
      <c r="I32" s="36">
        <f t="shared" si="1"/>
        <v>44.758202032603499</v>
      </c>
      <c r="J32" s="36">
        <f t="shared" si="3"/>
        <v>3.6116448018896339</v>
      </c>
      <c r="K32" s="79"/>
      <c r="L32" s="35">
        <v>97779</v>
      </c>
      <c r="M32" s="36">
        <f t="shared" si="4"/>
        <v>3.0356862885111231</v>
      </c>
      <c r="N32" s="15"/>
    </row>
    <row r="33" spans="1:14" ht="15" customHeight="1">
      <c r="A33" s="12"/>
      <c r="B33" s="34" t="s">
        <v>246</v>
      </c>
      <c r="C33" s="35">
        <v>2334</v>
      </c>
      <c r="D33" s="35">
        <v>2300</v>
      </c>
      <c r="E33" s="36">
        <f t="shared" si="0"/>
        <v>-1.4567266495287057</v>
      </c>
      <c r="F33" s="36">
        <f t="shared" si="2"/>
        <v>2.3211222121303865</v>
      </c>
      <c r="G33" s="35">
        <v>14864</v>
      </c>
      <c r="H33" s="35">
        <v>17502</v>
      </c>
      <c r="I33" s="36">
        <f t="shared" si="1"/>
        <v>17.747578040904187</v>
      </c>
      <c r="J33" s="36">
        <f t="shared" si="3"/>
        <v>2.9784199841055634</v>
      </c>
      <c r="K33" s="79"/>
      <c r="L33" s="35">
        <v>96556</v>
      </c>
      <c r="M33" s="36">
        <f t="shared" si="4"/>
        <v>2.9977165370220602</v>
      </c>
      <c r="N33" s="15"/>
    </row>
    <row r="34" spans="1:14" ht="15" customHeight="1">
      <c r="A34" s="12"/>
      <c r="B34" s="34" t="s">
        <v>247</v>
      </c>
      <c r="C34" s="35">
        <v>1457</v>
      </c>
      <c r="D34" s="35">
        <v>1735</v>
      </c>
      <c r="E34" s="36">
        <f t="shared" si="0"/>
        <v>19.080301990391213</v>
      </c>
      <c r="F34" s="36">
        <f t="shared" si="2"/>
        <v>1.7509334948027047</v>
      </c>
      <c r="G34" s="35">
        <v>7937</v>
      </c>
      <c r="H34" s="35">
        <v>10609</v>
      </c>
      <c r="I34" s="36">
        <f t="shared" si="1"/>
        <v>33.6651127630087</v>
      </c>
      <c r="J34" s="36">
        <f t="shared" si="3"/>
        <v>1.8053969609973675</v>
      </c>
      <c r="K34" s="79"/>
      <c r="L34" s="35">
        <v>60813</v>
      </c>
      <c r="M34" s="36">
        <f t="shared" si="4"/>
        <v>1.8880249364712969</v>
      </c>
      <c r="N34" s="15"/>
    </row>
    <row r="35" spans="1:14" ht="15" customHeight="1">
      <c r="A35" s="12"/>
      <c r="B35" s="34" t="s">
        <v>248</v>
      </c>
      <c r="C35" s="35">
        <v>410</v>
      </c>
      <c r="D35" s="35">
        <v>389</v>
      </c>
      <c r="E35" s="36">
        <f t="shared" si="0"/>
        <v>-5.1219512195121997</v>
      </c>
      <c r="F35" s="36">
        <f t="shared" si="2"/>
        <v>0.39257240892118278</v>
      </c>
      <c r="G35" s="35">
        <v>2736</v>
      </c>
      <c r="H35" s="35">
        <v>2546</v>
      </c>
      <c r="I35" s="36">
        <f t="shared" si="1"/>
        <v>-6.944444444444442</v>
      </c>
      <c r="J35" s="36">
        <f t="shared" si="3"/>
        <v>0.43326804248273137</v>
      </c>
      <c r="K35" s="79"/>
      <c r="L35" s="35">
        <v>23317</v>
      </c>
      <c r="M35" s="36">
        <f t="shared" si="4"/>
        <v>0.72390899057275959</v>
      </c>
      <c r="N35" s="15"/>
    </row>
    <row r="36" spans="1:14" ht="15" customHeight="1">
      <c r="A36" s="12"/>
      <c r="B36" s="34" t="s">
        <v>77</v>
      </c>
      <c r="C36" s="35">
        <v>912</v>
      </c>
      <c r="D36" s="35">
        <v>893</v>
      </c>
      <c r="E36" s="36">
        <f t="shared" si="0"/>
        <v>-2.083333333333337</v>
      </c>
      <c r="F36" s="36">
        <f t="shared" si="2"/>
        <v>0.90120092844888489</v>
      </c>
      <c r="G36" s="35">
        <v>5274</v>
      </c>
      <c r="H36" s="35">
        <v>5348</v>
      </c>
      <c r="I36" s="36">
        <f t="shared" si="1"/>
        <v>1.4031095942358851</v>
      </c>
      <c r="J36" s="36">
        <f t="shared" si="3"/>
        <v>0.91010113558430772</v>
      </c>
      <c r="K36" s="79"/>
      <c r="L36" s="35">
        <v>32845</v>
      </c>
      <c r="M36" s="36">
        <f t="shared" si="4"/>
        <v>1.0197191231874723</v>
      </c>
      <c r="N36" s="15"/>
    </row>
    <row r="37" spans="1:14" ht="15" customHeight="1">
      <c r="A37" s="12"/>
      <c r="B37" s="34" t="s">
        <v>249</v>
      </c>
      <c r="C37" s="35">
        <v>2535</v>
      </c>
      <c r="D37" s="35">
        <v>2864</v>
      </c>
      <c r="E37" s="36">
        <f t="shared" si="0"/>
        <v>12.978303747534525</v>
      </c>
      <c r="F37" s="36">
        <f t="shared" si="2"/>
        <v>2.890301745887577</v>
      </c>
      <c r="G37" s="35">
        <v>13983</v>
      </c>
      <c r="H37" s="35">
        <v>17176</v>
      </c>
      <c r="I37" s="36">
        <f t="shared" si="1"/>
        <v>22.834870914682103</v>
      </c>
      <c r="J37" s="36">
        <f t="shared" si="3"/>
        <v>2.9229426149581283</v>
      </c>
      <c r="K37" s="79"/>
      <c r="L37" s="35">
        <v>90354</v>
      </c>
      <c r="M37" s="36">
        <f t="shared" si="4"/>
        <v>2.8051667424716351</v>
      </c>
      <c r="N37" s="15"/>
    </row>
    <row r="38" spans="1:14" ht="15" customHeight="1">
      <c r="A38" s="12"/>
      <c r="B38" s="34" t="s">
        <v>250</v>
      </c>
      <c r="C38" s="35">
        <v>899</v>
      </c>
      <c r="D38" s="35">
        <v>978</v>
      </c>
      <c r="E38" s="36">
        <f t="shared" si="0"/>
        <v>8.7875417130144573</v>
      </c>
      <c r="F38" s="36">
        <f t="shared" si="2"/>
        <v>0.98698153194065996</v>
      </c>
      <c r="G38" s="35">
        <v>4168</v>
      </c>
      <c r="H38" s="35">
        <v>5905</v>
      </c>
      <c r="I38" s="36">
        <f t="shared" si="1"/>
        <v>41.674664107485611</v>
      </c>
      <c r="J38" s="36">
        <f t="shared" si="3"/>
        <v>1.0048891558760915</v>
      </c>
      <c r="K38" s="79"/>
      <c r="L38" s="35">
        <v>25217</v>
      </c>
      <c r="M38" s="36">
        <f t="shared" si="4"/>
        <v>0.7828971572360629</v>
      </c>
      <c r="N38" s="15"/>
    </row>
    <row r="39" spans="1:14" ht="15" customHeight="1">
      <c r="A39" s="12"/>
      <c r="B39" s="34" t="s">
        <v>251</v>
      </c>
      <c r="C39" s="35">
        <v>1748</v>
      </c>
      <c r="D39" s="35">
        <v>2174</v>
      </c>
      <c r="E39" s="36">
        <f t="shared" si="0"/>
        <v>24.370709382151023</v>
      </c>
      <c r="F39" s="36">
        <f t="shared" si="2"/>
        <v>2.1939650822484609</v>
      </c>
      <c r="G39" s="35">
        <v>8863</v>
      </c>
      <c r="H39" s="35">
        <v>12559</v>
      </c>
      <c r="I39" s="36">
        <f t="shared" si="1"/>
        <v>41.701455489112035</v>
      </c>
      <c r="J39" s="36">
        <f t="shared" si="3"/>
        <v>2.1372401200081006</v>
      </c>
      <c r="K39" s="79"/>
      <c r="L39" s="35">
        <v>56791</v>
      </c>
      <c r="M39" s="36">
        <f t="shared" si="4"/>
        <v>1.7631563015661358</v>
      </c>
      <c r="N39" s="15"/>
    </row>
    <row r="40" spans="1:14" ht="15" customHeight="1">
      <c r="A40" s="12"/>
      <c r="B40" s="34" t="s">
        <v>252</v>
      </c>
      <c r="C40" s="35">
        <v>7737</v>
      </c>
      <c r="D40" s="35">
        <v>7591</v>
      </c>
      <c r="E40" s="36">
        <f t="shared" si="0"/>
        <v>-1.8870363189866901</v>
      </c>
      <c r="F40" s="36">
        <f t="shared" si="2"/>
        <v>7.6607124836007667</v>
      </c>
      <c r="G40" s="35">
        <v>44228</v>
      </c>
      <c r="H40" s="35">
        <v>45837</v>
      </c>
      <c r="I40" s="36">
        <f t="shared" si="1"/>
        <v>3.6379668987971403</v>
      </c>
      <c r="J40" s="36">
        <f t="shared" si="3"/>
        <v>7.8003563484999843</v>
      </c>
      <c r="K40" s="79"/>
      <c r="L40" s="35">
        <v>278859</v>
      </c>
      <c r="M40" s="36">
        <f t="shared" si="4"/>
        <v>8.657569035558998</v>
      </c>
      <c r="N40" s="15"/>
    </row>
    <row r="41" spans="1:14" ht="15" customHeight="1">
      <c r="A41" s="12"/>
      <c r="B41" s="34" t="s">
        <v>71</v>
      </c>
      <c r="C41" s="35">
        <v>31990</v>
      </c>
      <c r="D41" s="35">
        <v>36960</v>
      </c>
      <c r="E41" s="36">
        <f t="shared" si="0"/>
        <v>15.536105032822768</v>
      </c>
      <c r="F41" s="36">
        <f t="shared" si="2"/>
        <v>37.299424765364819</v>
      </c>
      <c r="G41" s="35">
        <v>146800</v>
      </c>
      <c r="H41" s="35">
        <v>200810</v>
      </c>
      <c r="I41" s="36">
        <f t="shared" si="1"/>
        <v>36.791553133514988</v>
      </c>
      <c r="J41" s="36">
        <f t="shared" si="3"/>
        <v>34.173038338946306</v>
      </c>
      <c r="K41" s="79"/>
      <c r="L41" s="35">
        <v>1040337</v>
      </c>
      <c r="M41" s="36">
        <f t="shared" si="4"/>
        <v>32.298722285263672</v>
      </c>
      <c r="N41" s="15"/>
    </row>
    <row r="42" spans="1:14" ht="15.75">
      <c r="A42" s="12"/>
      <c r="B42" s="40" t="s">
        <v>70</v>
      </c>
      <c r="C42" s="42">
        <f>SUM(C17:C41)</f>
        <v>95246</v>
      </c>
      <c r="D42" s="42">
        <f>SUM(D17:D41)</f>
        <v>99090</v>
      </c>
      <c r="E42" s="42">
        <f t="shared" si="0"/>
        <v>4.0358650232030779</v>
      </c>
      <c r="F42" s="42">
        <f>SUM(F17:F41)</f>
        <v>99.999999999999986</v>
      </c>
      <c r="G42" s="42">
        <f>SUM(G17:G41)</f>
        <v>492472</v>
      </c>
      <c r="H42" s="42">
        <f>SUM(H17:H41)</f>
        <v>587627</v>
      </c>
      <c r="I42" s="42">
        <f t="shared" si="1"/>
        <v>19.321910687308108</v>
      </c>
      <c r="J42" s="42">
        <f>SUM(J17:J41)</f>
        <v>100</v>
      </c>
      <c r="K42" s="4"/>
      <c r="L42" s="42">
        <f>SUM(L17:L41)</f>
        <v>3220985</v>
      </c>
      <c r="M42" s="42">
        <f>SUM(M17:M41)</f>
        <v>100</v>
      </c>
      <c r="N42" s="15"/>
    </row>
    <row r="43" spans="1:14">
      <c r="A43" s="12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15"/>
    </row>
    <row r="44" spans="1:14" ht="18.75">
      <c r="A44" s="12"/>
      <c r="B44" s="92" t="s">
        <v>312</v>
      </c>
      <c r="C44" s="91"/>
      <c r="D44" s="91"/>
      <c r="E44" s="91"/>
      <c r="F44" s="91"/>
      <c r="G44" s="91"/>
      <c r="H44" s="91"/>
      <c r="I44" s="91"/>
      <c r="J44" s="91"/>
      <c r="K44" s="91"/>
      <c r="L44" s="91"/>
      <c r="M44" s="91"/>
      <c r="N44" s="15"/>
    </row>
    <row r="45" spans="1:14" ht="31.5" customHeight="1">
      <c r="A45" s="12"/>
      <c r="B45" s="30" t="s">
        <v>258</v>
      </c>
      <c r="C45" s="107" t="s">
        <v>319</v>
      </c>
      <c r="D45" s="107"/>
      <c r="E45" s="104" t="s">
        <v>254</v>
      </c>
      <c r="F45" s="104" t="s">
        <v>307</v>
      </c>
      <c r="G45" s="108" t="s">
        <v>321</v>
      </c>
      <c r="H45" s="109"/>
      <c r="I45" s="104" t="s">
        <v>254</v>
      </c>
      <c r="J45" s="104" t="s">
        <v>307</v>
      </c>
      <c r="K45" s="94"/>
      <c r="L45" s="86" t="s">
        <v>323</v>
      </c>
      <c r="M45" s="104" t="s">
        <v>101</v>
      </c>
      <c r="N45" s="15"/>
    </row>
    <row r="46" spans="1:14" ht="15.75">
      <c r="A46" s="12"/>
      <c r="B46" s="30"/>
      <c r="C46" s="31">
        <v>2016</v>
      </c>
      <c r="D46" s="31">
        <v>2017</v>
      </c>
      <c r="E46" s="104"/>
      <c r="F46" s="104"/>
      <c r="G46" s="31">
        <v>2016</v>
      </c>
      <c r="H46" s="31">
        <v>2017</v>
      </c>
      <c r="I46" s="104"/>
      <c r="J46" s="104"/>
      <c r="K46" s="94"/>
      <c r="L46" s="39" t="s">
        <v>310</v>
      </c>
      <c r="M46" s="104"/>
      <c r="N46" s="15"/>
    </row>
    <row r="47" spans="1:14">
      <c r="A47" s="12"/>
      <c r="B47" s="8"/>
      <c r="C47" s="26"/>
      <c r="D47" s="4"/>
      <c r="E47" s="4"/>
      <c r="F47" s="4"/>
      <c r="G47" s="4"/>
      <c r="H47" s="4"/>
      <c r="I47" s="4"/>
      <c r="J47" s="4"/>
      <c r="K47" s="4"/>
      <c r="L47" s="4"/>
      <c r="M47" s="4"/>
      <c r="N47" s="15"/>
    </row>
    <row r="48" spans="1:14" ht="15.75">
      <c r="A48" s="12"/>
      <c r="B48" s="34" t="s">
        <v>234</v>
      </c>
      <c r="C48" s="35">
        <v>637</v>
      </c>
      <c r="D48" s="35">
        <v>476</v>
      </c>
      <c r="E48" s="36">
        <f t="shared" ref="E48:E73" si="5">IF(ISBLANK(D48),"",(IFERROR(((D48/C48-1)*100),"")))</f>
        <v>-25.274725274725274</v>
      </c>
      <c r="F48" s="36">
        <f>+(D48*100)/$D$73</f>
        <v>0.91324200913242004</v>
      </c>
      <c r="G48" s="35">
        <v>3329</v>
      </c>
      <c r="H48" s="35">
        <v>3257</v>
      </c>
      <c r="I48" s="36">
        <f t="shared" ref="I48:I73" si="6">IF(ISBLANK(H48),"",(IFERROR(((H48/G48-1)*100),"")))</f>
        <v>-2.1628116551516974</v>
      </c>
      <c r="J48" s="36">
        <f>+(H48*100)/$H$73</f>
        <v>1.0251777614801338</v>
      </c>
      <c r="K48" s="79"/>
      <c r="L48" s="35">
        <v>22607</v>
      </c>
      <c r="M48" s="36">
        <f>+(L48*100)/$L$73</f>
        <v>1.2599145752616021</v>
      </c>
      <c r="N48" s="15"/>
    </row>
    <row r="49" spans="1:14" ht="15.75">
      <c r="A49" s="12"/>
      <c r="B49" s="34" t="s">
        <v>235</v>
      </c>
      <c r="C49" s="35">
        <v>364</v>
      </c>
      <c r="D49" s="35">
        <v>439</v>
      </c>
      <c r="E49" s="36">
        <f t="shared" si="5"/>
        <v>20.604395604395599</v>
      </c>
      <c r="F49" s="36">
        <f t="shared" ref="F49:F72" si="7">+(D49*100)/$D$73</f>
        <v>0.8422547101032194</v>
      </c>
      <c r="G49" s="35">
        <v>2103</v>
      </c>
      <c r="H49" s="35">
        <v>2315</v>
      </c>
      <c r="I49" s="36">
        <f t="shared" si="6"/>
        <v>10.080836899667144</v>
      </c>
      <c r="J49" s="36">
        <f t="shared" ref="J49:J72" si="8">+(H49*100)/$H$73</f>
        <v>0.72867255690098554</v>
      </c>
      <c r="K49" s="79"/>
      <c r="L49" s="35">
        <v>13725</v>
      </c>
      <c r="M49" s="36">
        <f t="shared" ref="M49:M71" si="9">+(L49*100)/$L$73</f>
        <v>0.76491031740016313</v>
      </c>
      <c r="N49" s="15"/>
    </row>
    <row r="50" spans="1:14" ht="15.75">
      <c r="A50" s="12"/>
      <c r="B50" s="34" t="s">
        <v>236</v>
      </c>
      <c r="C50" s="35">
        <v>4498</v>
      </c>
      <c r="D50" s="35">
        <v>4029</v>
      </c>
      <c r="E50" s="36">
        <f t="shared" si="5"/>
        <v>-10.426856380613604</v>
      </c>
      <c r="F50" s="36">
        <f t="shared" si="7"/>
        <v>7.7299412915851269</v>
      </c>
      <c r="G50" s="35">
        <v>25622</v>
      </c>
      <c r="H50" s="35">
        <v>26892</v>
      </c>
      <c r="I50" s="36">
        <f t="shared" si="6"/>
        <v>4.9566778549683832</v>
      </c>
      <c r="J50" s="36">
        <f t="shared" si="8"/>
        <v>8.4645625918709726</v>
      </c>
      <c r="K50" s="79"/>
      <c r="L50" s="35">
        <v>197312</v>
      </c>
      <c r="M50" s="36">
        <f t="shared" si="9"/>
        <v>10.99642874658368</v>
      </c>
      <c r="N50" s="15"/>
    </row>
    <row r="51" spans="1:14" ht="15.75">
      <c r="A51" s="12"/>
      <c r="B51" s="34" t="s">
        <v>237</v>
      </c>
      <c r="C51" s="35">
        <v>920</v>
      </c>
      <c r="D51" s="35">
        <v>874</v>
      </c>
      <c r="E51" s="36">
        <f t="shared" si="5"/>
        <v>-5.0000000000000044</v>
      </c>
      <c r="F51" s="36">
        <f t="shared" si="7"/>
        <v>1.6768351176086873</v>
      </c>
      <c r="G51" s="35">
        <v>5685</v>
      </c>
      <c r="H51" s="35">
        <v>5894</v>
      </c>
      <c r="I51" s="36">
        <f t="shared" si="6"/>
        <v>3.6763412489006164</v>
      </c>
      <c r="J51" s="36">
        <f t="shared" si="8"/>
        <v>1.8552034774835457</v>
      </c>
      <c r="K51" s="79"/>
      <c r="L51" s="35">
        <v>34046</v>
      </c>
      <c r="M51" s="36">
        <f t="shared" si="9"/>
        <v>1.897423436517738</v>
      </c>
      <c r="N51" s="15"/>
    </row>
    <row r="52" spans="1:14" ht="15.75">
      <c r="A52" s="12"/>
      <c r="B52" s="34" t="s">
        <v>238</v>
      </c>
      <c r="C52" s="35">
        <v>1366</v>
      </c>
      <c r="D52" s="35">
        <v>1329</v>
      </c>
      <c r="E52" s="36">
        <f t="shared" si="5"/>
        <v>-2.7086383601756969</v>
      </c>
      <c r="F52" s="36">
        <f t="shared" si="7"/>
        <v>2.5497870381029122</v>
      </c>
      <c r="G52" s="35">
        <v>8562</v>
      </c>
      <c r="H52" s="35">
        <v>9071</v>
      </c>
      <c r="I52" s="36">
        <f t="shared" si="6"/>
        <v>5.944872693295955</v>
      </c>
      <c r="J52" s="36">
        <f t="shared" si="8"/>
        <v>2.8552003298699091</v>
      </c>
      <c r="K52" s="79"/>
      <c r="L52" s="35">
        <v>50880</v>
      </c>
      <c r="M52" s="36">
        <f t="shared" si="9"/>
        <v>2.8356019635206051</v>
      </c>
      <c r="N52" s="15"/>
    </row>
    <row r="53" spans="1:14" ht="15.75">
      <c r="A53" s="12"/>
      <c r="B53" s="34" t="s">
        <v>239</v>
      </c>
      <c r="C53" s="35">
        <v>861</v>
      </c>
      <c r="D53" s="35">
        <v>823</v>
      </c>
      <c r="E53" s="36">
        <f t="shared" si="5"/>
        <v>-4.4134727061556305</v>
      </c>
      <c r="F53" s="36">
        <f t="shared" si="7"/>
        <v>1.5789877594873565</v>
      </c>
      <c r="G53" s="35">
        <v>5044</v>
      </c>
      <c r="H53" s="35">
        <v>5545</v>
      </c>
      <c r="I53" s="36">
        <f t="shared" si="6"/>
        <v>9.9325931800158695</v>
      </c>
      <c r="J53" s="36">
        <f t="shared" si="8"/>
        <v>1.7453517615619718</v>
      </c>
      <c r="K53" s="79"/>
      <c r="L53" s="35">
        <v>31487</v>
      </c>
      <c r="M53" s="36">
        <f t="shared" si="9"/>
        <v>1.7548073707817078</v>
      </c>
      <c r="N53" s="15"/>
    </row>
    <row r="54" spans="1:14" ht="15.75">
      <c r="A54" s="12"/>
      <c r="B54" s="34" t="s">
        <v>240</v>
      </c>
      <c r="C54" s="35">
        <v>193</v>
      </c>
      <c r="D54" s="35">
        <v>192</v>
      </c>
      <c r="E54" s="36">
        <f t="shared" si="5"/>
        <v>-0.51813471502590858</v>
      </c>
      <c r="F54" s="36">
        <f t="shared" si="7"/>
        <v>0.3683665246920686</v>
      </c>
      <c r="G54" s="35">
        <v>929</v>
      </c>
      <c r="H54" s="35">
        <v>1151</v>
      </c>
      <c r="I54" s="36">
        <f t="shared" si="6"/>
        <v>23.896663078579117</v>
      </c>
      <c r="J54" s="36">
        <f t="shared" si="8"/>
        <v>0.36229032958662388</v>
      </c>
      <c r="K54" s="79"/>
      <c r="L54" s="35">
        <v>5167</v>
      </c>
      <c r="M54" s="36">
        <f t="shared" si="9"/>
        <v>0.28796295883472811</v>
      </c>
      <c r="N54" s="15"/>
    </row>
    <row r="55" spans="1:14" ht="15.75">
      <c r="A55" s="12"/>
      <c r="B55" s="34" t="s">
        <v>241</v>
      </c>
      <c r="C55" s="35">
        <v>2646</v>
      </c>
      <c r="D55" s="35">
        <v>2731</v>
      </c>
      <c r="E55" s="36">
        <f t="shared" si="5"/>
        <v>3.2123960695389364</v>
      </c>
      <c r="F55" s="36">
        <f t="shared" si="7"/>
        <v>5.2396300986147883</v>
      </c>
      <c r="G55" s="35">
        <v>14379</v>
      </c>
      <c r="H55" s="35">
        <v>17004</v>
      </c>
      <c r="I55" s="36">
        <f t="shared" si="6"/>
        <v>18.255789693302727</v>
      </c>
      <c r="J55" s="36">
        <f t="shared" si="8"/>
        <v>5.352202227880932</v>
      </c>
      <c r="K55" s="79"/>
      <c r="L55" s="35">
        <v>82157</v>
      </c>
      <c r="M55" s="36">
        <f t="shared" si="9"/>
        <v>4.5787057884623099</v>
      </c>
      <c r="N55" s="15"/>
    </row>
    <row r="56" spans="1:14" ht="15.75">
      <c r="A56" s="12"/>
      <c r="B56" s="34" t="s">
        <v>242</v>
      </c>
      <c r="C56" s="35">
        <v>583</v>
      </c>
      <c r="D56" s="35">
        <v>478</v>
      </c>
      <c r="E56" s="36">
        <f t="shared" si="5"/>
        <v>-18.010291595197259</v>
      </c>
      <c r="F56" s="36">
        <f t="shared" si="7"/>
        <v>0.91707916043129578</v>
      </c>
      <c r="G56" s="35">
        <v>3079</v>
      </c>
      <c r="H56" s="35">
        <v>2911</v>
      </c>
      <c r="I56" s="36">
        <f t="shared" si="6"/>
        <v>-5.4563169860344267</v>
      </c>
      <c r="J56" s="36">
        <f t="shared" si="8"/>
        <v>0.91627032964957622</v>
      </c>
      <c r="K56" s="79"/>
      <c r="L56" s="35">
        <v>17176</v>
      </c>
      <c r="M56" s="36">
        <f t="shared" si="9"/>
        <v>0.95723858737087086</v>
      </c>
      <c r="N56" s="15"/>
    </row>
    <row r="57" spans="1:14" ht="15.75">
      <c r="A57" s="12"/>
      <c r="B57" s="34" t="s">
        <v>75</v>
      </c>
      <c r="C57" s="35">
        <v>5176</v>
      </c>
      <c r="D57" s="35">
        <v>4116</v>
      </c>
      <c r="E57" s="36">
        <f t="shared" si="5"/>
        <v>-20.479134466769711</v>
      </c>
      <c r="F57" s="36">
        <f t="shared" si="7"/>
        <v>7.8968573730862204</v>
      </c>
      <c r="G57" s="35">
        <v>29909</v>
      </c>
      <c r="H57" s="35">
        <v>26502</v>
      </c>
      <c r="I57" s="36">
        <f t="shared" si="6"/>
        <v>-11.391220034103444</v>
      </c>
      <c r="J57" s="36">
        <f t="shared" si="8"/>
        <v>8.3418056600388422</v>
      </c>
      <c r="K57" s="79"/>
      <c r="L57" s="35">
        <v>150539</v>
      </c>
      <c r="M57" s="36">
        <f t="shared" si="9"/>
        <v>8.3897147009911226</v>
      </c>
      <c r="N57" s="15"/>
    </row>
    <row r="58" spans="1:14" ht="15.75">
      <c r="A58" s="12"/>
      <c r="B58" s="34" t="s">
        <v>243</v>
      </c>
      <c r="C58" s="35">
        <v>126</v>
      </c>
      <c r="D58" s="35">
        <v>136</v>
      </c>
      <c r="E58" s="36">
        <f t="shared" si="5"/>
        <v>7.9365079365079305</v>
      </c>
      <c r="F58" s="36">
        <f t="shared" si="7"/>
        <v>0.26092628832354858</v>
      </c>
      <c r="G58" s="35">
        <v>676</v>
      </c>
      <c r="H58" s="35">
        <v>897</v>
      </c>
      <c r="I58" s="36">
        <f t="shared" si="6"/>
        <v>32.692307692307686</v>
      </c>
      <c r="J58" s="36">
        <f t="shared" si="8"/>
        <v>0.28234094321390241</v>
      </c>
      <c r="K58" s="79"/>
      <c r="L58" s="35">
        <v>4368</v>
      </c>
      <c r="M58" s="36">
        <f t="shared" si="9"/>
        <v>0.24343375347205193</v>
      </c>
      <c r="N58" s="15"/>
    </row>
    <row r="59" spans="1:14" ht="15.75">
      <c r="A59" s="12"/>
      <c r="B59" s="34" t="s">
        <v>76</v>
      </c>
      <c r="C59" s="35">
        <v>349</v>
      </c>
      <c r="D59" s="35">
        <v>467</v>
      </c>
      <c r="E59" s="36">
        <f t="shared" si="5"/>
        <v>33.810888252148999</v>
      </c>
      <c r="F59" s="36">
        <f t="shared" si="7"/>
        <v>0.89597482828747943</v>
      </c>
      <c r="G59" s="35">
        <v>1796</v>
      </c>
      <c r="H59" s="35">
        <v>2177</v>
      </c>
      <c r="I59" s="36">
        <f t="shared" si="6"/>
        <v>21.21380846325167</v>
      </c>
      <c r="J59" s="36">
        <f t="shared" si="8"/>
        <v>0.68523548871423134</v>
      </c>
      <c r="K59" s="79"/>
      <c r="L59" s="35">
        <v>12038</v>
      </c>
      <c r="M59" s="36">
        <f t="shared" si="9"/>
        <v>0.67089183248547646</v>
      </c>
      <c r="N59" s="15"/>
    </row>
    <row r="60" spans="1:14" ht="15.75">
      <c r="A60" s="12"/>
      <c r="B60" s="34" t="s">
        <v>244</v>
      </c>
      <c r="C60" s="35">
        <v>358</v>
      </c>
      <c r="D60" s="35">
        <v>275</v>
      </c>
      <c r="E60" s="36">
        <f t="shared" si="5"/>
        <v>-23.184357541899438</v>
      </c>
      <c r="F60" s="36">
        <f t="shared" si="7"/>
        <v>0.52760830359541078</v>
      </c>
      <c r="G60" s="35">
        <v>2117</v>
      </c>
      <c r="H60" s="35">
        <v>1715</v>
      </c>
      <c r="I60" s="36">
        <f t="shared" si="6"/>
        <v>-18.9891355692017</v>
      </c>
      <c r="J60" s="36">
        <f t="shared" si="8"/>
        <v>0.53981573869770638</v>
      </c>
      <c r="K60" s="79"/>
      <c r="L60" s="35">
        <v>15199</v>
      </c>
      <c r="M60" s="36">
        <f t="shared" si="9"/>
        <v>0.84705806296284736</v>
      </c>
      <c r="N60" s="15"/>
    </row>
    <row r="61" spans="1:14" ht="15.75">
      <c r="A61" s="12"/>
      <c r="B61" s="34" t="s">
        <v>79</v>
      </c>
      <c r="C61" s="35">
        <v>2</v>
      </c>
      <c r="D61" s="35">
        <v>1</v>
      </c>
      <c r="E61" s="36">
        <f t="shared" si="5"/>
        <v>-50</v>
      </c>
      <c r="F61" s="36">
        <f t="shared" si="7"/>
        <v>1.9185756494378573E-3</v>
      </c>
      <c r="G61" s="35">
        <v>10</v>
      </c>
      <c r="H61" s="35">
        <v>14</v>
      </c>
      <c r="I61" s="36">
        <f t="shared" si="6"/>
        <v>39.999999999999993</v>
      </c>
      <c r="J61" s="36">
        <f t="shared" si="8"/>
        <v>4.4066590914098478E-3</v>
      </c>
      <c r="K61" s="79"/>
      <c r="L61" s="35">
        <v>81</v>
      </c>
      <c r="M61" s="36">
        <f t="shared" si="9"/>
        <v>4.5142248240009628E-3</v>
      </c>
      <c r="N61" s="15"/>
    </row>
    <row r="62" spans="1:14" ht="15.75">
      <c r="A62" s="12"/>
      <c r="B62" s="34" t="s">
        <v>245</v>
      </c>
      <c r="C62" s="35">
        <v>4868</v>
      </c>
      <c r="D62" s="35">
        <v>4302</v>
      </c>
      <c r="E62" s="36">
        <f t="shared" si="5"/>
        <v>-11.626951520131467</v>
      </c>
      <c r="F62" s="36">
        <f t="shared" si="7"/>
        <v>8.2537124438816623</v>
      </c>
      <c r="G62" s="35">
        <v>25506</v>
      </c>
      <c r="H62" s="35">
        <v>26920</v>
      </c>
      <c r="I62" s="36">
        <f t="shared" si="6"/>
        <v>5.5437936171881086</v>
      </c>
      <c r="J62" s="36">
        <f t="shared" si="8"/>
        <v>8.4733759100537931</v>
      </c>
      <c r="K62" s="79"/>
      <c r="L62" s="35">
        <v>135503</v>
      </c>
      <c r="M62" s="36">
        <f t="shared" si="9"/>
        <v>7.5517408188469446</v>
      </c>
      <c r="N62" s="15"/>
    </row>
    <row r="63" spans="1:14" ht="15.75">
      <c r="A63" s="12"/>
      <c r="B63" s="34" t="s">
        <v>78</v>
      </c>
      <c r="C63" s="35">
        <v>1191</v>
      </c>
      <c r="D63" s="35">
        <v>1295</v>
      </c>
      <c r="E63" s="36">
        <f t="shared" si="5"/>
        <v>8.732157850545752</v>
      </c>
      <c r="F63" s="36">
        <f t="shared" si="7"/>
        <v>2.4845554660220253</v>
      </c>
      <c r="G63" s="35">
        <v>5984</v>
      </c>
      <c r="H63" s="35">
        <v>8672</v>
      </c>
      <c r="I63" s="36">
        <f t="shared" si="6"/>
        <v>44.919786096256686</v>
      </c>
      <c r="J63" s="36">
        <f t="shared" si="8"/>
        <v>2.7296105457647286</v>
      </c>
      <c r="K63" s="79"/>
      <c r="L63" s="35">
        <v>39308</v>
      </c>
      <c r="M63" s="36">
        <f t="shared" si="9"/>
        <v>2.1906808565658005</v>
      </c>
      <c r="N63" s="15"/>
    </row>
    <row r="64" spans="1:14" ht="15.75">
      <c r="A64" s="12"/>
      <c r="B64" s="34" t="s">
        <v>246</v>
      </c>
      <c r="C64" s="35">
        <v>1759</v>
      </c>
      <c r="D64" s="35">
        <v>1634</v>
      </c>
      <c r="E64" s="36">
        <f t="shared" si="5"/>
        <v>-7.1063104036384273</v>
      </c>
      <c r="F64" s="36">
        <f t="shared" si="7"/>
        <v>3.134952611181459</v>
      </c>
      <c r="G64" s="35">
        <v>11222</v>
      </c>
      <c r="H64" s="35">
        <v>13243</v>
      </c>
      <c r="I64" s="36">
        <f t="shared" si="6"/>
        <v>18.009267510247717</v>
      </c>
      <c r="J64" s="36">
        <f t="shared" si="8"/>
        <v>4.1683847391100439</v>
      </c>
      <c r="K64" s="79"/>
      <c r="L64" s="35">
        <v>69522</v>
      </c>
      <c r="M64" s="36">
        <f t="shared" si="9"/>
        <v>3.8745424470888268</v>
      </c>
      <c r="N64" s="15"/>
    </row>
    <row r="65" spans="1:14" ht="15.75">
      <c r="A65" s="12"/>
      <c r="B65" s="34" t="s">
        <v>247</v>
      </c>
      <c r="C65" s="35">
        <v>288</v>
      </c>
      <c r="D65" s="35">
        <v>306</v>
      </c>
      <c r="E65" s="36">
        <f t="shared" si="5"/>
        <v>6.25</v>
      </c>
      <c r="F65" s="36">
        <f t="shared" si="7"/>
        <v>0.58708414872798431</v>
      </c>
      <c r="G65" s="35">
        <v>1586</v>
      </c>
      <c r="H65" s="35">
        <v>2120</v>
      </c>
      <c r="I65" s="36">
        <f t="shared" si="6"/>
        <v>33.669609079445138</v>
      </c>
      <c r="J65" s="36">
        <f t="shared" si="8"/>
        <v>0.66729409098491976</v>
      </c>
      <c r="K65" s="79"/>
      <c r="L65" s="35">
        <v>12768</v>
      </c>
      <c r="M65" s="36">
        <f t="shared" si="9"/>
        <v>0.71157558707215185</v>
      </c>
      <c r="N65" s="15"/>
    </row>
    <row r="66" spans="1:14" ht="15.75">
      <c r="A66" s="12"/>
      <c r="B66" s="34" t="s">
        <v>248</v>
      </c>
      <c r="C66" s="35">
        <v>317</v>
      </c>
      <c r="D66" s="35">
        <v>308</v>
      </c>
      <c r="E66" s="36">
        <f t="shared" si="5"/>
        <v>-2.8391167192429068</v>
      </c>
      <c r="F66" s="36">
        <f t="shared" si="7"/>
        <v>0.59092130002686005</v>
      </c>
      <c r="G66" s="35">
        <v>2178</v>
      </c>
      <c r="H66" s="35">
        <v>2063</v>
      </c>
      <c r="I66" s="36">
        <f t="shared" si="6"/>
        <v>-5.2800734618916429</v>
      </c>
      <c r="J66" s="36">
        <f t="shared" si="8"/>
        <v>0.64935269325560829</v>
      </c>
      <c r="K66" s="79"/>
      <c r="L66" s="35">
        <v>17504</v>
      </c>
      <c r="M66" s="36">
        <f t="shared" si="9"/>
        <v>0.97551841134954143</v>
      </c>
      <c r="N66" s="15"/>
    </row>
    <row r="67" spans="1:14" ht="15.75">
      <c r="A67" s="12"/>
      <c r="B67" s="34" t="s">
        <v>77</v>
      </c>
      <c r="C67" s="35">
        <v>561</v>
      </c>
      <c r="D67" s="35">
        <v>567</v>
      </c>
      <c r="E67" s="36">
        <f t="shared" si="5"/>
        <v>1.0695187165775444</v>
      </c>
      <c r="F67" s="36">
        <f t="shared" si="7"/>
        <v>1.087832393231265</v>
      </c>
      <c r="G67" s="35">
        <v>3486</v>
      </c>
      <c r="H67" s="35">
        <v>3460</v>
      </c>
      <c r="I67" s="36">
        <f t="shared" si="6"/>
        <v>-0.74584050487664921</v>
      </c>
      <c r="J67" s="36">
        <f t="shared" si="8"/>
        <v>1.0890743183055767</v>
      </c>
      <c r="K67" s="79"/>
      <c r="L67" s="35">
        <v>21448</v>
      </c>
      <c r="M67" s="36">
        <f t="shared" si="9"/>
        <v>1.1953221484589216</v>
      </c>
      <c r="N67" s="15"/>
    </row>
    <row r="68" spans="1:14" ht="15.75">
      <c r="A68" s="12"/>
      <c r="B68" s="34" t="s">
        <v>249</v>
      </c>
      <c r="C68" s="35">
        <v>1758</v>
      </c>
      <c r="D68" s="35">
        <v>1960</v>
      </c>
      <c r="E68" s="36">
        <f t="shared" si="5"/>
        <v>11.490329920364051</v>
      </c>
      <c r="F68" s="36">
        <f t="shared" si="7"/>
        <v>3.7604082728982005</v>
      </c>
      <c r="G68" s="35">
        <v>9965</v>
      </c>
      <c r="H68" s="35">
        <v>12021</v>
      </c>
      <c r="I68" s="36">
        <f t="shared" si="6"/>
        <v>20.632212744606115</v>
      </c>
      <c r="J68" s="36">
        <f t="shared" si="8"/>
        <v>3.7837463527026984</v>
      </c>
      <c r="K68" s="79"/>
      <c r="L68" s="35">
        <v>63326</v>
      </c>
      <c r="M68" s="36">
        <f t="shared" si="9"/>
        <v>3.5292321136380864</v>
      </c>
      <c r="N68" s="15"/>
    </row>
    <row r="69" spans="1:14" ht="15.75">
      <c r="A69" s="12"/>
      <c r="B69" s="34" t="s">
        <v>250</v>
      </c>
      <c r="C69" s="35">
        <v>322</v>
      </c>
      <c r="D69" s="35">
        <v>330</v>
      </c>
      <c r="E69" s="36">
        <f t="shared" si="5"/>
        <v>2.4844720496894457</v>
      </c>
      <c r="F69" s="36">
        <f t="shared" si="7"/>
        <v>0.63312996431449287</v>
      </c>
      <c r="G69" s="35">
        <v>1547</v>
      </c>
      <c r="H69" s="35">
        <v>1972</v>
      </c>
      <c r="I69" s="36">
        <f t="shared" si="6"/>
        <v>27.472527472527464</v>
      </c>
      <c r="J69" s="36">
        <f t="shared" si="8"/>
        <v>0.62070940916144424</v>
      </c>
      <c r="K69" s="79"/>
      <c r="L69" s="35">
        <v>8442</v>
      </c>
      <c r="M69" s="36">
        <f t="shared" si="9"/>
        <v>0.47048254276810036</v>
      </c>
      <c r="N69" s="15"/>
    </row>
    <row r="70" spans="1:14" ht="15.75">
      <c r="A70" s="12"/>
      <c r="B70" s="34" t="s">
        <v>251</v>
      </c>
      <c r="C70" s="35">
        <v>54</v>
      </c>
      <c r="D70" s="35">
        <v>77</v>
      </c>
      <c r="E70" s="36">
        <f t="shared" si="5"/>
        <v>42.592592592592581</v>
      </c>
      <c r="F70" s="36">
        <f t="shared" si="7"/>
        <v>0.14773032500671501</v>
      </c>
      <c r="G70" s="35">
        <v>323</v>
      </c>
      <c r="H70" s="35">
        <v>406</v>
      </c>
      <c r="I70" s="36">
        <f t="shared" si="6"/>
        <v>25.696594427244591</v>
      </c>
      <c r="J70" s="36">
        <f t="shared" si="8"/>
        <v>0.12779311365088558</v>
      </c>
      <c r="K70" s="79"/>
      <c r="L70" s="35">
        <v>2739</v>
      </c>
      <c r="M70" s="36">
        <f t="shared" si="9"/>
        <v>0.15264767645603255</v>
      </c>
      <c r="N70" s="15"/>
    </row>
    <row r="71" spans="1:14" ht="15.75">
      <c r="A71" s="12"/>
      <c r="B71" s="34" t="s">
        <v>252</v>
      </c>
      <c r="C71" s="35">
        <v>5131</v>
      </c>
      <c r="D71" s="35">
        <v>4796</v>
      </c>
      <c r="E71" s="36">
        <f t="shared" si="5"/>
        <v>-6.5289417267589194</v>
      </c>
      <c r="F71" s="36">
        <f t="shared" si="7"/>
        <v>9.2014888147039642</v>
      </c>
      <c r="G71" s="35">
        <v>30236</v>
      </c>
      <c r="H71" s="35">
        <v>30203</v>
      </c>
      <c r="I71" s="36">
        <f t="shared" si="6"/>
        <v>-0.10914142082285583</v>
      </c>
      <c r="J71" s="36">
        <f t="shared" si="8"/>
        <v>9.5067374669894011</v>
      </c>
      <c r="K71" s="79"/>
      <c r="L71" s="35">
        <v>189533</v>
      </c>
      <c r="M71" s="36">
        <f t="shared" si="9"/>
        <v>10.562895969967586</v>
      </c>
      <c r="N71" s="15"/>
    </row>
    <row r="72" spans="1:14" ht="15.75">
      <c r="A72" s="12"/>
      <c r="B72" s="34" t="s">
        <v>71</v>
      </c>
      <c r="C72" s="35">
        <v>18173</v>
      </c>
      <c r="D72" s="35">
        <v>20181</v>
      </c>
      <c r="E72" s="36">
        <f t="shared" si="5"/>
        <v>11.049358939085451</v>
      </c>
      <c r="F72" s="36">
        <f t="shared" si="7"/>
        <v>38.718775181305396</v>
      </c>
      <c r="G72" s="35">
        <v>89468</v>
      </c>
      <c r="H72" s="35">
        <v>111276</v>
      </c>
      <c r="I72" s="36">
        <f t="shared" si="6"/>
        <v>24.37519560066168</v>
      </c>
      <c r="J72" s="36">
        <f t="shared" si="8"/>
        <v>35.025385503980161</v>
      </c>
      <c r="K72" s="79"/>
      <c r="L72" s="35">
        <v>597453</v>
      </c>
      <c r="M72" s="36">
        <f>+(L72*100)/$L$73</f>
        <v>33.296755108319104</v>
      </c>
      <c r="N72" s="15"/>
    </row>
    <row r="73" spans="1:14" ht="15.75">
      <c r="A73" s="12"/>
      <c r="B73" s="40" t="s">
        <v>70</v>
      </c>
      <c r="C73" s="42">
        <f>SUM(C48:C72)</f>
        <v>52501</v>
      </c>
      <c r="D73" s="42">
        <f>SUM(D48:D72)</f>
        <v>52122</v>
      </c>
      <c r="E73" s="42">
        <f t="shared" si="5"/>
        <v>-0.72189101159978453</v>
      </c>
      <c r="F73" s="97">
        <f>SUM(F48:F72)</f>
        <v>100</v>
      </c>
      <c r="G73" s="42">
        <f>SUM(G48:G72)</f>
        <v>284741</v>
      </c>
      <c r="H73" s="42">
        <f>SUM(H48:H72)</f>
        <v>317701</v>
      </c>
      <c r="I73" s="42">
        <f t="shared" si="6"/>
        <v>11.575431708113681</v>
      </c>
      <c r="J73" s="97">
        <f>SUM(J48:J72)</f>
        <v>100</v>
      </c>
      <c r="K73" s="4"/>
      <c r="L73" s="42">
        <f>SUM(L48:L72)</f>
        <v>1794328</v>
      </c>
      <c r="M73" s="97">
        <f>SUM(M48:M72)</f>
        <v>100</v>
      </c>
      <c r="N73" s="15"/>
    </row>
    <row r="74" spans="1:14">
      <c r="A74" s="12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15"/>
    </row>
    <row r="75" spans="1:14" ht="18.75">
      <c r="A75" s="12"/>
      <c r="B75" s="92" t="s">
        <v>313</v>
      </c>
      <c r="C75" s="91"/>
      <c r="D75" s="91"/>
      <c r="E75" s="91"/>
      <c r="F75" s="91"/>
      <c r="G75" s="91"/>
      <c r="H75" s="91"/>
      <c r="I75" s="91"/>
      <c r="J75" s="91"/>
      <c r="K75" s="91"/>
      <c r="L75" s="91"/>
      <c r="M75" s="91"/>
      <c r="N75" s="15"/>
    </row>
    <row r="76" spans="1:14" ht="31.5" customHeight="1">
      <c r="A76" s="12"/>
      <c r="B76" s="30" t="s">
        <v>258</v>
      </c>
      <c r="C76" s="107" t="s">
        <v>319</v>
      </c>
      <c r="D76" s="107"/>
      <c r="E76" s="104" t="s">
        <v>254</v>
      </c>
      <c r="F76" s="104" t="s">
        <v>307</v>
      </c>
      <c r="G76" s="108" t="s">
        <v>321</v>
      </c>
      <c r="H76" s="109"/>
      <c r="I76" s="104" t="s">
        <v>254</v>
      </c>
      <c r="J76" s="104" t="s">
        <v>307</v>
      </c>
      <c r="K76" s="94"/>
      <c r="L76" s="86" t="s">
        <v>323</v>
      </c>
      <c r="M76" s="104" t="s">
        <v>101</v>
      </c>
      <c r="N76" s="15"/>
    </row>
    <row r="77" spans="1:14" ht="15.75">
      <c r="A77" s="12"/>
      <c r="B77" s="30"/>
      <c r="C77" s="31">
        <v>2016</v>
      </c>
      <c r="D77" s="31">
        <v>2017</v>
      </c>
      <c r="E77" s="104"/>
      <c r="F77" s="104"/>
      <c r="G77" s="31">
        <v>2016</v>
      </c>
      <c r="H77" s="31">
        <v>2017</v>
      </c>
      <c r="I77" s="104"/>
      <c r="J77" s="104"/>
      <c r="K77" s="94"/>
      <c r="L77" s="39" t="s">
        <v>310</v>
      </c>
      <c r="M77" s="104"/>
      <c r="N77" s="15"/>
    </row>
    <row r="78" spans="1:14">
      <c r="A78" s="12"/>
      <c r="B78" s="8"/>
      <c r="C78" s="26"/>
      <c r="D78" s="4"/>
      <c r="E78" s="4"/>
      <c r="F78" s="4"/>
      <c r="G78" s="4"/>
      <c r="H78" s="4"/>
      <c r="I78" s="4"/>
      <c r="J78" s="4"/>
      <c r="K78" s="4"/>
      <c r="L78" s="4"/>
      <c r="M78" s="4"/>
      <c r="N78" s="15"/>
    </row>
    <row r="79" spans="1:14" ht="15.75">
      <c r="A79" s="12"/>
      <c r="B79" s="34" t="s">
        <v>234</v>
      </c>
      <c r="C79" s="35">
        <f>C17-C48</f>
        <v>1595</v>
      </c>
      <c r="D79" s="35">
        <f>D17-D48</f>
        <v>1400</v>
      </c>
      <c r="E79" s="36">
        <f t="shared" ref="E79:E104" si="10">IF(ISBLANK(D79),"",(IFERROR(((D79/C79-1)*100),"")))</f>
        <v>-12.225705329153602</v>
      </c>
      <c r="F79" s="36">
        <f>+(D79*100)/$D$104</f>
        <v>2.9807528530063023</v>
      </c>
      <c r="G79" s="35">
        <f>G17-G48</f>
        <v>7641</v>
      </c>
      <c r="H79" s="35">
        <f>H17-H48</f>
        <v>8621</v>
      </c>
      <c r="I79" s="36">
        <f t="shared" ref="I79:I104" si="11">IF(ISBLANK(H79),"",(IFERROR(((H79/G79-1)*100),"")))</f>
        <v>12.825546394450992</v>
      </c>
      <c r="J79" s="36">
        <f>+(H79*100)/$H$104</f>
        <v>3.1938383112408588</v>
      </c>
      <c r="K79" s="79"/>
      <c r="L79" s="35">
        <f>L17-L48</f>
        <v>53195</v>
      </c>
      <c r="M79" s="36">
        <f>+(L79*100)/$L$104</f>
        <v>3.728646759522436</v>
      </c>
      <c r="N79" s="15"/>
    </row>
    <row r="80" spans="1:14" ht="15.75">
      <c r="A80" s="12"/>
      <c r="B80" s="34" t="s">
        <v>235</v>
      </c>
      <c r="C80" s="35">
        <f t="shared" ref="C80:D103" si="12">C18-C49</f>
        <v>533</v>
      </c>
      <c r="D80" s="35">
        <f t="shared" si="12"/>
        <v>574</v>
      </c>
      <c r="E80" s="36">
        <f t="shared" si="10"/>
        <v>7.6923076923076872</v>
      </c>
      <c r="F80" s="36">
        <f t="shared" ref="F80:F103" si="13">+(D80*100)/$D$104</f>
        <v>1.2221086697325838</v>
      </c>
      <c r="G80" s="35">
        <f t="shared" ref="G80:H80" si="14">G18-G49</f>
        <v>2794</v>
      </c>
      <c r="H80" s="35">
        <f t="shared" si="14"/>
        <v>3462</v>
      </c>
      <c r="I80" s="36">
        <f t="shared" si="11"/>
        <v>23.908375089477452</v>
      </c>
      <c r="J80" s="36">
        <f t="shared" ref="J80:J103" si="15">+(H80*100)/$H$104</f>
        <v>1.2825737424331114</v>
      </c>
      <c r="K80" s="79"/>
      <c r="L80" s="35">
        <f t="shared" ref="L80" si="16">L18-L49</f>
        <v>18780</v>
      </c>
      <c r="M80" s="36">
        <f t="shared" ref="M80:M103" si="17">+(L80*100)/$L$104</f>
        <v>1.3163640594761039</v>
      </c>
      <c r="N80" s="15"/>
    </row>
    <row r="81" spans="1:14" ht="15.75">
      <c r="A81" s="12"/>
      <c r="B81" s="34" t="s">
        <v>236</v>
      </c>
      <c r="C81" s="35">
        <f t="shared" si="12"/>
        <v>3550</v>
      </c>
      <c r="D81" s="35">
        <f t="shared" si="12"/>
        <v>3550</v>
      </c>
      <c r="E81" s="36">
        <f t="shared" si="10"/>
        <v>0</v>
      </c>
      <c r="F81" s="36">
        <f t="shared" si="13"/>
        <v>7.5583375915516946</v>
      </c>
      <c r="G81" s="35">
        <f t="shared" ref="G81:H81" si="18">G19-G50</f>
        <v>18794</v>
      </c>
      <c r="H81" s="35">
        <f t="shared" si="18"/>
        <v>22221</v>
      </c>
      <c r="I81" s="36">
        <f t="shared" si="11"/>
        <v>18.234542939235922</v>
      </c>
      <c r="J81" s="36">
        <f t="shared" si="15"/>
        <v>8.2322562480087136</v>
      </c>
      <c r="K81" s="79"/>
      <c r="L81" s="35">
        <f t="shared" ref="L81" si="19">L19-L50</f>
        <v>134149</v>
      </c>
      <c r="M81" s="36">
        <f t="shared" si="17"/>
        <v>9.4030310018455729</v>
      </c>
      <c r="N81" s="15"/>
    </row>
    <row r="82" spans="1:14" ht="15.75">
      <c r="A82" s="12"/>
      <c r="B82" s="34" t="s">
        <v>237</v>
      </c>
      <c r="C82" s="35">
        <f t="shared" si="12"/>
        <v>322</v>
      </c>
      <c r="D82" s="35">
        <f t="shared" si="12"/>
        <v>292</v>
      </c>
      <c r="E82" s="36">
        <f t="shared" si="10"/>
        <v>-9.3167701863353987</v>
      </c>
      <c r="F82" s="36">
        <f t="shared" si="13"/>
        <v>0.62169988076988592</v>
      </c>
      <c r="G82" s="35">
        <f t="shared" ref="G82:H82" si="20">G20-G51</f>
        <v>1773</v>
      </c>
      <c r="H82" s="35">
        <f t="shared" si="20"/>
        <v>1862</v>
      </c>
      <c r="I82" s="36">
        <f t="shared" si="11"/>
        <v>5.0197405527354855</v>
      </c>
      <c r="J82" s="36">
        <f t="shared" si="15"/>
        <v>0.68981869104865778</v>
      </c>
      <c r="K82" s="79"/>
      <c r="L82" s="35">
        <f t="shared" ref="L82" si="21">L20-L51</f>
        <v>11177</v>
      </c>
      <c r="M82" s="36">
        <f t="shared" si="17"/>
        <v>0.78343988779363227</v>
      </c>
      <c r="N82" s="15"/>
    </row>
    <row r="83" spans="1:14" ht="15.75">
      <c r="A83" s="12"/>
      <c r="B83" s="34" t="s">
        <v>238</v>
      </c>
      <c r="C83" s="35">
        <f t="shared" si="12"/>
        <v>180</v>
      </c>
      <c r="D83" s="35">
        <f t="shared" si="12"/>
        <v>185</v>
      </c>
      <c r="E83" s="36">
        <f t="shared" si="10"/>
        <v>2.7777777777777679</v>
      </c>
      <c r="F83" s="36">
        <f t="shared" si="13"/>
        <v>0.39388519843297565</v>
      </c>
      <c r="G83" s="35">
        <f t="shared" ref="G83:H83" si="22">G21-G52</f>
        <v>1127</v>
      </c>
      <c r="H83" s="35">
        <f t="shared" si="22"/>
        <v>1320</v>
      </c>
      <c r="I83" s="36">
        <f t="shared" si="11"/>
        <v>17.125110913930786</v>
      </c>
      <c r="J83" s="36">
        <f t="shared" si="15"/>
        <v>0.48902291739217413</v>
      </c>
      <c r="K83" s="79"/>
      <c r="L83" s="35">
        <f t="shared" ref="L83" si="23">L21-L52</f>
        <v>7932</v>
      </c>
      <c r="M83" s="36">
        <f t="shared" si="17"/>
        <v>0.55598507559981136</v>
      </c>
      <c r="N83" s="15"/>
    </row>
    <row r="84" spans="1:14" ht="15.75">
      <c r="A84" s="12"/>
      <c r="B84" s="34" t="s">
        <v>239</v>
      </c>
      <c r="C84" s="35">
        <f t="shared" si="12"/>
        <v>447</v>
      </c>
      <c r="D84" s="35">
        <f t="shared" si="12"/>
        <v>436</v>
      </c>
      <c r="E84" s="36">
        <f t="shared" si="10"/>
        <v>-2.4608501118568271</v>
      </c>
      <c r="F84" s="36">
        <f t="shared" si="13"/>
        <v>0.92829160279339129</v>
      </c>
      <c r="G84" s="35">
        <f t="shared" ref="G84:H84" si="24">G22-G53</f>
        <v>2203</v>
      </c>
      <c r="H84" s="35">
        <f t="shared" si="24"/>
        <v>2647</v>
      </c>
      <c r="I84" s="36">
        <f t="shared" si="11"/>
        <v>20.154334997730359</v>
      </c>
      <c r="J84" s="36">
        <f t="shared" si="15"/>
        <v>0.98063913813415526</v>
      </c>
      <c r="K84" s="79"/>
      <c r="L84" s="35">
        <f t="shared" ref="L84" si="25">L22-L53</f>
        <v>14453</v>
      </c>
      <c r="M84" s="36">
        <f t="shared" si="17"/>
        <v>1.0130676119067161</v>
      </c>
      <c r="N84" s="15"/>
    </row>
    <row r="85" spans="1:14" ht="15.75">
      <c r="A85" s="12"/>
      <c r="B85" s="34" t="s">
        <v>240</v>
      </c>
      <c r="C85" s="35">
        <f t="shared" si="12"/>
        <v>2202</v>
      </c>
      <c r="D85" s="35">
        <f t="shared" si="12"/>
        <v>3178</v>
      </c>
      <c r="E85" s="36">
        <f t="shared" si="10"/>
        <v>44.323342415985479</v>
      </c>
      <c r="F85" s="36">
        <f t="shared" si="13"/>
        <v>6.7663089763243063</v>
      </c>
      <c r="G85" s="35">
        <f t="shared" ref="G85:H85" si="26">G23-G54</f>
        <v>11373</v>
      </c>
      <c r="H85" s="35">
        <f t="shared" si="26"/>
        <v>17725</v>
      </c>
      <c r="I85" s="36">
        <f t="shared" si="11"/>
        <v>55.851578299481218</v>
      </c>
      <c r="J85" s="36">
        <f t="shared" si="15"/>
        <v>6.5666145536183995</v>
      </c>
      <c r="K85" s="79"/>
      <c r="L85" s="35">
        <f t="shared" ref="L85" si="27">L23-L54</f>
        <v>75785</v>
      </c>
      <c r="M85" s="36">
        <f t="shared" si="17"/>
        <v>5.3120687032692508</v>
      </c>
      <c r="N85" s="15"/>
    </row>
    <row r="86" spans="1:14" ht="15.75">
      <c r="A86" s="12"/>
      <c r="B86" s="34" t="s">
        <v>241</v>
      </c>
      <c r="C86" s="35">
        <f t="shared" si="12"/>
        <v>886</v>
      </c>
      <c r="D86" s="35">
        <f t="shared" si="12"/>
        <v>777</v>
      </c>
      <c r="E86" s="36">
        <f t="shared" si="10"/>
        <v>-12.302483069977422</v>
      </c>
      <c r="F86" s="36">
        <f t="shared" si="13"/>
        <v>1.6543178334184978</v>
      </c>
      <c r="G86" s="35">
        <f t="shared" ref="G86:H86" si="28">G24-G55</f>
        <v>4475</v>
      </c>
      <c r="H86" s="35">
        <f t="shared" si="28"/>
        <v>5042</v>
      </c>
      <c r="I86" s="36">
        <f t="shared" si="11"/>
        <v>12.670391061452513</v>
      </c>
      <c r="J86" s="36">
        <f t="shared" si="15"/>
        <v>1.8679193556752591</v>
      </c>
      <c r="K86" s="79"/>
      <c r="L86" s="35">
        <f t="shared" ref="L86" si="29">L24-L55</f>
        <v>25099</v>
      </c>
      <c r="M86" s="36">
        <f t="shared" si="17"/>
        <v>1.7592876213413595</v>
      </c>
      <c r="N86" s="15"/>
    </row>
    <row r="87" spans="1:14" ht="15.75">
      <c r="A87" s="12"/>
      <c r="B87" s="34" t="s">
        <v>242</v>
      </c>
      <c r="C87" s="35">
        <f t="shared" si="12"/>
        <v>1790</v>
      </c>
      <c r="D87" s="35">
        <f t="shared" si="12"/>
        <v>1908</v>
      </c>
      <c r="E87" s="36">
        <f t="shared" si="10"/>
        <v>6.5921787709497304</v>
      </c>
      <c r="F87" s="36">
        <f t="shared" si="13"/>
        <v>4.0623403168114463</v>
      </c>
      <c r="G87" s="35">
        <f t="shared" ref="G87:H87" si="30">G25-G56</f>
        <v>9467</v>
      </c>
      <c r="H87" s="35">
        <f t="shared" si="30"/>
        <v>11674</v>
      </c>
      <c r="I87" s="36">
        <f t="shared" si="11"/>
        <v>23.312559416921943</v>
      </c>
      <c r="J87" s="36">
        <f t="shared" si="15"/>
        <v>4.324889043663819</v>
      </c>
      <c r="K87" s="79"/>
      <c r="L87" s="35">
        <f t="shared" ref="L87" si="31">L25-L56</f>
        <v>60428</v>
      </c>
      <c r="M87" s="36">
        <f t="shared" si="17"/>
        <v>4.2356361760395105</v>
      </c>
      <c r="N87" s="15"/>
    </row>
    <row r="88" spans="1:14" ht="15.75">
      <c r="A88" s="12"/>
      <c r="B88" s="34" t="s">
        <v>75</v>
      </c>
      <c r="C88" s="35">
        <f t="shared" si="12"/>
        <v>3401</v>
      </c>
      <c r="D88" s="35">
        <f t="shared" si="12"/>
        <v>2812</v>
      </c>
      <c r="E88" s="36">
        <f t="shared" si="10"/>
        <v>-17.318435754189942</v>
      </c>
      <c r="F88" s="36">
        <f t="shared" si="13"/>
        <v>5.9870550161812295</v>
      </c>
      <c r="G88" s="35">
        <f t="shared" ref="G88:H88" si="32">G26-G57</f>
        <v>18288</v>
      </c>
      <c r="H88" s="35">
        <f t="shared" si="32"/>
        <v>17231</v>
      </c>
      <c r="I88" s="36">
        <f t="shared" si="11"/>
        <v>-5.7797462817147816</v>
      </c>
      <c r="J88" s="36">
        <f t="shared" si="15"/>
        <v>6.3836014315034495</v>
      </c>
      <c r="K88" s="79"/>
      <c r="L88" s="35">
        <f t="shared" ref="L88" si="33">L26-L57</f>
        <v>98747</v>
      </c>
      <c r="M88" s="36">
        <f t="shared" si="17"/>
        <v>6.9215655900472219</v>
      </c>
      <c r="N88" s="15"/>
    </row>
    <row r="89" spans="1:14" ht="15.75">
      <c r="A89" s="12"/>
      <c r="B89" s="34" t="s">
        <v>243</v>
      </c>
      <c r="C89" s="35">
        <f t="shared" si="12"/>
        <v>1037</v>
      </c>
      <c r="D89" s="35">
        <f t="shared" si="12"/>
        <v>1012</v>
      </c>
      <c r="E89" s="36">
        <f t="shared" si="10"/>
        <v>-2.4108003857280624</v>
      </c>
      <c r="F89" s="36">
        <f t="shared" si="13"/>
        <v>2.1546584908874129</v>
      </c>
      <c r="G89" s="35">
        <f t="shared" ref="G89:H89" si="34">G27-G58</f>
        <v>5333</v>
      </c>
      <c r="H89" s="35">
        <f t="shared" si="34"/>
        <v>6135</v>
      </c>
      <c r="I89" s="36">
        <f t="shared" si="11"/>
        <v>15.038439902493916</v>
      </c>
      <c r="J89" s="36">
        <f t="shared" si="15"/>
        <v>2.2728451501522637</v>
      </c>
      <c r="K89" s="79"/>
      <c r="L89" s="35">
        <f t="shared" ref="L89" si="35">L27-L58</f>
        <v>37769</v>
      </c>
      <c r="M89" s="36">
        <f t="shared" si="17"/>
        <v>2.6473777509240133</v>
      </c>
      <c r="N89" s="15"/>
    </row>
    <row r="90" spans="1:14" ht="15.75">
      <c r="A90" s="12"/>
      <c r="B90" s="34" t="s">
        <v>76</v>
      </c>
      <c r="C90" s="35">
        <f t="shared" si="12"/>
        <v>237</v>
      </c>
      <c r="D90" s="35">
        <f t="shared" si="12"/>
        <v>285</v>
      </c>
      <c r="E90" s="36">
        <f t="shared" si="10"/>
        <v>20.253164556962023</v>
      </c>
      <c r="F90" s="36">
        <f t="shared" si="13"/>
        <v>0.60679611650485432</v>
      </c>
      <c r="G90" s="35">
        <f t="shared" ref="G90:H90" si="36">G28-G59</f>
        <v>1179</v>
      </c>
      <c r="H90" s="35">
        <f t="shared" si="36"/>
        <v>1281</v>
      </c>
      <c r="I90" s="36">
        <f t="shared" si="11"/>
        <v>8.6513994910941463</v>
      </c>
      <c r="J90" s="36">
        <f t="shared" si="15"/>
        <v>0.47457451301467812</v>
      </c>
      <c r="K90" s="79"/>
      <c r="L90" s="35">
        <f t="shared" ref="L90" si="37">L28-L59</f>
        <v>7969</v>
      </c>
      <c r="M90" s="36">
        <f t="shared" si="17"/>
        <v>0.55857855111635102</v>
      </c>
      <c r="N90" s="15"/>
    </row>
    <row r="91" spans="1:14" ht="15.75">
      <c r="A91" s="12"/>
      <c r="B91" s="34" t="s">
        <v>244</v>
      </c>
      <c r="C91" s="35">
        <f t="shared" si="12"/>
        <v>809</v>
      </c>
      <c r="D91" s="35">
        <f t="shared" si="12"/>
        <v>703</v>
      </c>
      <c r="E91" s="36">
        <f t="shared" si="10"/>
        <v>-13.102595797280593</v>
      </c>
      <c r="F91" s="36">
        <f t="shared" si="13"/>
        <v>1.4967637540453074</v>
      </c>
      <c r="G91" s="35">
        <f t="shared" ref="G91:H91" si="38">G29-G60</f>
        <v>4380</v>
      </c>
      <c r="H91" s="35">
        <f t="shared" si="38"/>
        <v>4277</v>
      </c>
      <c r="I91" s="36">
        <f t="shared" si="11"/>
        <v>-2.3515981735159786</v>
      </c>
      <c r="J91" s="36">
        <f t="shared" si="15"/>
        <v>1.5845083467320673</v>
      </c>
      <c r="K91" s="79"/>
      <c r="L91" s="35">
        <f t="shared" ref="L91" si="39">L29-L60</f>
        <v>32460</v>
      </c>
      <c r="M91" s="36">
        <f t="shared" si="17"/>
        <v>2.275249061267004</v>
      </c>
      <c r="N91" s="15"/>
    </row>
    <row r="92" spans="1:14" ht="15.75">
      <c r="A92" s="12"/>
      <c r="B92" s="34" t="s">
        <v>79</v>
      </c>
      <c r="C92" s="35">
        <f t="shared" si="12"/>
        <v>52</v>
      </c>
      <c r="D92" s="35">
        <f t="shared" si="12"/>
        <v>103</v>
      </c>
      <c r="E92" s="36">
        <f t="shared" si="10"/>
        <v>98.07692307692308</v>
      </c>
      <c r="F92" s="36">
        <f t="shared" si="13"/>
        <v>0.21929824561403508</v>
      </c>
      <c r="G92" s="35">
        <f t="shared" ref="G92:H92" si="40">G30-G61</f>
        <v>330</v>
      </c>
      <c r="H92" s="35">
        <f t="shared" si="40"/>
        <v>513</v>
      </c>
      <c r="I92" s="36">
        <f t="shared" si="11"/>
        <v>55.454545454545446</v>
      </c>
      <c r="J92" s="36">
        <f t="shared" si="15"/>
        <v>0.1900520883501404</v>
      </c>
      <c r="K92" s="79"/>
      <c r="L92" s="35">
        <f t="shared" ref="L92" si="41">L30-L61</f>
        <v>1979</v>
      </c>
      <c r="M92" s="36">
        <f t="shared" si="17"/>
        <v>0.13871589316843502</v>
      </c>
      <c r="N92" s="15"/>
    </row>
    <row r="93" spans="1:14" ht="15.75">
      <c r="A93" s="12"/>
      <c r="B93" s="34" t="s">
        <v>245</v>
      </c>
      <c r="C93" s="35">
        <f t="shared" si="12"/>
        <v>2327</v>
      </c>
      <c r="D93" s="35">
        <f t="shared" si="12"/>
        <v>2017</v>
      </c>
      <c r="E93" s="36">
        <f t="shared" si="10"/>
        <v>-13.321873657069183</v>
      </c>
      <c r="F93" s="36">
        <f t="shared" si="13"/>
        <v>4.2944132175097938</v>
      </c>
      <c r="G93" s="35">
        <f t="shared" ref="G93:H93" si="42">G31-G62</f>
        <v>11055</v>
      </c>
      <c r="H93" s="35">
        <f t="shared" si="42"/>
        <v>11836</v>
      </c>
      <c r="I93" s="36">
        <f t="shared" si="11"/>
        <v>7.0646766169154329</v>
      </c>
      <c r="J93" s="36">
        <f t="shared" si="15"/>
        <v>4.384905492616495</v>
      </c>
      <c r="K93" s="79"/>
      <c r="L93" s="35">
        <f t="shared" ref="L93" si="43">L31-L62</f>
        <v>65910</v>
      </c>
      <c r="M93" s="36">
        <f t="shared" si="17"/>
        <v>4.6198911160846654</v>
      </c>
      <c r="N93" s="15"/>
    </row>
    <row r="94" spans="1:14" ht="15.75">
      <c r="A94" s="12"/>
      <c r="B94" s="34" t="s">
        <v>78</v>
      </c>
      <c r="C94" s="35">
        <f t="shared" si="12"/>
        <v>1718</v>
      </c>
      <c r="D94" s="35">
        <f t="shared" si="12"/>
        <v>2011</v>
      </c>
      <c r="E94" s="36">
        <f t="shared" si="10"/>
        <v>17.054714784633298</v>
      </c>
      <c r="F94" s="36">
        <f t="shared" si="13"/>
        <v>4.2816385624254814</v>
      </c>
      <c r="G94" s="35">
        <f t="shared" ref="G94:H94" si="44">G32-G63</f>
        <v>8677</v>
      </c>
      <c r="H94" s="35">
        <f t="shared" si="44"/>
        <v>12551</v>
      </c>
      <c r="I94" s="36">
        <f t="shared" si="11"/>
        <v>44.646767315892589</v>
      </c>
      <c r="J94" s="36">
        <f t="shared" si="15"/>
        <v>4.6497929062039223</v>
      </c>
      <c r="K94" s="79"/>
      <c r="L94" s="35">
        <f t="shared" ref="L94" si="45">L32-L63</f>
        <v>58471</v>
      </c>
      <c r="M94" s="36">
        <f t="shared" si="17"/>
        <v>4.0984623493944232</v>
      </c>
      <c r="N94" s="15"/>
    </row>
    <row r="95" spans="1:14" ht="15.75">
      <c r="A95" s="12"/>
      <c r="B95" s="34" t="s">
        <v>246</v>
      </c>
      <c r="C95" s="35">
        <f t="shared" si="12"/>
        <v>575</v>
      </c>
      <c r="D95" s="35">
        <f t="shared" si="12"/>
        <v>666</v>
      </c>
      <c r="E95" s="36">
        <f t="shared" si="10"/>
        <v>15.826086956521745</v>
      </c>
      <c r="F95" s="36">
        <f t="shared" si="13"/>
        <v>1.4179867143587124</v>
      </c>
      <c r="G95" s="35">
        <f t="shared" ref="G95:H95" si="46">G33-G64</f>
        <v>3642</v>
      </c>
      <c r="H95" s="35">
        <f t="shared" si="46"/>
        <v>4259</v>
      </c>
      <c r="I95" s="36">
        <f t="shared" si="11"/>
        <v>16.941241076331682</v>
      </c>
      <c r="J95" s="36">
        <f t="shared" si="15"/>
        <v>1.5778398524039923</v>
      </c>
      <c r="K95" s="79"/>
      <c r="L95" s="35">
        <f t="shared" ref="L95" si="47">L33-L64</f>
        <v>27034</v>
      </c>
      <c r="M95" s="36">
        <f t="shared" si="17"/>
        <v>1.8949193814630987</v>
      </c>
      <c r="N95" s="15"/>
    </row>
    <row r="96" spans="1:14" ht="15.75">
      <c r="A96" s="12"/>
      <c r="B96" s="34" t="s">
        <v>247</v>
      </c>
      <c r="C96" s="35">
        <f t="shared" si="12"/>
        <v>1169</v>
      </c>
      <c r="D96" s="35">
        <f t="shared" si="12"/>
        <v>1429</v>
      </c>
      <c r="E96" s="36">
        <f t="shared" si="10"/>
        <v>22.241231822070141</v>
      </c>
      <c r="F96" s="36">
        <f t="shared" si="13"/>
        <v>3.042497019247147</v>
      </c>
      <c r="G96" s="35">
        <f t="shared" ref="G96:H96" si="48">G34-G65</f>
        <v>6351</v>
      </c>
      <c r="H96" s="35">
        <f t="shared" si="48"/>
        <v>8489</v>
      </c>
      <c r="I96" s="36">
        <f t="shared" si="11"/>
        <v>33.663989922846802</v>
      </c>
      <c r="J96" s="36">
        <f t="shared" si="15"/>
        <v>3.1449360195016411</v>
      </c>
      <c r="K96" s="79"/>
      <c r="L96" s="35">
        <f t="shared" ref="L96" si="49">L34-L65</f>
        <v>48045</v>
      </c>
      <c r="M96" s="36">
        <f t="shared" si="17"/>
        <v>3.3676630051932595</v>
      </c>
      <c r="N96" s="15"/>
    </row>
    <row r="97" spans="1:14" ht="15.75">
      <c r="A97" s="12"/>
      <c r="B97" s="34" t="s">
        <v>248</v>
      </c>
      <c r="C97" s="35">
        <f t="shared" si="12"/>
        <v>93</v>
      </c>
      <c r="D97" s="35">
        <f t="shared" si="12"/>
        <v>81</v>
      </c>
      <c r="E97" s="36">
        <f t="shared" si="10"/>
        <v>-12.903225806451612</v>
      </c>
      <c r="F97" s="36">
        <f t="shared" si="13"/>
        <v>0.17245784363822178</v>
      </c>
      <c r="G97" s="35">
        <f t="shared" ref="G97:H97" si="50">G35-G66</f>
        <v>558</v>
      </c>
      <c r="H97" s="35">
        <f t="shared" si="50"/>
        <v>483</v>
      </c>
      <c r="I97" s="36">
        <f t="shared" si="11"/>
        <v>-13.440860215053762</v>
      </c>
      <c r="J97" s="36">
        <f t="shared" si="15"/>
        <v>0.17893793113668191</v>
      </c>
      <c r="K97" s="79"/>
      <c r="L97" s="35">
        <f t="shared" ref="L97" si="51">L35-L66</f>
        <v>5813</v>
      </c>
      <c r="M97" s="36">
        <f t="shared" si="17"/>
        <v>0.40745603182825302</v>
      </c>
      <c r="N97" s="15"/>
    </row>
    <row r="98" spans="1:14" ht="15.75">
      <c r="A98" s="12"/>
      <c r="B98" s="34" t="s">
        <v>77</v>
      </c>
      <c r="C98" s="35">
        <f t="shared" si="12"/>
        <v>351</v>
      </c>
      <c r="D98" s="35">
        <f t="shared" si="12"/>
        <v>326</v>
      </c>
      <c r="E98" s="36">
        <f t="shared" si="10"/>
        <v>-7.1225071225071268</v>
      </c>
      <c r="F98" s="36">
        <f t="shared" si="13"/>
        <v>0.69408959291432459</v>
      </c>
      <c r="G98" s="35">
        <f t="shared" ref="G98:H98" si="52">G36-G67</f>
        <v>1788</v>
      </c>
      <c r="H98" s="35">
        <f t="shared" si="52"/>
        <v>1888</v>
      </c>
      <c r="I98" s="36">
        <f t="shared" si="11"/>
        <v>5.5928411633109576</v>
      </c>
      <c r="J98" s="36">
        <f t="shared" si="15"/>
        <v>0.69945096063365519</v>
      </c>
      <c r="K98" s="79"/>
      <c r="L98" s="35">
        <f t="shared" ref="L98" si="53">L36-L67</f>
        <v>11397</v>
      </c>
      <c r="M98" s="36">
        <f t="shared" si="17"/>
        <v>0.79886055302711168</v>
      </c>
      <c r="N98" s="15"/>
    </row>
    <row r="99" spans="1:14" ht="15.75">
      <c r="A99" s="12"/>
      <c r="B99" s="34" t="s">
        <v>249</v>
      </c>
      <c r="C99" s="35">
        <f t="shared" si="12"/>
        <v>777</v>
      </c>
      <c r="D99" s="35">
        <f t="shared" si="12"/>
        <v>904</v>
      </c>
      <c r="E99" s="36">
        <f t="shared" si="10"/>
        <v>16.344916344916349</v>
      </c>
      <c r="F99" s="36">
        <f t="shared" si="13"/>
        <v>1.9247146993697837</v>
      </c>
      <c r="G99" s="35">
        <f t="shared" ref="G99:H99" si="54">G37-G68</f>
        <v>4018</v>
      </c>
      <c r="H99" s="35">
        <f t="shared" si="54"/>
        <v>5155</v>
      </c>
      <c r="I99" s="36">
        <f t="shared" si="11"/>
        <v>28.297660527625681</v>
      </c>
      <c r="J99" s="36">
        <f t="shared" si="15"/>
        <v>1.9097826811792862</v>
      </c>
      <c r="K99" s="79"/>
      <c r="L99" s="35">
        <f t="shared" ref="L99" si="55">L37-L68</f>
        <v>27028</v>
      </c>
      <c r="M99" s="36">
        <f t="shared" si="17"/>
        <v>1.894498817865822</v>
      </c>
      <c r="N99" s="15"/>
    </row>
    <row r="100" spans="1:14" ht="15.75">
      <c r="A100" s="12"/>
      <c r="B100" s="34" t="s">
        <v>250</v>
      </c>
      <c r="C100" s="35">
        <f t="shared" si="12"/>
        <v>577</v>
      </c>
      <c r="D100" s="35">
        <f t="shared" si="12"/>
        <v>648</v>
      </c>
      <c r="E100" s="36">
        <f t="shared" si="10"/>
        <v>12.305025996533804</v>
      </c>
      <c r="F100" s="36">
        <f t="shared" si="13"/>
        <v>1.3796627491057742</v>
      </c>
      <c r="G100" s="35">
        <f t="shared" ref="G100:H100" si="56">G38-G69</f>
        <v>2621</v>
      </c>
      <c r="H100" s="35">
        <f t="shared" si="56"/>
        <v>3933</v>
      </c>
      <c r="I100" s="36">
        <f t="shared" si="11"/>
        <v>50.057230064860732</v>
      </c>
      <c r="J100" s="36">
        <f t="shared" si="15"/>
        <v>1.4570660106844098</v>
      </c>
      <c r="K100" s="79"/>
      <c r="L100" s="35">
        <f t="shared" ref="L100" si="57">L38-L69</f>
        <v>16775</v>
      </c>
      <c r="M100" s="36">
        <f t="shared" si="17"/>
        <v>1.1758257240528032</v>
      </c>
      <c r="N100" s="15"/>
    </row>
    <row r="101" spans="1:14" ht="15.75">
      <c r="A101" s="12"/>
      <c r="B101" s="34" t="s">
        <v>251</v>
      </c>
      <c r="C101" s="35">
        <f t="shared" si="12"/>
        <v>1694</v>
      </c>
      <c r="D101" s="35">
        <f t="shared" si="12"/>
        <v>2097</v>
      </c>
      <c r="E101" s="36">
        <f t="shared" si="10"/>
        <v>23.789846517119241</v>
      </c>
      <c r="F101" s="36">
        <f t="shared" si="13"/>
        <v>4.4647419519672971</v>
      </c>
      <c r="G101" s="35">
        <f t="shared" ref="G101:H101" si="58">G39-G70</f>
        <v>8540</v>
      </c>
      <c r="H101" s="35">
        <f t="shared" si="58"/>
        <v>12153</v>
      </c>
      <c r="I101" s="36">
        <f t="shared" si="11"/>
        <v>42.306791569086656</v>
      </c>
      <c r="J101" s="36">
        <f t="shared" si="15"/>
        <v>4.5023450871720394</v>
      </c>
      <c r="K101" s="79"/>
      <c r="L101" s="35">
        <f t="shared" ref="L101" si="59">L39-L70</f>
        <v>54052</v>
      </c>
      <c r="M101" s="36">
        <f t="shared" si="17"/>
        <v>3.788717260000126</v>
      </c>
      <c r="N101" s="15"/>
    </row>
    <row r="102" spans="1:14" ht="15.75">
      <c r="A102" s="12"/>
      <c r="B102" s="34" t="s">
        <v>252</v>
      </c>
      <c r="C102" s="35">
        <f t="shared" si="12"/>
        <v>2606</v>
      </c>
      <c r="D102" s="35">
        <f t="shared" si="12"/>
        <v>2795</v>
      </c>
      <c r="E102" s="36">
        <f t="shared" si="10"/>
        <v>7.2524942440521878</v>
      </c>
      <c r="F102" s="36">
        <f t="shared" si="13"/>
        <v>5.9508601601090101</v>
      </c>
      <c r="G102" s="35">
        <f t="shared" ref="G102:H102" si="60">G40-G71</f>
        <v>13992</v>
      </c>
      <c r="H102" s="35">
        <f t="shared" si="60"/>
        <v>15634</v>
      </c>
      <c r="I102" s="36">
        <f t="shared" si="11"/>
        <v>11.735277301315028</v>
      </c>
      <c r="J102" s="36">
        <f t="shared" si="15"/>
        <v>5.7919577958403412</v>
      </c>
      <c r="K102" s="79"/>
      <c r="L102" s="35">
        <f t="shared" ref="L102" si="61">L40-L71</f>
        <v>89326</v>
      </c>
      <c r="M102" s="36">
        <f t="shared" si="17"/>
        <v>6.2612106483899073</v>
      </c>
      <c r="N102" s="15"/>
    </row>
    <row r="103" spans="1:14" ht="15.75">
      <c r="A103" s="12"/>
      <c r="B103" s="34" t="s">
        <v>71</v>
      </c>
      <c r="C103" s="35">
        <f t="shared" si="12"/>
        <v>13817</v>
      </c>
      <c r="D103" s="35">
        <f t="shared" si="12"/>
        <v>16779</v>
      </c>
      <c r="E103" s="36">
        <f t="shared" si="10"/>
        <v>21.437359774191211</v>
      </c>
      <c r="F103" s="36">
        <f t="shared" si="13"/>
        <v>35.724322943280534</v>
      </c>
      <c r="G103" s="35">
        <f t="shared" ref="G103:H103" si="62">G41-G72</f>
        <v>57332</v>
      </c>
      <c r="H103" s="35">
        <f t="shared" si="62"/>
        <v>89534</v>
      </c>
      <c r="I103" s="36">
        <f t="shared" si="11"/>
        <v>56.167585292681224</v>
      </c>
      <c r="J103" s="36">
        <f t="shared" si="15"/>
        <v>33.169831731659791</v>
      </c>
      <c r="K103" s="79"/>
      <c r="L103" s="35">
        <f t="shared" ref="L103" si="63">L41-L72</f>
        <v>442884</v>
      </c>
      <c r="M103" s="36">
        <f t="shared" si="17"/>
        <v>31.043481369383109</v>
      </c>
      <c r="N103" s="15"/>
    </row>
    <row r="104" spans="1:14" ht="15.75">
      <c r="A104" s="12"/>
      <c r="B104" s="40" t="s">
        <v>70</v>
      </c>
      <c r="C104" s="42">
        <f>SUM(C79:C103)</f>
        <v>42745</v>
      </c>
      <c r="D104" s="42">
        <f>SUM(D79:D103)</f>
        <v>46968</v>
      </c>
      <c r="E104" s="42">
        <f t="shared" si="10"/>
        <v>9.8795180722891516</v>
      </c>
      <c r="F104" s="97">
        <f>SUM(F79:F103)</f>
        <v>100</v>
      </c>
      <c r="G104" s="42">
        <f>SUM(G79:G103)</f>
        <v>207731</v>
      </c>
      <c r="H104" s="42">
        <f>SUM(H79:H103)</f>
        <v>269926</v>
      </c>
      <c r="I104" s="42">
        <f t="shared" si="11"/>
        <v>29.940162999263475</v>
      </c>
      <c r="J104" s="97">
        <f>SUM(J79:J103)</f>
        <v>100</v>
      </c>
      <c r="K104" s="4"/>
      <c r="L104" s="42">
        <f>SUM(L79:L103)</f>
        <v>1426657</v>
      </c>
      <c r="M104" s="97">
        <f>SUM(M79:M103)</f>
        <v>100</v>
      </c>
      <c r="N104" s="15"/>
    </row>
    <row r="105" spans="1:14">
      <c r="A105" s="12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15"/>
    </row>
    <row r="106" spans="1:14">
      <c r="A106" s="12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15"/>
    </row>
    <row r="107" spans="1:14" ht="15.75">
      <c r="A107" s="12"/>
      <c r="B107" s="34" t="s">
        <v>256</v>
      </c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15"/>
    </row>
    <row r="108" spans="1:14" ht="15.75">
      <c r="A108" s="12"/>
      <c r="B108" s="34" t="s">
        <v>107</v>
      </c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15"/>
    </row>
    <row r="109" spans="1:14" ht="15.75">
      <c r="A109" s="12"/>
      <c r="B109" s="34" t="s">
        <v>108</v>
      </c>
      <c r="C109" s="46" t="s">
        <v>109</v>
      </c>
      <c r="D109" s="27"/>
      <c r="E109" s="27"/>
      <c r="F109" s="4"/>
      <c r="G109" s="4"/>
      <c r="H109" s="4"/>
      <c r="I109" s="4"/>
      <c r="J109" s="4"/>
      <c r="K109" s="4"/>
      <c r="L109" s="4"/>
      <c r="M109" s="4"/>
      <c r="N109" s="15"/>
    </row>
    <row r="110" spans="1:14">
      <c r="A110" s="18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19"/>
    </row>
    <row r="115" spans="1:13">
      <c r="A115" s="12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</row>
    <row r="116" spans="1:13">
      <c r="A116" s="12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</row>
    <row r="117" spans="1:13">
      <c r="A117" s="12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</row>
    <row r="118" spans="1:13">
      <c r="A118" s="12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</row>
    <row r="119" spans="1:13">
      <c r="A119" s="12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</row>
  </sheetData>
  <sortState ref="B31:B32">
    <sortCondition ref="B31:B32"/>
  </sortState>
  <mergeCells count="23">
    <mergeCell ref="J45:J46"/>
    <mergeCell ref="M45:M46"/>
    <mergeCell ref="C76:D76"/>
    <mergeCell ref="E76:E77"/>
    <mergeCell ref="F76:F77"/>
    <mergeCell ref="G76:H76"/>
    <mergeCell ref="I76:I77"/>
    <mergeCell ref="J76:J77"/>
    <mergeCell ref="M76:M77"/>
    <mergeCell ref="C45:D45"/>
    <mergeCell ref="E45:E46"/>
    <mergeCell ref="F45:F46"/>
    <mergeCell ref="G45:H45"/>
    <mergeCell ref="I45:I46"/>
    <mergeCell ref="J14:J15"/>
    <mergeCell ref="M14:M15"/>
    <mergeCell ref="C11:M11"/>
    <mergeCell ref="C14:D14"/>
    <mergeCell ref="E14:E15"/>
    <mergeCell ref="F14:F15"/>
    <mergeCell ref="G14:H14"/>
    <mergeCell ref="I14:I15"/>
    <mergeCell ref="C12:M12"/>
  </mergeCells>
  <hyperlinks>
    <hyperlink ref="C109" location="Clasificaciones!A1" display=" consulte aquí"/>
  </hyperlinks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tabColor rgb="FFFF0000"/>
  </sheetPr>
  <dimension ref="A1:V76"/>
  <sheetViews>
    <sheetView showGridLines="0" topLeftCell="A26" zoomScale="90" zoomScaleNormal="90" workbookViewId="0">
      <selection activeCell="J49" sqref="J49"/>
    </sheetView>
  </sheetViews>
  <sheetFormatPr baseColWidth="10" defaultRowHeight="15"/>
  <cols>
    <col min="1" max="1" width="1.7109375" customWidth="1"/>
    <col min="2" max="2" width="22.7109375" customWidth="1"/>
    <col min="3" max="10" width="11.7109375" customWidth="1"/>
    <col min="11" max="11" width="4.5703125" customWidth="1"/>
    <col min="12" max="13" width="11.7109375" customWidth="1"/>
    <col min="14" max="14" width="1.7109375" customWidth="1"/>
    <col min="15" max="15" width="12.28515625" bestFit="1" customWidth="1"/>
    <col min="16" max="16" width="12.42578125" bestFit="1" customWidth="1"/>
    <col min="17" max="17" width="12.28515625" bestFit="1" customWidth="1"/>
    <col min="18" max="18" width="12.42578125" bestFit="1" customWidth="1"/>
    <col min="19" max="19" width="12.28515625" bestFit="1" customWidth="1"/>
  </cols>
  <sheetData>
    <row r="1" spans="1:22" ht="18">
      <c r="A1" s="9"/>
      <c r="B1" s="6"/>
      <c r="C1" s="6"/>
      <c r="D1" s="6"/>
      <c r="E1" s="6"/>
      <c r="F1" s="6"/>
      <c r="G1" s="10"/>
      <c r="H1" s="10"/>
      <c r="I1" s="10"/>
      <c r="J1" s="10"/>
      <c r="K1" s="10"/>
      <c r="L1" s="10"/>
      <c r="M1" s="10"/>
      <c r="N1" s="11"/>
      <c r="O1" s="7"/>
      <c r="P1" s="7"/>
      <c r="Q1" s="7"/>
      <c r="R1" s="7"/>
      <c r="S1" s="7"/>
      <c r="T1" s="7"/>
      <c r="U1" s="7"/>
      <c r="V1" s="7"/>
    </row>
    <row r="2" spans="1:22" ht="18">
      <c r="A2" s="12"/>
      <c r="B2" s="4"/>
      <c r="C2" s="4"/>
      <c r="D2" s="4"/>
      <c r="E2" s="4"/>
      <c r="F2" s="4"/>
      <c r="G2" s="13"/>
      <c r="H2" s="13"/>
      <c r="I2" s="13"/>
      <c r="J2" s="13"/>
      <c r="K2" s="13"/>
      <c r="L2" s="13"/>
      <c r="M2" s="13"/>
      <c r="N2" s="14"/>
      <c r="O2" s="7"/>
      <c r="P2" s="7"/>
      <c r="Q2" s="7"/>
      <c r="R2" s="7"/>
      <c r="S2" s="7"/>
      <c r="T2" s="7"/>
      <c r="U2" s="7"/>
      <c r="V2" s="7"/>
    </row>
    <row r="3" spans="1:22">
      <c r="A3" s="12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15"/>
    </row>
    <row r="4" spans="1:22">
      <c r="A4" s="12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15"/>
    </row>
    <row r="5" spans="1:22" ht="15.75">
      <c r="A5" s="12"/>
      <c r="B5" s="16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15"/>
    </row>
    <row r="6" spans="1:22" ht="15.75">
      <c r="A6" s="12"/>
      <c r="B6" s="3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15"/>
    </row>
    <row r="7" spans="1:22" ht="15.75">
      <c r="A7" s="12"/>
      <c r="B7" s="3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15"/>
    </row>
    <row r="8" spans="1:22">
      <c r="A8" s="12"/>
      <c r="B8" s="1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15"/>
    </row>
    <row r="9" spans="1:22">
      <c r="A9" s="12"/>
      <c r="B9" s="1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15"/>
    </row>
    <row r="10" spans="1:22">
      <c r="A10" s="12"/>
      <c r="B10" s="1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15"/>
    </row>
    <row r="11" spans="1:22" ht="15.75">
      <c r="A11" s="12"/>
      <c r="B11" s="8"/>
      <c r="C11" s="106" t="s">
        <v>260</v>
      </c>
      <c r="D11" s="106"/>
      <c r="E11" s="106"/>
      <c r="F11" s="106"/>
      <c r="G11" s="106"/>
      <c r="H11" s="106"/>
      <c r="I11" s="106"/>
      <c r="J11" s="106"/>
      <c r="K11" s="106"/>
      <c r="L11" s="106"/>
      <c r="M11" s="106"/>
      <c r="N11" s="15"/>
    </row>
    <row r="12" spans="1:22" ht="15.75">
      <c r="A12" s="12"/>
      <c r="B12" s="8"/>
      <c r="C12" s="106" t="s">
        <v>315</v>
      </c>
      <c r="D12" s="106"/>
      <c r="E12" s="106"/>
      <c r="F12" s="106"/>
      <c r="G12" s="106"/>
      <c r="H12" s="106"/>
      <c r="I12" s="106"/>
      <c r="J12" s="106"/>
      <c r="K12" s="106"/>
      <c r="L12" s="106"/>
      <c r="M12" s="106"/>
      <c r="N12" s="15"/>
    </row>
    <row r="13" spans="1:22" ht="18.75">
      <c r="A13" s="12"/>
      <c r="B13" s="92" t="s">
        <v>311</v>
      </c>
      <c r="N13" s="15"/>
    </row>
    <row r="14" spans="1:22" ht="31.5" customHeight="1">
      <c r="A14" s="12"/>
      <c r="B14" s="30" t="s">
        <v>259</v>
      </c>
      <c r="C14" s="107" t="s">
        <v>319</v>
      </c>
      <c r="D14" s="107"/>
      <c r="E14" s="104" t="s">
        <v>254</v>
      </c>
      <c r="F14" s="104" t="s">
        <v>307</v>
      </c>
      <c r="G14" s="108" t="s">
        <v>321</v>
      </c>
      <c r="H14" s="109"/>
      <c r="I14" s="104" t="s">
        <v>254</v>
      </c>
      <c r="J14" s="104" t="s">
        <v>307</v>
      </c>
      <c r="K14" s="94"/>
      <c r="L14" s="86" t="s">
        <v>323</v>
      </c>
      <c r="M14" s="104" t="s">
        <v>101</v>
      </c>
      <c r="N14" s="15"/>
    </row>
    <row r="15" spans="1:22" ht="15.75">
      <c r="A15" s="12"/>
      <c r="B15" s="30"/>
      <c r="C15" s="31">
        <v>2016</v>
      </c>
      <c r="D15" s="31">
        <v>2017</v>
      </c>
      <c r="E15" s="104"/>
      <c r="F15" s="104"/>
      <c r="G15" s="31">
        <v>2016</v>
      </c>
      <c r="H15" s="31">
        <v>2017</v>
      </c>
      <c r="I15" s="104"/>
      <c r="J15" s="104"/>
      <c r="K15" s="94"/>
      <c r="L15" s="39" t="s">
        <v>310</v>
      </c>
      <c r="M15" s="104"/>
      <c r="N15" s="15"/>
    </row>
    <row r="16" spans="1:22">
      <c r="A16" s="12"/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5"/>
      <c r="N16" s="15"/>
    </row>
    <row r="17" spans="1:14" ht="15.75">
      <c r="A17" s="12"/>
      <c r="B17" s="34" t="s">
        <v>61</v>
      </c>
      <c r="C17" s="36">
        <v>3540</v>
      </c>
      <c r="D17" s="35">
        <v>4659</v>
      </c>
      <c r="E17" s="36">
        <f t="shared" ref="E17:I24" si="0">IF(ISBLANK(D17),"",(IFERROR(((D17/C17-1)*100),"")))</f>
        <v>31.610169491525419</v>
      </c>
      <c r="F17" s="36">
        <f>+(D17*100)/$D$24</f>
        <v>4.70178625491977</v>
      </c>
      <c r="G17" s="35">
        <v>18134</v>
      </c>
      <c r="H17" s="35">
        <v>27987</v>
      </c>
      <c r="I17" s="36">
        <f t="shared" si="0"/>
        <v>54.3343994706077</v>
      </c>
      <c r="J17" s="36">
        <f>+(H17*100)/$H$24</f>
        <v>4.7627151237094276</v>
      </c>
      <c r="K17" s="79"/>
      <c r="L17" s="35">
        <v>120529</v>
      </c>
      <c r="M17" s="36">
        <f>+(L17*100)/$L$24</f>
        <v>3.7419919682954128</v>
      </c>
      <c r="N17" s="15"/>
    </row>
    <row r="18" spans="1:14" ht="15.75">
      <c r="A18" s="12"/>
      <c r="B18" s="34" t="s">
        <v>60</v>
      </c>
      <c r="C18" s="36">
        <v>25964</v>
      </c>
      <c r="D18" s="35">
        <v>31636</v>
      </c>
      <c r="E18" s="36">
        <f t="shared" si="0"/>
        <v>21.845632414111837</v>
      </c>
      <c r="F18" s="36">
        <f t="shared" ref="F18:F23" si="1">+(D18*100)/$D$24</f>
        <v>31.92653143606822</v>
      </c>
      <c r="G18" s="35">
        <v>139229</v>
      </c>
      <c r="H18" s="35">
        <v>194336</v>
      </c>
      <c r="I18" s="36">
        <f t="shared" si="0"/>
        <v>39.580116211421476</v>
      </c>
      <c r="J18" s="36">
        <f t="shared" ref="J18:J23" si="2">+(H18*100)/$H$24</f>
        <v>33.07131905103067</v>
      </c>
      <c r="K18" s="79"/>
      <c r="L18" s="35">
        <v>912608</v>
      </c>
      <c r="M18" s="36">
        <f t="shared" ref="M18:M23" si="3">+(L18*100)/$L$24</f>
        <v>28.333196211717844</v>
      </c>
      <c r="N18" s="15"/>
    </row>
    <row r="19" spans="1:14" ht="15.75">
      <c r="A19" s="12"/>
      <c r="B19" s="34" t="s">
        <v>80</v>
      </c>
      <c r="C19" s="36">
        <v>14102</v>
      </c>
      <c r="D19" s="35">
        <v>13579</v>
      </c>
      <c r="E19" s="36">
        <f t="shared" si="0"/>
        <v>-3.7086938022975469</v>
      </c>
      <c r="F19" s="36">
        <f t="shared" si="1"/>
        <v>13.703703703703704</v>
      </c>
      <c r="G19" s="35">
        <v>78142</v>
      </c>
      <c r="H19" s="35">
        <v>91918</v>
      </c>
      <c r="I19" s="36">
        <f t="shared" si="0"/>
        <v>17.629443833021941</v>
      </c>
      <c r="J19" s="36">
        <f t="shared" si="2"/>
        <v>15.642235635871055</v>
      </c>
      <c r="K19" s="79"/>
      <c r="L19" s="35">
        <v>515900</v>
      </c>
      <c r="M19" s="36">
        <f t="shared" si="3"/>
        <v>16.016839569262199</v>
      </c>
      <c r="N19" s="15"/>
    </row>
    <row r="20" spans="1:14" ht="15.75">
      <c r="A20" s="12"/>
      <c r="B20" s="34" t="s">
        <v>81</v>
      </c>
      <c r="C20" s="36">
        <v>6507</v>
      </c>
      <c r="D20" s="35">
        <v>6954</v>
      </c>
      <c r="E20" s="36">
        <f t="shared" si="0"/>
        <v>6.8695251267865354</v>
      </c>
      <c r="F20" s="36">
        <f t="shared" si="1"/>
        <v>7.0178625491976989</v>
      </c>
      <c r="G20" s="35">
        <v>35277</v>
      </c>
      <c r="H20" s="35">
        <v>40616</v>
      </c>
      <c r="I20" s="36">
        <f t="shared" si="0"/>
        <v>15.134506902514389</v>
      </c>
      <c r="J20" s="36">
        <f t="shared" si="2"/>
        <v>6.911867562246119</v>
      </c>
      <c r="K20" s="79"/>
      <c r="L20" s="35">
        <v>234715</v>
      </c>
      <c r="M20" s="36">
        <f t="shared" si="3"/>
        <v>7.2870565991459131</v>
      </c>
      <c r="N20" s="15"/>
    </row>
    <row r="21" spans="1:14" ht="15.75">
      <c r="A21" s="12"/>
      <c r="B21" s="34" t="s">
        <v>59</v>
      </c>
      <c r="C21" s="36">
        <v>17716</v>
      </c>
      <c r="D21" s="35">
        <v>20676</v>
      </c>
      <c r="E21" s="36">
        <f t="shared" si="0"/>
        <v>16.708060510273203</v>
      </c>
      <c r="F21" s="36">
        <f t="shared" si="1"/>
        <v>20.865879503481683</v>
      </c>
      <c r="G21" s="35">
        <v>79614</v>
      </c>
      <c r="H21" s="35">
        <v>98320</v>
      </c>
      <c r="I21" s="36">
        <f t="shared" si="0"/>
        <v>23.495867560981743</v>
      </c>
      <c r="J21" s="36">
        <f t="shared" si="2"/>
        <v>16.731702253300138</v>
      </c>
      <c r="K21" s="79"/>
      <c r="L21" s="35">
        <v>564346</v>
      </c>
      <c r="M21" s="36">
        <f t="shared" si="3"/>
        <v>17.520913633562404</v>
      </c>
      <c r="N21" s="15"/>
    </row>
    <row r="22" spans="1:14" ht="15.75">
      <c r="A22" s="12"/>
      <c r="B22" s="34" t="s">
        <v>86</v>
      </c>
      <c r="C22" s="36">
        <v>2634</v>
      </c>
      <c r="D22" s="35">
        <v>2136</v>
      </c>
      <c r="E22" s="36">
        <f t="shared" si="0"/>
        <v>-18.906605922551257</v>
      </c>
      <c r="F22" s="36">
        <f t="shared" si="1"/>
        <v>2.1556161065697852</v>
      </c>
      <c r="G22" s="35">
        <v>13082</v>
      </c>
      <c r="H22" s="35">
        <v>15631</v>
      </c>
      <c r="I22" s="36">
        <f t="shared" si="0"/>
        <v>19.484788258676033</v>
      </c>
      <c r="J22" s="36">
        <f t="shared" si="2"/>
        <v>2.6600207274342398</v>
      </c>
      <c r="K22" s="79"/>
      <c r="L22" s="35">
        <v>102230</v>
      </c>
      <c r="M22" s="36">
        <f t="shared" si="3"/>
        <v>3.1738738305207881</v>
      </c>
      <c r="N22" s="15"/>
    </row>
    <row r="23" spans="1:14" ht="15.75">
      <c r="A23" s="12"/>
      <c r="B23" s="34" t="s">
        <v>253</v>
      </c>
      <c r="C23" s="36">
        <v>24783</v>
      </c>
      <c r="D23" s="35">
        <v>19450</v>
      </c>
      <c r="E23" s="36">
        <f t="shared" si="0"/>
        <v>-21.518783036759071</v>
      </c>
      <c r="F23" s="36">
        <f t="shared" si="1"/>
        <v>19.628620446059138</v>
      </c>
      <c r="G23" s="35">
        <v>128994</v>
      </c>
      <c r="H23" s="35">
        <v>118819</v>
      </c>
      <c r="I23" s="36">
        <f t="shared" si="0"/>
        <v>-7.8879637812611421</v>
      </c>
      <c r="J23" s="36">
        <f t="shared" si="2"/>
        <v>20.220139646408352</v>
      </c>
      <c r="K23" s="79"/>
      <c r="L23" s="35">
        <v>770657</v>
      </c>
      <c r="M23" s="36">
        <f t="shared" si="3"/>
        <v>23.92612818749544</v>
      </c>
      <c r="N23" s="15"/>
    </row>
    <row r="24" spans="1:14" ht="15.75">
      <c r="A24" s="12"/>
      <c r="B24" s="40" t="s">
        <v>70</v>
      </c>
      <c r="C24" s="37">
        <f>SUM(C17:C23)</f>
        <v>95246</v>
      </c>
      <c r="D24" s="37">
        <f>SUM(D17:D23)</f>
        <v>99090</v>
      </c>
      <c r="E24" s="38">
        <f t="shared" si="0"/>
        <v>4.0358650232030779</v>
      </c>
      <c r="F24" s="38">
        <f>SUM(F17:F23)</f>
        <v>100</v>
      </c>
      <c r="G24" s="37">
        <f>SUM(G17:G23)</f>
        <v>492472</v>
      </c>
      <c r="H24" s="37">
        <f>SUM(H17:H23)</f>
        <v>587627</v>
      </c>
      <c r="I24" s="38">
        <f t="shared" si="0"/>
        <v>19.321910687308108</v>
      </c>
      <c r="J24" s="38">
        <f>SUM(J17:J23)</f>
        <v>100.00000000000001</v>
      </c>
      <c r="K24" s="4"/>
      <c r="L24" s="37">
        <f>SUM(L17:L23)</f>
        <v>3220985</v>
      </c>
      <c r="M24" s="38">
        <f>SUM(M17:M23)</f>
        <v>100</v>
      </c>
      <c r="N24" s="15"/>
    </row>
    <row r="25" spans="1:14">
      <c r="A25" s="12"/>
      <c r="B25" s="4"/>
      <c r="C25" s="29"/>
      <c r="D25" s="4"/>
      <c r="E25" s="4"/>
      <c r="F25" s="4"/>
      <c r="G25" s="29"/>
      <c r="H25" s="4"/>
      <c r="I25" s="4"/>
      <c r="J25" s="4"/>
      <c r="K25" s="4"/>
      <c r="L25" s="29"/>
      <c r="M25" s="4"/>
      <c r="N25" s="15"/>
    </row>
    <row r="26" spans="1:14" ht="18.75">
      <c r="A26" s="12"/>
      <c r="B26" s="92" t="s">
        <v>312</v>
      </c>
      <c r="C26" s="91"/>
      <c r="D26" s="91"/>
      <c r="E26" s="91"/>
      <c r="F26" s="91"/>
      <c r="G26" s="91"/>
      <c r="H26" s="91"/>
      <c r="I26" s="91"/>
      <c r="J26" s="91"/>
      <c r="K26" s="91"/>
      <c r="L26" s="91"/>
      <c r="M26" s="91"/>
      <c r="N26" s="15"/>
    </row>
    <row r="27" spans="1:14" ht="15.75">
      <c r="A27" s="12"/>
      <c r="B27" s="34" t="s">
        <v>61</v>
      </c>
      <c r="C27" s="36">
        <v>1559</v>
      </c>
      <c r="D27" s="35">
        <v>1777</v>
      </c>
      <c r="E27" s="36">
        <f t="shared" ref="E27:I33" si="4">IF(ISBLANK(D27),"",(IFERROR(((D27/C27-1)*100),"")))</f>
        <v>13.983322642719687</v>
      </c>
      <c r="F27" s="36">
        <f>+(D27*100)/$D$34</f>
        <v>3.4093089290510723</v>
      </c>
      <c r="G27" s="35">
        <v>8167</v>
      </c>
      <c r="H27" s="35">
        <v>11349</v>
      </c>
      <c r="I27" s="36">
        <f t="shared" si="4"/>
        <v>38.961675033672094</v>
      </c>
      <c r="J27" s="36">
        <f>+(H27*100)/$H$34</f>
        <v>3.5722267163150256</v>
      </c>
      <c r="K27" s="79"/>
      <c r="L27" s="35">
        <v>50729</v>
      </c>
      <c r="M27" s="36">
        <f>+(L27*100)/$L$34</f>
        <v>2.8271865567499366</v>
      </c>
      <c r="N27" s="15"/>
    </row>
    <row r="28" spans="1:14" ht="15.75">
      <c r="A28" s="12"/>
      <c r="B28" s="34" t="s">
        <v>60</v>
      </c>
      <c r="C28" s="36">
        <v>12828</v>
      </c>
      <c r="D28" s="35">
        <v>14920</v>
      </c>
      <c r="E28" s="36">
        <f t="shared" si="4"/>
        <v>16.30807608356719</v>
      </c>
      <c r="F28" s="36">
        <f t="shared" ref="F28:F33" si="5">+(D28*100)/$D$34</f>
        <v>28.625148689612832</v>
      </c>
      <c r="G28" s="35">
        <v>71644</v>
      </c>
      <c r="H28" s="35">
        <v>93517</v>
      </c>
      <c r="I28" s="36">
        <f t="shared" si="4"/>
        <v>30.530121154597722</v>
      </c>
      <c r="J28" s="36">
        <f t="shared" ref="J28:J33" si="6">+(H28*100)/$H$34</f>
        <v>29.435538446526767</v>
      </c>
      <c r="K28" s="79"/>
      <c r="L28" s="35">
        <v>454954</v>
      </c>
      <c r="M28" s="36">
        <f t="shared" ref="M28:M33" si="7">+(L28*100)/$L$34</f>
        <v>25.355119019488075</v>
      </c>
      <c r="N28" s="15"/>
    </row>
    <row r="29" spans="1:14" ht="15.75">
      <c r="A29" s="12"/>
      <c r="B29" s="34" t="s">
        <v>80</v>
      </c>
      <c r="C29" s="36">
        <v>8991</v>
      </c>
      <c r="D29" s="35">
        <v>8610</v>
      </c>
      <c r="E29" s="36">
        <f t="shared" si="4"/>
        <v>-4.2375709042375753</v>
      </c>
      <c r="F29" s="36">
        <f t="shared" si="5"/>
        <v>16.518936341659952</v>
      </c>
      <c r="G29" s="35">
        <v>52131</v>
      </c>
      <c r="H29" s="35">
        <v>59922</v>
      </c>
      <c r="I29" s="36">
        <f t="shared" si="4"/>
        <v>14.945042297289524</v>
      </c>
      <c r="J29" s="36">
        <f t="shared" si="6"/>
        <v>18.861130433961492</v>
      </c>
      <c r="K29" s="79"/>
      <c r="L29" s="35">
        <v>335203</v>
      </c>
      <c r="M29" s="36">
        <f t="shared" si="7"/>
        <v>18.681255600982652</v>
      </c>
      <c r="N29" s="15"/>
    </row>
    <row r="30" spans="1:14" ht="15.75">
      <c r="A30" s="12"/>
      <c r="B30" s="34" t="s">
        <v>81</v>
      </c>
      <c r="C30" s="36">
        <v>3571</v>
      </c>
      <c r="D30" s="35">
        <v>3731</v>
      </c>
      <c r="E30" s="36">
        <f t="shared" si="4"/>
        <v>4.4805376645197459</v>
      </c>
      <c r="F30" s="36">
        <f t="shared" si="5"/>
        <v>7.1582057480526453</v>
      </c>
      <c r="G30" s="35">
        <v>20401</v>
      </c>
      <c r="H30" s="35">
        <v>22342</v>
      </c>
      <c r="I30" s="36">
        <f t="shared" si="4"/>
        <v>9.5142394980638265</v>
      </c>
      <c r="J30" s="36">
        <f t="shared" si="6"/>
        <v>7.0323983871627727</v>
      </c>
      <c r="K30" s="79"/>
      <c r="L30" s="35">
        <v>130749</v>
      </c>
      <c r="M30" s="36">
        <f t="shared" si="7"/>
        <v>7.2867948334975541</v>
      </c>
      <c r="N30" s="15"/>
    </row>
    <row r="31" spans="1:14" ht="15.75">
      <c r="A31" s="12"/>
      <c r="B31" s="34" t="s">
        <v>59</v>
      </c>
      <c r="C31" s="36">
        <v>10278</v>
      </c>
      <c r="D31" s="35">
        <v>11960</v>
      </c>
      <c r="E31" s="36">
        <f t="shared" si="4"/>
        <v>16.365051566452628</v>
      </c>
      <c r="F31" s="36">
        <f t="shared" si="5"/>
        <v>22.946164767276773</v>
      </c>
      <c r="G31" s="35">
        <v>47864</v>
      </c>
      <c r="H31" s="35">
        <v>58630</v>
      </c>
      <c r="I31" s="36">
        <f t="shared" si="4"/>
        <v>22.492896540197215</v>
      </c>
      <c r="J31" s="36">
        <f t="shared" si="6"/>
        <v>18.454458752097096</v>
      </c>
      <c r="K31" s="79"/>
      <c r="L31" s="35">
        <v>332479</v>
      </c>
      <c r="M31" s="36">
        <f t="shared" si="7"/>
        <v>18.529443892086618</v>
      </c>
      <c r="N31" s="15"/>
    </row>
    <row r="32" spans="1:14" ht="15.75">
      <c r="A32" s="12"/>
      <c r="B32" s="34" t="s">
        <v>86</v>
      </c>
      <c r="C32" s="36">
        <v>1508</v>
      </c>
      <c r="D32" s="35">
        <v>1194</v>
      </c>
      <c r="E32" s="36">
        <f t="shared" si="4"/>
        <v>-20.822281167108759</v>
      </c>
      <c r="F32" s="36">
        <f t="shared" si="5"/>
        <v>2.2907793254288018</v>
      </c>
      <c r="G32" s="35">
        <v>7670</v>
      </c>
      <c r="H32" s="35">
        <v>8992</v>
      </c>
      <c r="I32" s="36">
        <f t="shared" si="4"/>
        <v>17.235984354628432</v>
      </c>
      <c r="J32" s="36">
        <f t="shared" si="6"/>
        <v>2.8303341821398109</v>
      </c>
      <c r="K32" s="79"/>
      <c r="L32" s="35">
        <v>58140</v>
      </c>
      <c r="M32" s="36">
        <f t="shared" si="7"/>
        <v>3.2402102625606912</v>
      </c>
      <c r="N32" s="15"/>
    </row>
    <row r="33" spans="1:14" ht="15.75">
      <c r="A33" s="12"/>
      <c r="B33" s="34" t="s">
        <v>253</v>
      </c>
      <c r="C33" s="36">
        <v>13766</v>
      </c>
      <c r="D33" s="35">
        <v>9930</v>
      </c>
      <c r="E33" s="36">
        <f t="shared" si="4"/>
        <v>-27.86575621095453</v>
      </c>
      <c r="F33" s="36">
        <f t="shared" si="5"/>
        <v>19.051456198917922</v>
      </c>
      <c r="G33" s="35">
        <v>76864</v>
      </c>
      <c r="H33" s="35">
        <v>62949</v>
      </c>
      <c r="I33" s="36">
        <f t="shared" si="4"/>
        <v>-18.103403413821816</v>
      </c>
      <c r="J33" s="36">
        <f t="shared" si="6"/>
        <v>19.813913081797036</v>
      </c>
      <c r="K33" s="79"/>
      <c r="L33" s="35">
        <v>432074</v>
      </c>
      <c r="M33" s="36">
        <f t="shared" si="7"/>
        <v>24.079989834634471</v>
      </c>
      <c r="N33" s="15"/>
    </row>
    <row r="34" spans="1:14" ht="15.75">
      <c r="A34" s="12"/>
      <c r="B34" s="40" t="s">
        <v>70</v>
      </c>
      <c r="C34" s="37">
        <f>SUM(C27:C33)</f>
        <v>52501</v>
      </c>
      <c r="D34" s="37">
        <f>SUM(D27:D33)</f>
        <v>52122</v>
      </c>
      <c r="E34" s="38">
        <f t="shared" ref="E34" si="8">IF(ISBLANK(D34),"",(IFERROR(((D34/C34-1)*100),"")))</f>
        <v>-0.72189101159978453</v>
      </c>
      <c r="F34" s="38">
        <f>SUM(F27:F33)</f>
        <v>100</v>
      </c>
      <c r="G34" s="37">
        <f>SUM(G27:G33)</f>
        <v>284741</v>
      </c>
      <c r="H34" s="37">
        <f>SUM(H27:H33)</f>
        <v>317701</v>
      </c>
      <c r="I34" s="38">
        <f t="shared" ref="I34" si="9">IF(ISBLANK(H34),"",(IFERROR(((H34/G34-1)*100),"")))</f>
        <v>11.575431708113681</v>
      </c>
      <c r="J34" s="38">
        <f>SUM(J27:J33)</f>
        <v>100</v>
      </c>
      <c r="K34" s="4"/>
      <c r="L34" s="37">
        <f>SUM(L27:L33)</f>
        <v>1794328</v>
      </c>
      <c r="M34" s="38">
        <f>SUM(M27:M33)</f>
        <v>100</v>
      </c>
      <c r="N34" s="15"/>
    </row>
    <row r="35" spans="1:14">
      <c r="A35" s="12"/>
      <c r="B35" s="4"/>
      <c r="C35" s="29"/>
      <c r="D35" s="4"/>
      <c r="E35" s="4"/>
      <c r="F35" s="4"/>
      <c r="G35" s="29"/>
      <c r="H35" s="4"/>
      <c r="I35" s="4"/>
      <c r="J35" s="4"/>
      <c r="K35" s="4"/>
      <c r="L35" s="29"/>
      <c r="M35" s="4"/>
      <c r="N35" s="15"/>
    </row>
    <row r="36" spans="1:14" ht="18.75">
      <c r="A36" s="12"/>
      <c r="B36" s="92" t="s">
        <v>313</v>
      </c>
      <c r="C36" s="91"/>
      <c r="D36" s="91"/>
      <c r="E36" s="91"/>
      <c r="F36" s="91"/>
      <c r="G36" s="91"/>
      <c r="H36" s="91"/>
      <c r="I36" s="91"/>
      <c r="J36" s="91"/>
      <c r="K36" s="91"/>
      <c r="L36" s="91"/>
      <c r="M36" s="91"/>
      <c r="N36" s="15"/>
    </row>
    <row r="37" spans="1:14" ht="15.75">
      <c r="A37" s="12"/>
      <c r="B37" s="34" t="s">
        <v>61</v>
      </c>
      <c r="C37" s="36">
        <f t="shared" ref="C37:D43" si="10">C17-C27</f>
        <v>1981</v>
      </c>
      <c r="D37" s="36">
        <f t="shared" si="10"/>
        <v>2882</v>
      </c>
      <c r="E37" s="36">
        <f t="shared" ref="E37:E44" si="11">IF(ISBLANK(D37),"",(IFERROR(((D37/C37-1)*100),"")))</f>
        <v>45.482079757698138</v>
      </c>
      <c r="F37" s="36">
        <f>+(D37*100)/$D$44</f>
        <v>6.1360926588315445</v>
      </c>
      <c r="G37" s="36">
        <f t="shared" ref="G37:H43" si="12">G17-G27</f>
        <v>9967</v>
      </c>
      <c r="H37" s="36">
        <f t="shared" si="12"/>
        <v>16638</v>
      </c>
      <c r="I37" s="36">
        <f t="shared" ref="I37:I44" si="13">IF(ISBLANK(H37),"",(IFERROR(((H37/G37-1)*100),"")))</f>
        <v>66.930871877194747</v>
      </c>
      <c r="J37" s="36">
        <f>+(H37*100)/$H$44</f>
        <v>6.1639115905840862</v>
      </c>
      <c r="K37" s="79"/>
      <c r="L37" s="36">
        <f t="shared" ref="L37:L43" si="14">L17-L27</f>
        <v>69800</v>
      </c>
      <c r="M37" s="36">
        <f>+(L37*100)/$L$44</f>
        <v>4.8925565149857322</v>
      </c>
      <c r="N37" s="15"/>
    </row>
    <row r="38" spans="1:14" ht="15.75">
      <c r="A38" s="12"/>
      <c r="B38" s="34" t="s">
        <v>60</v>
      </c>
      <c r="C38" s="36">
        <f t="shared" si="10"/>
        <v>13136</v>
      </c>
      <c r="D38" s="36">
        <f t="shared" si="10"/>
        <v>16716</v>
      </c>
      <c r="E38" s="36">
        <f t="shared" si="11"/>
        <v>27.25334957369061</v>
      </c>
      <c r="F38" s="36">
        <f t="shared" ref="F38:F43" si="15">+(D38*100)/$D$44</f>
        <v>35.590189064895249</v>
      </c>
      <c r="G38" s="36">
        <f t="shared" si="12"/>
        <v>67585</v>
      </c>
      <c r="H38" s="36">
        <f t="shared" si="12"/>
        <v>100819</v>
      </c>
      <c r="I38" s="36">
        <f t="shared" si="13"/>
        <v>49.173633202633724</v>
      </c>
      <c r="J38" s="36">
        <f t="shared" ref="J38:J43" si="16">+(H38*100)/$H$44</f>
        <v>37.350607203455759</v>
      </c>
      <c r="K38" s="79"/>
      <c r="L38" s="36">
        <f t="shared" si="14"/>
        <v>457654</v>
      </c>
      <c r="M38" s="36">
        <f t="shared" ref="M38:M43" si="17">+(L38*100)/$L$44</f>
        <v>32.078768758012615</v>
      </c>
      <c r="N38" s="15"/>
    </row>
    <row r="39" spans="1:14" ht="15.75">
      <c r="A39" s="12"/>
      <c r="B39" s="34" t="s">
        <v>80</v>
      </c>
      <c r="C39" s="36">
        <f t="shared" si="10"/>
        <v>5111</v>
      </c>
      <c r="D39" s="36">
        <f t="shared" si="10"/>
        <v>4969</v>
      </c>
      <c r="E39" s="36">
        <f t="shared" si="11"/>
        <v>-2.7783212678536451</v>
      </c>
      <c r="F39" s="36">
        <f t="shared" si="15"/>
        <v>10.579543518991654</v>
      </c>
      <c r="G39" s="36">
        <f t="shared" si="12"/>
        <v>26011</v>
      </c>
      <c r="H39" s="36">
        <f t="shared" si="12"/>
        <v>31996</v>
      </c>
      <c r="I39" s="36">
        <f t="shared" si="13"/>
        <v>23.009495982468952</v>
      </c>
      <c r="J39" s="36">
        <f t="shared" si="16"/>
        <v>11.853619140060609</v>
      </c>
      <c r="K39" s="79"/>
      <c r="L39" s="36">
        <f t="shared" si="14"/>
        <v>180697</v>
      </c>
      <c r="M39" s="36">
        <f t="shared" si="17"/>
        <v>12.665763389518293</v>
      </c>
      <c r="N39" s="15"/>
    </row>
    <row r="40" spans="1:14" ht="15.75">
      <c r="A40" s="12"/>
      <c r="B40" s="34" t="s">
        <v>81</v>
      </c>
      <c r="C40" s="36">
        <f t="shared" si="10"/>
        <v>2936</v>
      </c>
      <c r="D40" s="36">
        <f t="shared" si="10"/>
        <v>3223</v>
      </c>
      <c r="E40" s="36">
        <f t="shared" si="11"/>
        <v>9.7752043596730296</v>
      </c>
      <c r="F40" s="36">
        <f t="shared" si="15"/>
        <v>6.8621188894566512</v>
      </c>
      <c r="G40" s="36">
        <f t="shared" si="12"/>
        <v>14876</v>
      </c>
      <c r="H40" s="36">
        <f t="shared" si="12"/>
        <v>18274</v>
      </c>
      <c r="I40" s="36">
        <f t="shared" si="13"/>
        <v>22.842161871470836</v>
      </c>
      <c r="J40" s="36">
        <f t="shared" si="16"/>
        <v>6.7700036306246894</v>
      </c>
      <c r="K40" s="79"/>
      <c r="L40" s="36">
        <f t="shared" si="14"/>
        <v>103966</v>
      </c>
      <c r="M40" s="36">
        <f t="shared" si="17"/>
        <v>7.2873858257450808</v>
      </c>
      <c r="N40" s="15"/>
    </row>
    <row r="41" spans="1:14" ht="15.75">
      <c r="A41" s="12"/>
      <c r="B41" s="34" t="s">
        <v>59</v>
      </c>
      <c r="C41" s="36">
        <f t="shared" si="10"/>
        <v>7438</v>
      </c>
      <c r="D41" s="36">
        <f t="shared" si="10"/>
        <v>8716</v>
      </c>
      <c r="E41" s="36">
        <f t="shared" si="11"/>
        <v>17.182038182307082</v>
      </c>
      <c r="F41" s="36">
        <f t="shared" si="15"/>
        <v>18.557315619144951</v>
      </c>
      <c r="G41" s="36">
        <f t="shared" si="12"/>
        <v>31750</v>
      </c>
      <c r="H41" s="36">
        <f t="shared" si="12"/>
        <v>39690</v>
      </c>
      <c r="I41" s="36">
        <f t="shared" si="13"/>
        <v>25.007874015748023</v>
      </c>
      <c r="J41" s="36">
        <f t="shared" si="16"/>
        <v>14.7040299934056</v>
      </c>
      <c r="K41" s="79"/>
      <c r="L41" s="36">
        <f t="shared" si="14"/>
        <v>231867</v>
      </c>
      <c r="M41" s="36">
        <f t="shared" si="17"/>
        <v>16.252469934959841</v>
      </c>
      <c r="N41" s="15"/>
    </row>
    <row r="42" spans="1:14" ht="15.75">
      <c r="A42" s="12"/>
      <c r="B42" s="34" t="s">
        <v>86</v>
      </c>
      <c r="C42" s="36">
        <f t="shared" si="10"/>
        <v>1126</v>
      </c>
      <c r="D42" s="36">
        <f t="shared" si="10"/>
        <v>942</v>
      </c>
      <c r="E42" s="36">
        <f t="shared" si="11"/>
        <v>-16.34103019538188</v>
      </c>
      <c r="F42" s="36">
        <f t="shared" si="15"/>
        <v>2.0056208482370974</v>
      </c>
      <c r="G42" s="36">
        <f t="shared" si="12"/>
        <v>5412</v>
      </c>
      <c r="H42" s="36">
        <f t="shared" si="12"/>
        <v>6639</v>
      </c>
      <c r="I42" s="36">
        <f t="shared" si="13"/>
        <v>22.671840354767191</v>
      </c>
      <c r="J42" s="36">
        <f t="shared" si="16"/>
        <v>2.459562991338367</v>
      </c>
      <c r="K42" s="79"/>
      <c r="L42" s="36">
        <f t="shared" si="14"/>
        <v>44090</v>
      </c>
      <c r="M42" s="36">
        <f t="shared" si="17"/>
        <v>3.0904415006550279</v>
      </c>
      <c r="N42" s="15"/>
    </row>
    <row r="43" spans="1:14" ht="15.75">
      <c r="A43" s="12"/>
      <c r="B43" s="34" t="s">
        <v>253</v>
      </c>
      <c r="C43" s="36">
        <f t="shared" si="10"/>
        <v>11017</v>
      </c>
      <c r="D43" s="36">
        <f t="shared" si="10"/>
        <v>9520</v>
      </c>
      <c r="E43" s="36">
        <f t="shared" si="11"/>
        <v>-13.588091131887081</v>
      </c>
      <c r="F43" s="36">
        <f t="shared" si="15"/>
        <v>20.269119400442854</v>
      </c>
      <c r="G43" s="36">
        <f t="shared" si="12"/>
        <v>52130</v>
      </c>
      <c r="H43" s="36">
        <f t="shared" si="12"/>
        <v>55870</v>
      </c>
      <c r="I43" s="36">
        <f t="shared" si="13"/>
        <v>7.1743717629004333</v>
      </c>
      <c r="J43" s="36">
        <f t="shared" si="16"/>
        <v>20.698265450530887</v>
      </c>
      <c r="K43" s="79"/>
      <c r="L43" s="36">
        <f t="shared" si="14"/>
        <v>338583</v>
      </c>
      <c r="M43" s="36">
        <f t="shared" si="17"/>
        <v>23.732614076123411</v>
      </c>
      <c r="N43" s="15"/>
    </row>
    <row r="44" spans="1:14" ht="15.75">
      <c r="A44" s="12"/>
      <c r="B44" s="40" t="s">
        <v>70</v>
      </c>
      <c r="C44" s="37">
        <f>SUM(C37:C43)</f>
        <v>42745</v>
      </c>
      <c r="D44" s="37">
        <f>SUM(D37:D43)</f>
        <v>46968</v>
      </c>
      <c r="E44" s="38">
        <f t="shared" si="11"/>
        <v>9.8795180722891516</v>
      </c>
      <c r="F44" s="38">
        <f>SUM(F37:F43)</f>
        <v>100</v>
      </c>
      <c r="G44" s="37">
        <f>SUM(G37:G43)</f>
        <v>207731</v>
      </c>
      <c r="H44" s="37">
        <f>SUM(H37:H43)</f>
        <v>269926</v>
      </c>
      <c r="I44" s="38">
        <f t="shared" si="13"/>
        <v>29.940162999263475</v>
      </c>
      <c r="J44" s="38">
        <f>SUM(J37:J43)</f>
        <v>100</v>
      </c>
      <c r="K44" s="4"/>
      <c r="L44" s="37">
        <f>SUM(L37:L43)</f>
        <v>1426657</v>
      </c>
      <c r="M44" s="38">
        <f>SUM(M37:M43)</f>
        <v>100.00000000000001</v>
      </c>
      <c r="N44" s="15"/>
    </row>
    <row r="45" spans="1:14">
      <c r="A45" s="12"/>
      <c r="B45" s="4"/>
      <c r="C45" s="29"/>
      <c r="D45" s="4"/>
      <c r="E45" s="4"/>
      <c r="F45" s="4"/>
      <c r="G45" s="29"/>
      <c r="H45" s="4"/>
      <c r="I45" s="4"/>
      <c r="J45" s="4"/>
      <c r="K45" s="4"/>
      <c r="L45" s="29"/>
      <c r="M45" s="4"/>
      <c r="N45" s="15"/>
    </row>
    <row r="46" spans="1:14">
      <c r="A46" s="12"/>
      <c r="B46" s="4"/>
      <c r="C46" s="29"/>
      <c r="D46" s="4"/>
      <c r="E46" s="4"/>
      <c r="F46" s="4"/>
      <c r="G46" s="29"/>
      <c r="H46" s="4"/>
      <c r="I46" s="4"/>
      <c r="J46" s="4"/>
      <c r="K46" s="4"/>
      <c r="L46" s="29"/>
      <c r="M46" s="4"/>
      <c r="N46" s="15"/>
    </row>
    <row r="47" spans="1:14" ht="15.75">
      <c r="A47" s="12"/>
      <c r="B47" s="34" t="s">
        <v>256</v>
      </c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15"/>
    </row>
    <row r="48" spans="1:14">
      <c r="A48" s="18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19"/>
    </row>
    <row r="51" spans="1:13">
      <c r="A51" s="12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</row>
    <row r="52" spans="1:13">
      <c r="A52" s="12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</row>
    <row r="53" spans="1:13">
      <c r="A53" s="12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</row>
    <row r="54" spans="1:13">
      <c r="A54" s="12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</row>
    <row r="55" spans="1:13">
      <c r="A55" s="12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</row>
    <row r="56" spans="1:13">
      <c r="A56" s="12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</row>
    <row r="57" spans="1:13">
      <c r="A57" s="12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</row>
    <row r="58" spans="1:13">
      <c r="A58" s="12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</row>
    <row r="59" spans="1:13">
      <c r="A59" s="12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</row>
    <row r="60" spans="1:13">
      <c r="A60" s="12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</row>
    <row r="61" spans="1:13">
      <c r="A61" s="12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</row>
    <row r="62" spans="1:13">
      <c r="A62" s="12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</row>
    <row r="63" spans="1:13">
      <c r="A63" s="12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</row>
    <row r="64" spans="1:13">
      <c r="A64" s="12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</row>
    <row r="65" spans="1:13">
      <c r="A65" s="12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</row>
    <row r="66" spans="1:13">
      <c r="A66" s="12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</row>
    <row r="67" spans="1:13">
      <c r="A67" s="12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</row>
    <row r="68" spans="1:13">
      <c r="A68" s="12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</row>
    <row r="69" spans="1:13">
      <c r="A69" s="12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</row>
    <row r="70" spans="1:13">
      <c r="A70" s="12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</row>
    <row r="71" spans="1:13">
      <c r="A71" s="12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</row>
    <row r="72" spans="1:13">
      <c r="A72" s="12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</row>
    <row r="73" spans="1:13">
      <c r="A73" s="12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</row>
    <row r="74" spans="1:13">
      <c r="A74" s="12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</row>
    <row r="75" spans="1:13">
      <c r="A75" s="12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</row>
    <row r="76" spans="1:13">
      <c r="A76" s="12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</row>
  </sheetData>
  <mergeCells count="9">
    <mergeCell ref="C11:M11"/>
    <mergeCell ref="C14:D14"/>
    <mergeCell ref="E14:E15"/>
    <mergeCell ref="F14:F15"/>
    <mergeCell ref="G14:H14"/>
    <mergeCell ref="I14:I15"/>
    <mergeCell ref="J14:J15"/>
    <mergeCell ref="M14:M15"/>
    <mergeCell ref="C12:M12"/>
  </mergeCells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tabColor rgb="FFFF0000"/>
  </sheetPr>
  <dimension ref="A1:V49"/>
  <sheetViews>
    <sheetView showGridLines="0" topLeftCell="A13" zoomScale="90" zoomScaleNormal="90" workbookViewId="0">
      <selection activeCell="C26" sqref="C26"/>
    </sheetView>
  </sheetViews>
  <sheetFormatPr baseColWidth="10" defaultRowHeight="15"/>
  <cols>
    <col min="1" max="1" width="1.7109375" customWidth="1"/>
    <col min="2" max="2" width="30.7109375" customWidth="1"/>
    <col min="3" max="5" width="11.7109375" customWidth="1"/>
    <col min="6" max="6" width="11.85546875" customWidth="1"/>
    <col min="7" max="8" width="11.7109375" customWidth="1"/>
    <col min="9" max="10" width="11.85546875" customWidth="1"/>
    <col min="11" max="11" width="4.5703125" customWidth="1"/>
    <col min="12" max="13" width="11.7109375" customWidth="1"/>
    <col min="14" max="14" width="1.7109375" customWidth="1"/>
    <col min="15" max="15" width="12" bestFit="1" customWidth="1"/>
    <col min="16" max="16" width="12.28515625" bestFit="1" customWidth="1"/>
    <col min="17" max="17" width="12" bestFit="1" customWidth="1"/>
    <col min="18" max="18" width="12.28515625" bestFit="1" customWidth="1"/>
    <col min="19" max="19" width="12" bestFit="1" customWidth="1"/>
  </cols>
  <sheetData>
    <row r="1" spans="1:22" ht="18">
      <c r="A1" s="9"/>
      <c r="B1" s="6"/>
      <c r="C1" s="6"/>
      <c r="D1" s="6"/>
      <c r="E1" s="6"/>
      <c r="F1" s="6"/>
      <c r="G1" s="10"/>
      <c r="H1" s="10"/>
      <c r="I1" s="10"/>
      <c r="J1" s="10"/>
      <c r="K1" s="10"/>
      <c r="L1" s="10"/>
      <c r="M1" s="10"/>
      <c r="N1" s="11"/>
      <c r="O1" s="7"/>
      <c r="P1" s="7"/>
      <c r="Q1" s="7"/>
      <c r="R1" s="7"/>
      <c r="S1" s="7"/>
      <c r="T1" s="7"/>
      <c r="U1" s="7"/>
      <c r="V1" s="7"/>
    </row>
    <row r="2" spans="1:22" ht="18">
      <c r="A2" s="12"/>
      <c r="B2" s="4"/>
      <c r="C2" s="4"/>
      <c r="D2" s="4"/>
      <c r="E2" s="4"/>
      <c r="F2" s="4"/>
      <c r="G2" s="13"/>
      <c r="H2" s="13"/>
      <c r="I2" s="13"/>
      <c r="J2" s="13"/>
      <c r="K2" s="13"/>
      <c r="L2" s="13"/>
      <c r="M2" s="13"/>
      <c r="N2" s="14"/>
      <c r="O2" s="7"/>
      <c r="P2" s="7"/>
      <c r="Q2" s="7"/>
      <c r="R2" s="7"/>
      <c r="S2" s="7"/>
      <c r="T2" s="7"/>
      <c r="U2" s="7"/>
      <c r="V2" s="7"/>
    </row>
    <row r="3" spans="1:22">
      <c r="A3" s="12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15"/>
    </row>
    <row r="4" spans="1:22">
      <c r="A4" s="12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15"/>
    </row>
    <row r="5" spans="1:22" ht="15.75">
      <c r="A5" s="12"/>
      <c r="B5" s="16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15"/>
    </row>
    <row r="6" spans="1:22" ht="15.75">
      <c r="A6" s="12"/>
      <c r="B6" s="3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15"/>
    </row>
    <row r="7" spans="1:22" ht="15.75">
      <c r="A7" s="12"/>
      <c r="B7" s="3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15"/>
    </row>
    <row r="8" spans="1:22">
      <c r="A8" s="12"/>
      <c r="B8" s="1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15"/>
    </row>
    <row r="9" spans="1:22">
      <c r="A9" s="12"/>
      <c r="B9" s="1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15"/>
    </row>
    <row r="10" spans="1:22">
      <c r="A10" s="12"/>
      <c r="B10" s="1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15"/>
    </row>
    <row r="11" spans="1:22" ht="15.75">
      <c r="A11" s="12"/>
      <c r="B11" s="8"/>
      <c r="C11" s="106" t="s">
        <v>266</v>
      </c>
      <c r="D11" s="106"/>
      <c r="E11" s="106"/>
      <c r="F11" s="106"/>
      <c r="G11" s="106"/>
      <c r="H11" s="106"/>
      <c r="I11" s="106"/>
      <c r="J11" s="106"/>
      <c r="K11" s="106"/>
      <c r="L11" s="106"/>
      <c r="M11" s="106"/>
      <c r="N11" s="15"/>
    </row>
    <row r="12" spans="1:22" ht="15.75">
      <c r="A12" s="12"/>
      <c r="B12" s="8"/>
      <c r="C12" s="106" t="s">
        <v>315</v>
      </c>
      <c r="D12" s="106"/>
      <c r="E12" s="106"/>
      <c r="F12" s="106"/>
      <c r="G12" s="106"/>
      <c r="H12" s="106"/>
      <c r="I12" s="106"/>
      <c r="J12" s="106"/>
      <c r="K12" s="106"/>
      <c r="L12" s="106"/>
      <c r="M12" s="106"/>
      <c r="N12" s="15"/>
    </row>
    <row r="13" spans="1:22" ht="18.75">
      <c r="A13" s="12"/>
      <c r="B13" s="92" t="s">
        <v>311</v>
      </c>
      <c r="N13" s="15"/>
    </row>
    <row r="14" spans="1:22" ht="31.5" customHeight="1">
      <c r="A14" s="12"/>
      <c r="B14" s="30" t="s">
        <v>261</v>
      </c>
      <c r="C14" s="107" t="s">
        <v>319</v>
      </c>
      <c r="D14" s="107"/>
      <c r="E14" s="104" t="s">
        <v>254</v>
      </c>
      <c r="F14" s="104" t="s">
        <v>307</v>
      </c>
      <c r="G14" s="108" t="s">
        <v>321</v>
      </c>
      <c r="H14" s="109"/>
      <c r="I14" s="104" t="s">
        <v>254</v>
      </c>
      <c r="J14" s="104" t="s">
        <v>307</v>
      </c>
      <c r="K14" s="95"/>
      <c r="L14" s="86" t="s">
        <v>323</v>
      </c>
      <c r="M14" s="104" t="s">
        <v>101</v>
      </c>
      <c r="N14" s="15"/>
    </row>
    <row r="15" spans="1:22" ht="15.75">
      <c r="A15" s="12"/>
      <c r="B15" s="30"/>
      <c r="C15" s="31">
        <v>2016</v>
      </c>
      <c r="D15" s="31">
        <v>2017</v>
      </c>
      <c r="E15" s="104"/>
      <c r="F15" s="104"/>
      <c r="G15" s="31">
        <v>2016</v>
      </c>
      <c r="H15" s="31">
        <v>2017</v>
      </c>
      <c r="I15" s="104"/>
      <c r="J15" s="104"/>
      <c r="K15" s="95"/>
      <c r="L15" s="39" t="s">
        <v>310</v>
      </c>
      <c r="M15" s="104"/>
      <c r="N15" s="15"/>
    </row>
    <row r="16" spans="1:22">
      <c r="A16" s="12"/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15"/>
    </row>
    <row r="17" spans="1:14" ht="15.75">
      <c r="A17" s="12"/>
      <c r="B17" s="34" t="s">
        <v>83</v>
      </c>
      <c r="C17" s="35">
        <v>32723</v>
      </c>
      <c r="D17" s="35">
        <v>37730</v>
      </c>
      <c r="E17" s="36">
        <f t="shared" ref="E17:E23" si="0">IF(ISBLANK(D17),"",(IFERROR(((D17/C17-1)*100),"")))</f>
        <v>15.301164318674942</v>
      </c>
      <c r="F17" s="36">
        <f>+(D17*100)/$D$23</f>
        <v>38.076496114643255</v>
      </c>
      <c r="G17" s="35">
        <v>151962</v>
      </c>
      <c r="H17" s="35">
        <v>205619</v>
      </c>
      <c r="I17" s="36">
        <f t="shared" ref="I17:I23" si="1">IF(ISBLANK(H17),"",(IFERROR(((H17/G17-1)*100),"")))</f>
        <v>35.30948526605335</v>
      </c>
      <c r="J17" s="36">
        <f>+(H17*100)/$H$23</f>
        <v>34.991414621860464</v>
      </c>
      <c r="K17" s="79"/>
      <c r="L17" s="35">
        <v>1074674</v>
      </c>
      <c r="M17" s="36">
        <f>+(L17*100)/$L$23</f>
        <v>33.364762642483591</v>
      </c>
      <c r="N17" s="15"/>
    </row>
    <row r="18" spans="1:14" ht="15.75">
      <c r="A18" s="12"/>
      <c r="B18" s="34" t="s">
        <v>300</v>
      </c>
      <c r="C18" s="35">
        <v>32420</v>
      </c>
      <c r="D18" s="35">
        <v>31617</v>
      </c>
      <c r="E18" s="36">
        <f t="shared" si="0"/>
        <v>-2.4768661320172747</v>
      </c>
      <c r="F18" s="36">
        <f t="shared" ref="F18:F21" si="2">+(D18*100)/$D$23</f>
        <v>31.907356948228884</v>
      </c>
      <c r="G18" s="35">
        <v>182350</v>
      </c>
      <c r="H18" s="35">
        <v>197837</v>
      </c>
      <c r="I18" s="36">
        <f t="shared" si="1"/>
        <v>8.4930079517411485</v>
      </c>
      <c r="J18" s="36">
        <f t="shared" ref="J18:J21" si="3">+(H18*100)/$H$23</f>
        <v>33.667105153439174</v>
      </c>
      <c r="K18" s="79"/>
      <c r="L18" s="35">
        <v>1174823</v>
      </c>
      <c r="M18" s="36">
        <f t="shared" ref="M18:M21" si="4">+(L18*100)/$L$23</f>
        <v>36.474028907306305</v>
      </c>
      <c r="N18" s="15"/>
    </row>
    <row r="19" spans="1:14" ht="15.75">
      <c r="A19" s="12"/>
      <c r="B19" s="34" t="s">
        <v>262</v>
      </c>
      <c r="C19" s="35">
        <v>11118</v>
      </c>
      <c r="D19" s="35">
        <v>10748</v>
      </c>
      <c r="E19" s="36">
        <f t="shared" si="0"/>
        <v>-3.3279366792588583</v>
      </c>
      <c r="F19" s="36">
        <f t="shared" si="2"/>
        <v>10.846705015642346</v>
      </c>
      <c r="G19" s="35">
        <v>58810</v>
      </c>
      <c r="H19" s="35">
        <v>65716</v>
      </c>
      <c r="I19" s="36">
        <f t="shared" si="1"/>
        <v>11.742900867199445</v>
      </c>
      <c r="J19" s="36">
        <f t="shared" si="3"/>
        <v>11.183284634640682</v>
      </c>
      <c r="K19" s="79"/>
      <c r="L19" s="35">
        <v>364509</v>
      </c>
      <c r="M19" s="36">
        <f t="shared" si="4"/>
        <v>11.316693495933697</v>
      </c>
      <c r="N19" s="15"/>
    </row>
    <row r="20" spans="1:14" ht="15.75">
      <c r="A20" s="12"/>
      <c r="B20" s="34" t="s">
        <v>263</v>
      </c>
      <c r="C20" s="35">
        <v>9769</v>
      </c>
      <c r="D20" s="35">
        <v>9302</v>
      </c>
      <c r="E20" s="36">
        <f t="shared" si="0"/>
        <v>-4.7804278841232506</v>
      </c>
      <c r="F20" s="36">
        <f t="shared" si="2"/>
        <v>9.3874255727116758</v>
      </c>
      <c r="G20" s="35">
        <v>52097</v>
      </c>
      <c r="H20" s="35">
        <v>58749</v>
      </c>
      <c r="I20" s="36">
        <f t="shared" si="1"/>
        <v>12.76848954834251</v>
      </c>
      <c r="J20" s="36">
        <f t="shared" si="3"/>
        <v>9.9976685890879757</v>
      </c>
      <c r="K20" s="79"/>
      <c r="L20" s="35">
        <v>306254</v>
      </c>
      <c r="M20" s="36">
        <f t="shared" si="4"/>
        <v>9.5080852596333116</v>
      </c>
      <c r="N20" s="15"/>
    </row>
    <row r="21" spans="1:14" ht="15.75">
      <c r="A21" s="12"/>
      <c r="B21" s="34" t="s">
        <v>264</v>
      </c>
      <c r="C21" s="35">
        <v>3753</v>
      </c>
      <c r="D21" s="35">
        <v>4056</v>
      </c>
      <c r="E21" s="36">
        <f t="shared" si="0"/>
        <v>8.0735411670663559</v>
      </c>
      <c r="F21" s="36">
        <f t="shared" si="2"/>
        <v>4.0932485619134118</v>
      </c>
      <c r="G21" s="35">
        <v>19724</v>
      </c>
      <c r="H21" s="35">
        <v>24459</v>
      </c>
      <c r="I21" s="36">
        <f t="shared" si="1"/>
        <v>24.006286757250052</v>
      </c>
      <c r="J21" s="36">
        <f t="shared" si="3"/>
        <v>4.1623342698684711</v>
      </c>
      <c r="K21" s="79"/>
      <c r="L21" s="35">
        <v>121287</v>
      </c>
      <c r="M21" s="36">
        <f t="shared" si="4"/>
        <v>3.7655251421537201</v>
      </c>
      <c r="N21" s="15"/>
    </row>
    <row r="22" spans="1:14" ht="15.75">
      <c r="A22" s="12"/>
      <c r="B22" s="34" t="s">
        <v>265</v>
      </c>
      <c r="C22" s="35">
        <v>5463</v>
      </c>
      <c r="D22" s="35">
        <v>5637</v>
      </c>
      <c r="E22" s="36">
        <f t="shared" si="0"/>
        <v>3.1850631521142203</v>
      </c>
      <c r="F22" s="36">
        <f>+(D22*100)/$D$23</f>
        <v>5.6887677868604296</v>
      </c>
      <c r="G22" s="35">
        <v>27529</v>
      </c>
      <c r="H22" s="35">
        <v>35247</v>
      </c>
      <c r="I22" s="36">
        <f t="shared" si="1"/>
        <v>28.035889425696546</v>
      </c>
      <c r="J22" s="36">
        <f>+(H22*100)/$H$23</f>
        <v>5.9981927311032335</v>
      </c>
      <c r="K22" s="79"/>
      <c r="L22" s="35">
        <v>179438</v>
      </c>
      <c r="M22" s="36">
        <f>+(L22*100)/$L$23</f>
        <v>5.5709045524893783</v>
      </c>
      <c r="N22" s="15"/>
    </row>
    <row r="23" spans="1:14" ht="15.75">
      <c r="A23" s="12"/>
      <c r="B23" s="40" t="s">
        <v>70</v>
      </c>
      <c r="C23" s="37">
        <f>SUM(C17:C22)</f>
        <v>95246</v>
      </c>
      <c r="D23" s="37">
        <f>SUM(D17:D22)</f>
        <v>99090</v>
      </c>
      <c r="E23" s="38">
        <f t="shared" si="0"/>
        <v>4.0358650232030779</v>
      </c>
      <c r="F23" s="38">
        <f>SUM(F17:F22)</f>
        <v>100</v>
      </c>
      <c r="G23" s="37">
        <f>SUM(G17:G22)</f>
        <v>492472</v>
      </c>
      <c r="H23" s="37">
        <f>SUM(H17:H22)</f>
        <v>587627</v>
      </c>
      <c r="I23" s="38">
        <f t="shared" si="1"/>
        <v>19.321910687308108</v>
      </c>
      <c r="J23" s="38">
        <f>SUM(J17:J22)</f>
        <v>100</v>
      </c>
      <c r="K23" s="4"/>
      <c r="L23" s="37">
        <f>SUM(L17:L22)</f>
        <v>3220985</v>
      </c>
      <c r="M23" s="37">
        <f>SUM(M17:M22)</f>
        <v>100</v>
      </c>
      <c r="N23" s="15"/>
    </row>
    <row r="24" spans="1:14">
      <c r="A24" s="12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15"/>
    </row>
    <row r="25" spans="1:14" ht="18.75">
      <c r="A25" s="12"/>
      <c r="B25" s="92" t="s">
        <v>312</v>
      </c>
      <c r="C25" s="91"/>
      <c r="D25" s="91"/>
      <c r="E25" s="91"/>
      <c r="F25" s="91"/>
      <c r="G25" s="91"/>
      <c r="H25" s="91"/>
      <c r="I25" s="91"/>
      <c r="J25" s="91"/>
      <c r="K25" s="91"/>
      <c r="L25" s="91"/>
      <c r="M25" s="91"/>
      <c r="N25" s="15"/>
    </row>
    <row r="26" spans="1:14" ht="15.75">
      <c r="A26" s="12"/>
      <c r="B26" s="34" t="s">
        <v>83</v>
      </c>
      <c r="C26" s="35">
        <v>18551</v>
      </c>
      <c r="D26" s="35">
        <v>20568</v>
      </c>
      <c r="E26" s="36">
        <f t="shared" ref="E26:E31" si="5">IF(ISBLANK(D26),"",(IFERROR(((D26/C26-1)*100),"")))</f>
        <v>10.872729232925437</v>
      </c>
      <c r="F26" s="36">
        <f>+(D26*100)/$D$32</f>
        <v>39.461263957637847</v>
      </c>
      <c r="G26" s="35">
        <v>92339</v>
      </c>
      <c r="H26" s="35">
        <v>113891</v>
      </c>
      <c r="I26" s="36">
        <f t="shared" ref="I26:I31" si="6">IF(ISBLANK(H26),"",(IFERROR(((H26/G26-1)*100),"")))</f>
        <v>23.340083821570513</v>
      </c>
      <c r="J26" s="36">
        <f>+(H26*100)/$H$32</f>
        <v>35.848486469982781</v>
      </c>
      <c r="K26" s="79"/>
      <c r="L26" s="35">
        <v>616942</v>
      </c>
      <c r="M26" s="36">
        <f>+(L26*100)/$L$32</f>
        <v>34.382899893442001</v>
      </c>
      <c r="N26" s="15"/>
    </row>
    <row r="27" spans="1:14" ht="15.75">
      <c r="A27" s="12"/>
      <c r="B27" s="34" t="s">
        <v>300</v>
      </c>
      <c r="C27" s="35">
        <v>17976</v>
      </c>
      <c r="D27" s="35">
        <v>16608</v>
      </c>
      <c r="E27" s="36">
        <f t="shared" si="5"/>
        <v>-7.6101468624833135</v>
      </c>
      <c r="F27" s="36">
        <f t="shared" ref="F27:F30" si="7">+(D27*100)/$D$32</f>
        <v>31.863704385863933</v>
      </c>
      <c r="G27" s="35">
        <v>104773</v>
      </c>
      <c r="H27" s="35">
        <v>107515</v>
      </c>
      <c r="I27" s="36">
        <f t="shared" si="6"/>
        <v>2.6170864631154922</v>
      </c>
      <c r="J27" s="36">
        <f t="shared" ref="J27:J30" si="8">+(H27*100)/$H$32</f>
        <v>33.841568015209269</v>
      </c>
      <c r="K27" s="79"/>
      <c r="L27" s="35">
        <v>655581</v>
      </c>
      <c r="M27" s="36">
        <f t="shared" ref="M27:M30" si="9">+(L27*100)/$L$32</f>
        <v>36.536296596831797</v>
      </c>
      <c r="N27" s="15"/>
    </row>
    <row r="28" spans="1:14" ht="15.75">
      <c r="A28" s="12"/>
      <c r="B28" s="34" t="s">
        <v>262</v>
      </c>
      <c r="C28" s="35">
        <v>6086</v>
      </c>
      <c r="D28" s="35">
        <v>5624</v>
      </c>
      <c r="E28" s="36">
        <f t="shared" si="5"/>
        <v>-7.5911929017417057</v>
      </c>
      <c r="F28" s="36">
        <f t="shared" si="7"/>
        <v>10.790069452438509</v>
      </c>
      <c r="G28" s="35">
        <v>33268</v>
      </c>
      <c r="H28" s="35">
        <v>35149</v>
      </c>
      <c r="I28" s="36">
        <f t="shared" si="6"/>
        <v>5.6540820007214165</v>
      </c>
      <c r="J28" s="36">
        <f t="shared" si="8"/>
        <v>11.063547171711766</v>
      </c>
      <c r="K28" s="79"/>
      <c r="L28" s="35">
        <v>200569</v>
      </c>
      <c r="M28" s="36">
        <f t="shared" si="9"/>
        <v>11.177945169445051</v>
      </c>
      <c r="N28" s="15"/>
    </row>
    <row r="29" spans="1:14" ht="15.75">
      <c r="A29" s="12"/>
      <c r="B29" s="34" t="s">
        <v>263</v>
      </c>
      <c r="C29" s="35">
        <v>5248</v>
      </c>
      <c r="D29" s="35">
        <v>4640</v>
      </c>
      <c r="E29" s="36">
        <f t="shared" si="5"/>
        <v>-11.585365853658535</v>
      </c>
      <c r="F29" s="36">
        <f t="shared" si="7"/>
        <v>8.9021910133916577</v>
      </c>
      <c r="G29" s="35">
        <v>29443</v>
      </c>
      <c r="H29" s="35">
        <v>31129</v>
      </c>
      <c r="I29" s="36">
        <f t="shared" si="6"/>
        <v>5.7263186495941421</v>
      </c>
      <c r="J29" s="36">
        <f t="shared" si="8"/>
        <v>9.7982064897497967</v>
      </c>
      <c r="K29" s="79"/>
      <c r="L29" s="35">
        <v>167122</v>
      </c>
      <c r="M29" s="36">
        <f t="shared" si="9"/>
        <v>9.3139047041566538</v>
      </c>
      <c r="N29" s="15"/>
    </row>
    <row r="30" spans="1:14" ht="15.75">
      <c r="A30" s="12"/>
      <c r="B30" s="34" t="s">
        <v>264</v>
      </c>
      <c r="C30" s="35">
        <v>1920</v>
      </c>
      <c r="D30" s="35">
        <v>1938</v>
      </c>
      <c r="E30" s="36">
        <f t="shared" si="5"/>
        <v>0.93749999999999112</v>
      </c>
      <c r="F30" s="36">
        <f t="shared" si="7"/>
        <v>3.7181996086105675</v>
      </c>
      <c r="G30" s="35">
        <v>10492</v>
      </c>
      <c r="H30" s="35">
        <v>12662</v>
      </c>
      <c r="I30" s="36">
        <f t="shared" si="6"/>
        <v>20.682424704536785</v>
      </c>
      <c r="J30" s="36">
        <f t="shared" si="8"/>
        <v>3.9855083868165351</v>
      </c>
      <c r="K30" s="79"/>
      <c r="L30" s="35">
        <v>64355</v>
      </c>
      <c r="M30" s="36">
        <f t="shared" si="9"/>
        <v>3.5865794882540984</v>
      </c>
      <c r="N30" s="15"/>
    </row>
    <row r="31" spans="1:14" ht="15.75">
      <c r="A31" s="12"/>
      <c r="B31" s="34" t="s">
        <v>265</v>
      </c>
      <c r="C31" s="35">
        <v>2720</v>
      </c>
      <c r="D31" s="35">
        <v>2744</v>
      </c>
      <c r="E31" s="36">
        <f t="shared" si="5"/>
        <v>0.88235294117646745</v>
      </c>
      <c r="F31" s="36">
        <f>+(D31*100)/$D$32</f>
        <v>5.2645715820574805</v>
      </c>
      <c r="G31" s="35">
        <v>14426</v>
      </c>
      <c r="H31" s="35">
        <v>17355</v>
      </c>
      <c r="I31" s="36">
        <f t="shared" si="6"/>
        <v>20.303618466657426</v>
      </c>
      <c r="J31" s="36">
        <f>+(H31*100)/$H$32</f>
        <v>5.4626834665298505</v>
      </c>
      <c r="K31" s="79"/>
      <c r="L31" s="35">
        <v>89759</v>
      </c>
      <c r="M31" s="36">
        <f>+(L31*100)/$L$32</f>
        <v>5.0023741478704009</v>
      </c>
      <c r="N31" s="15"/>
    </row>
    <row r="32" spans="1:14" ht="15.75">
      <c r="A32" s="12"/>
      <c r="B32" s="40" t="s">
        <v>70</v>
      </c>
      <c r="C32" s="37">
        <f>SUM(C26:C31)</f>
        <v>52501</v>
      </c>
      <c r="D32" s="37">
        <f>SUM(D26:D31)</f>
        <v>52122</v>
      </c>
      <c r="E32" s="38">
        <f t="shared" ref="E32" si="10">IF(ISBLANK(D32),"",(IFERROR(((D32/C32-1)*100),"")))</f>
        <v>-0.72189101159978453</v>
      </c>
      <c r="F32" s="38">
        <f>SUM(F26:F31)</f>
        <v>99.999999999999986</v>
      </c>
      <c r="G32" s="37">
        <f>SUM(G26:G31)</f>
        <v>284741</v>
      </c>
      <c r="H32" s="37">
        <f>SUM(H26:H31)</f>
        <v>317701</v>
      </c>
      <c r="I32" s="38">
        <f t="shared" ref="I32" si="11">IF(ISBLANK(H32),"",(IFERROR(((H32/G32-1)*100),"")))</f>
        <v>11.575431708113681</v>
      </c>
      <c r="J32" s="38">
        <f>SUM(J26:J31)</f>
        <v>100</v>
      </c>
      <c r="K32" s="4"/>
      <c r="L32" s="37">
        <f>SUM(L26:L31)</f>
        <v>1794328</v>
      </c>
      <c r="M32" s="38">
        <f>SUM(M26:M31)</f>
        <v>100.00000000000001</v>
      </c>
      <c r="N32" s="15"/>
    </row>
    <row r="33" spans="1:14">
      <c r="A33" s="12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15"/>
    </row>
    <row r="34" spans="1:14" ht="18.75">
      <c r="A34" s="12"/>
      <c r="B34" s="92" t="s">
        <v>313</v>
      </c>
      <c r="C34" s="91"/>
      <c r="D34" s="91"/>
      <c r="E34" s="91"/>
      <c r="F34" s="91"/>
      <c r="G34" s="91"/>
      <c r="H34" s="91"/>
      <c r="I34" s="91"/>
      <c r="J34" s="91"/>
      <c r="K34" s="91"/>
      <c r="L34" s="91"/>
      <c r="M34" s="91"/>
      <c r="N34" s="15"/>
    </row>
    <row r="35" spans="1:14" ht="15.75">
      <c r="A35" s="12"/>
      <c r="B35" s="34" t="s">
        <v>83</v>
      </c>
      <c r="C35" s="35">
        <f t="shared" ref="C35:D40" si="12">C17-C26</f>
        <v>14172</v>
      </c>
      <c r="D35" s="35">
        <f t="shared" si="12"/>
        <v>17162</v>
      </c>
      <c r="E35" s="36">
        <f t="shared" ref="E35:E41" si="13">IF(ISBLANK(D35),"",(IFERROR(((D35/C35-1)*100),"")))</f>
        <v>21.097939599209713</v>
      </c>
      <c r="F35" s="36">
        <f>+(D35*100)/$D$41</f>
        <v>36.539771759495828</v>
      </c>
      <c r="G35" s="35">
        <f t="shared" ref="G35:H40" si="14">G17-G26</f>
        <v>59623</v>
      </c>
      <c r="H35" s="35">
        <f t="shared" si="14"/>
        <v>91728</v>
      </c>
      <c r="I35" s="36">
        <f t="shared" ref="I35:I41" si="15">IF(ISBLANK(H35),"",(IFERROR(((H35/G35-1)*100),"")))</f>
        <v>53.846669909263213</v>
      </c>
      <c r="J35" s="36">
        <f>+(H35*100)/$H$41</f>
        <v>33.982647095870718</v>
      </c>
      <c r="K35" s="79"/>
      <c r="L35" s="35">
        <f t="shared" ref="L35:L40" si="16">L17-L26</f>
        <v>457732</v>
      </c>
      <c r="M35" s="36">
        <f>+(L35*100)/$L$41</f>
        <v>32.08423608477721</v>
      </c>
      <c r="N35" s="15"/>
    </row>
    <row r="36" spans="1:14" ht="15.75">
      <c r="A36" s="12"/>
      <c r="B36" s="34" t="s">
        <v>300</v>
      </c>
      <c r="C36" s="35">
        <f t="shared" si="12"/>
        <v>14444</v>
      </c>
      <c r="D36" s="35">
        <f t="shared" si="12"/>
        <v>15009</v>
      </c>
      <c r="E36" s="36">
        <f t="shared" si="13"/>
        <v>3.911658820271402</v>
      </c>
      <c r="F36" s="36">
        <f t="shared" ref="F36:F39" si="17">+(D36*100)/$D$41</f>
        <v>31.955799693408277</v>
      </c>
      <c r="G36" s="35">
        <f t="shared" si="14"/>
        <v>77577</v>
      </c>
      <c r="H36" s="35">
        <f t="shared" si="14"/>
        <v>90322</v>
      </c>
      <c r="I36" s="36">
        <f t="shared" si="15"/>
        <v>16.428838444384297</v>
      </c>
      <c r="J36" s="36">
        <f t="shared" ref="J36:J39" si="18">+(H36*100)/$H$41</f>
        <v>33.461763594466632</v>
      </c>
      <c r="K36" s="79"/>
      <c r="L36" s="35">
        <f t="shared" si="16"/>
        <v>519242</v>
      </c>
      <c r="M36" s="36">
        <f t="shared" ref="M36:M39" si="19">+(L36*100)/$L$41</f>
        <v>36.395713896192291</v>
      </c>
      <c r="N36" s="15"/>
    </row>
    <row r="37" spans="1:14" ht="15.75">
      <c r="A37" s="12"/>
      <c r="B37" s="34" t="s">
        <v>262</v>
      </c>
      <c r="C37" s="35">
        <f t="shared" si="12"/>
        <v>5032</v>
      </c>
      <c r="D37" s="35">
        <f t="shared" si="12"/>
        <v>5124</v>
      </c>
      <c r="E37" s="36">
        <f t="shared" si="13"/>
        <v>1.8282988871224148</v>
      </c>
      <c r="F37" s="36">
        <f t="shared" si="17"/>
        <v>10.909555442003066</v>
      </c>
      <c r="G37" s="35">
        <f t="shared" si="14"/>
        <v>25542</v>
      </c>
      <c r="H37" s="35">
        <f t="shared" si="14"/>
        <v>30567</v>
      </c>
      <c r="I37" s="36">
        <f t="shared" si="15"/>
        <v>19.67347897580456</v>
      </c>
      <c r="J37" s="36">
        <f t="shared" si="18"/>
        <v>11.324214784792868</v>
      </c>
      <c r="K37" s="79"/>
      <c r="L37" s="35">
        <f t="shared" si="16"/>
        <v>163940</v>
      </c>
      <c r="M37" s="36">
        <f t="shared" si="19"/>
        <v>11.49119935625732</v>
      </c>
      <c r="N37" s="15"/>
    </row>
    <row r="38" spans="1:14" ht="15.75">
      <c r="A38" s="12"/>
      <c r="B38" s="34" t="s">
        <v>263</v>
      </c>
      <c r="C38" s="35">
        <f t="shared" si="12"/>
        <v>4521</v>
      </c>
      <c r="D38" s="35">
        <f t="shared" si="12"/>
        <v>4662</v>
      </c>
      <c r="E38" s="36">
        <f t="shared" si="13"/>
        <v>3.1187790311877794</v>
      </c>
      <c r="F38" s="36">
        <f t="shared" si="17"/>
        <v>9.9259070005109855</v>
      </c>
      <c r="G38" s="35">
        <f t="shared" si="14"/>
        <v>22654</v>
      </c>
      <c r="H38" s="35">
        <f t="shared" si="14"/>
        <v>27620</v>
      </c>
      <c r="I38" s="36">
        <f t="shared" si="15"/>
        <v>21.92107354109649</v>
      </c>
      <c r="J38" s="36">
        <f t="shared" si="18"/>
        <v>10.232434074524129</v>
      </c>
      <c r="K38" s="79"/>
      <c r="L38" s="35">
        <f t="shared" si="16"/>
        <v>139132</v>
      </c>
      <c r="M38" s="36">
        <f t="shared" si="19"/>
        <v>9.7523090693838821</v>
      </c>
      <c r="N38" s="15"/>
    </row>
    <row r="39" spans="1:14" ht="15.75">
      <c r="A39" s="12"/>
      <c r="B39" s="34" t="s">
        <v>264</v>
      </c>
      <c r="C39" s="35">
        <f t="shared" si="12"/>
        <v>1833</v>
      </c>
      <c r="D39" s="35">
        <f t="shared" si="12"/>
        <v>2118</v>
      </c>
      <c r="E39" s="36">
        <f t="shared" si="13"/>
        <v>15.548281505728312</v>
      </c>
      <c r="F39" s="36">
        <f t="shared" si="17"/>
        <v>4.5094532447623914</v>
      </c>
      <c r="G39" s="35">
        <f t="shared" si="14"/>
        <v>9232</v>
      </c>
      <c r="H39" s="35">
        <f t="shared" si="14"/>
        <v>11797</v>
      </c>
      <c r="I39" s="36">
        <f t="shared" si="15"/>
        <v>27.78379549393415</v>
      </c>
      <c r="J39" s="36">
        <f t="shared" si="18"/>
        <v>4.3704570882389993</v>
      </c>
      <c r="K39" s="79"/>
      <c r="L39" s="35">
        <f t="shared" si="16"/>
        <v>56932</v>
      </c>
      <c r="M39" s="36">
        <f t="shared" si="19"/>
        <v>3.9905877866929473</v>
      </c>
      <c r="N39" s="15"/>
    </row>
    <row r="40" spans="1:14" ht="15.75">
      <c r="A40" s="12"/>
      <c r="B40" s="34" t="s">
        <v>265</v>
      </c>
      <c r="C40" s="35">
        <f t="shared" si="12"/>
        <v>2743</v>
      </c>
      <c r="D40" s="35">
        <f t="shared" si="12"/>
        <v>2893</v>
      </c>
      <c r="E40" s="36">
        <f t="shared" si="13"/>
        <v>5.468465184104998</v>
      </c>
      <c r="F40" s="36">
        <f>+(D40*100)/$D$41</f>
        <v>6.1595128598194515</v>
      </c>
      <c r="G40" s="35">
        <f t="shared" si="14"/>
        <v>13103</v>
      </c>
      <c r="H40" s="35">
        <f t="shared" si="14"/>
        <v>17892</v>
      </c>
      <c r="I40" s="36">
        <f t="shared" si="15"/>
        <v>36.548881935434643</v>
      </c>
      <c r="J40" s="36">
        <f>+(H40*100)/$H$41</f>
        <v>6.6284833621066515</v>
      </c>
      <c r="K40" s="79"/>
      <c r="L40" s="35">
        <f t="shared" si="16"/>
        <v>89679</v>
      </c>
      <c r="M40" s="36">
        <f>+(L40*100)/$L$41</f>
        <v>6.2859538066963534</v>
      </c>
      <c r="N40" s="15"/>
    </row>
    <row r="41" spans="1:14" ht="15.75">
      <c r="A41" s="12"/>
      <c r="B41" s="40" t="s">
        <v>70</v>
      </c>
      <c r="C41" s="37">
        <f>SUM(C35:C40)</f>
        <v>42745</v>
      </c>
      <c r="D41" s="37">
        <f>SUM(D35:D40)</f>
        <v>46968</v>
      </c>
      <c r="E41" s="38">
        <f t="shared" si="13"/>
        <v>9.8795180722891516</v>
      </c>
      <c r="F41" s="38">
        <f>SUM(F35:F40)</f>
        <v>100.00000000000001</v>
      </c>
      <c r="G41" s="37">
        <f>SUM(G35:G40)</f>
        <v>207731</v>
      </c>
      <c r="H41" s="37">
        <f>SUM(H35:H40)</f>
        <v>269926</v>
      </c>
      <c r="I41" s="38">
        <f t="shared" si="15"/>
        <v>29.940162999263475</v>
      </c>
      <c r="J41" s="38">
        <f>SUM(J35:J40)</f>
        <v>99.999999999999986</v>
      </c>
      <c r="K41" s="4"/>
      <c r="L41" s="37">
        <f>SUM(L35:L40)</f>
        <v>1426657</v>
      </c>
      <c r="M41" s="38">
        <f>SUM(M35:M40)</f>
        <v>100.00000000000001</v>
      </c>
      <c r="N41" s="15"/>
    </row>
    <row r="42" spans="1:14">
      <c r="A42" s="12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15"/>
    </row>
    <row r="43" spans="1:14">
      <c r="A43" s="12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15"/>
    </row>
    <row r="44" spans="1:14" ht="15.75">
      <c r="A44" s="12"/>
      <c r="B44" s="34" t="s">
        <v>256</v>
      </c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15"/>
    </row>
    <row r="45" spans="1:14">
      <c r="A45" s="18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19"/>
    </row>
    <row r="47" spans="1:14">
      <c r="A47" s="12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</row>
    <row r="48" spans="1:14">
      <c r="A48" s="12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</row>
    <row r="49" spans="1:12">
      <c r="A49" s="12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</row>
  </sheetData>
  <mergeCells count="9">
    <mergeCell ref="C11:M11"/>
    <mergeCell ref="G14:H14"/>
    <mergeCell ref="F14:F15"/>
    <mergeCell ref="E14:E15"/>
    <mergeCell ref="C14:D14"/>
    <mergeCell ref="M14:M15"/>
    <mergeCell ref="J14:J15"/>
    <mergeCell ref="I14:I15"/>
    <mergeCell ref="C12:M12"/>
  </mergeCells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tabColor rgb="FFFF0000"/>
  </sheetPr>
  <dimension ref="A1:V76"/>
  <sheetViews>
    <sheetView showGridLines="0" topLeftCell="A22" zoomScale="90" zoomScaleNormal="90" workbookViewId="0">
      <selection activeCell="F41" sqref="F41"/>
    </sheetView>
  </sheetViews>
  <sheetFormatPr baseColWidth="10" defaultRowHeight="15"/>
  <cols>
    <col min="1" max="1" width="1.7109375" customWidth="1"/>
    <col min="2" max="2" width="30.7109375" customWidth="1"/>
    <col min="3" max="5" width="11.7109375" customWidth="1"/>
    <col min="6" max="6" width="11.85546875" customWidth="1"/>
    <col min="7" max="9" width="11.7109375" customWidth="1"/>
    <col min="10" max="10" width="11.85546875" customWidth="1"/>
    <col min="11" max="11" width="4.5703125" customWidth="1"/>
    <col min="12" max="13" width="11.7109375" customWidth="1"/>
    <col min="14" max="14" width="1.7109375" customWidth="1"/>
    <col min="15" max="15" width="12" bestFit="1" customWidth="1"/>
    <col min="16" max="16" width="12.28515625" bestFit="1" customWidth="1"/>
    <col min="17" max="17" width="12" bestFit="1" customWidth="1"/>
    <col min="18" max="18" width="12.28515625" bestFit="1" customWidth="1"/>
    <col min="19" max="19" width="12" bestFit="1" customWidth="1"/>
  </cols>
  <sheetData>
    <row r="1" spans="1:22" ht="18">
      <c r="A1" s="9"/>
      <c r="B1" s="6"/>
      <c r="C1" s="6"/>
      <c r="D1" s="6"/>
      <c r="E1" s="6"/>
      <c r="F1" s="6"/>
      <c r="G1" s="10"/>
      <c r="H1" s="10"/>
      <c r="I1" s="10"/>
      <c r="J1" s="10"/>
      <c r="K1" s="10"/>
      <c r="L1" s="10"/>
      <c r="M1" s="10"/>
      <c r="N1" s="11"/>
      <c r="O1" s="7"/>
      <c r="P1" s="7"/>
      <c r="Q1" s="7"/>
      <c r="R1" s="7"/>
      <c r="S1" s="7"/>
      <c r="T1" s="7"/>
      <c r="U1" s="7"/>
      <c r="V1" s="7"/>
    </row>
    <row r="2" spans="1:22" ht="18">
      <c r="A2" s="12"/>
      <c r="B2" s="4"/>
      <c r="C2" s="4"/>
      <c r="D2" s="4"/>
      <c r="E2" s="4"/>
      <c r="F2" s="4"/>
      <c r="G2" s="13"/>
      <c r="H2" s="13"/>
      <c r="I2" s="13"/>
      <c r="J2" s="13"/>
      <c r="K2" s="13"/>
      <c r="L2" s="13"/>
      <c r="M2" s="13"/>
      <c r="N2" s="14"/>
      <c r="O2" s="7"/>
      <c r="P2" s="7"/>
      <c r="Q2" s="7"/>
      <c r="R2" s="7"/>
      <c r="S2" s="7"/>
      <c r="T2" s="7"/>
      <c r="U2" s="7"/>
      <c r="V2" s="7"/>
    </row>
    <row r="3" spans="1:22">
      <c r="A3" s="12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15"/>
    </row>
    <row r="4" spans="1:22">
      <c r="A4" s="12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15"/>
    </row>
    <row r="5" spans="1:22">
      <c r="A5" s="12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15"/>
    </row>
    <row r="6" spans="1:22">
      <c r="A6" s="12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15"/>
    </row>
    <row r="7" spans="1:22" ht="15.75">
      <c r="A7" s="12"/>
      <c r="B7" s="3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15"/>
    </row>
    <row r="8" spans="1:22">
      <c r="A8" s="12"/>
      <c r="B8" s="1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15"/>
    </row>
    <row r="9" spans="1:22">
      <c r="A9" s="12"/>
      <c r="B9" s="1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15"/>
    </row>
    <row r="10" spans="1:22">
      <c r="A10" s="12"/>
      <c r="B10" s="1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15"/>
    </row>
    <row r="11" spans="1:22" ht="15.75">
      <c r="A11" s="12"/>
      <c r="B11" s="8"/>
      <c r="C11" s="106" t="s">
        <v>268</v>
      </c>
      <c r="D11" s="106"/>
      <c r="E11" s="106"/>
      <c r="F11" s="106"/>
      <c r="G11" s="106"/>
      <c r="H11" s="106"/>
      <c r="I11" s="106"/>
      <c r="J11" s="106"/>
      <c r="K11" s="106"/>
      <c r="L11" s="106"/>
      <c r="M11" s="106"/>
      <c r="N11" s="15"/>
    </row>
    <row r="12" spans="1:22" ht="15.75">
      <c r="A12" s="12"/>
      <c r="B12" s="8"/>
      <c r="C12" s="106" t="s">
        <v>315</v>
      </c>
      <c r="D12" s="106"/>
      <c r="E12" s="106"/>
      <c r="F12" s="106"/>
      <c r="G12" s="106"/>
      <c r="H12" s="106"/>
      <c r="I12" s="106"/>
      <c r="J12" s="106"/>
      <c r="K12" s="106"/>
      <c r="L12" s="106"/>
      <c r="M12" s="106"/>
      <c r="N12" s="15"/>
    </row>
    <row r="13" spans="1:22" ht="18.75">
      <c r="A13" s="12"/>
      <c r="B13" s="92" t="s">
        <v>311</v>
      </c>
      <c r="N13" s="15"/>
    </row>
    <row r="14" spans="1:22" ht="31.5">
      <c r="A14" s="12"/>
      <c r="B14" s="30" t="s">
        <v>267</v>
      </c>
      <c r="C14" s="107" t="s">
        <v>319</v>
      </c>
      <c r="D14" s="107"/>
      <c r="E14" s="104" t="s">
        <v>254</v>
      </c>
      <c r="F14" s="104" t="s">
        <v>307</v>
      </c>
      <c r="G14" s="108" t="s">
        <v>321</v>
      </c>
      <c r="H14" s="109"/>
      <c r="I14" s="104" t="s">
        <v>254</v>
      </c>
      <c r="J14" s="104" t="s">
        <v>101</v>
      </c>
      <c r="K14" s="32"/>
      <c r="L14" s="86" t="s">
        <v>323</v>
      </c>
      <c r="M14" s="104" t="s">
        <v>101</v>
      </c>
      <c r="N14" s="15"/>
    </row>
    <row r="15" spans="1:22" ht="15.75">
      <c r="A15" s="12"/>
      <c r="B15" s="30"/>
      <c r="C15" s="31">
        <v>2016</v>
      </c>
      <c r="D15" s="31">
        <v>2017</v>
      </c>
      <c r="E15" s="104"/>
      <c r="F15" s="104"/>
      <c r="G15" s="31">
        <v>2016</v>
      </c>
      <c r="H15" s="31">
        <v>2017</v>
      </c>
      <c r="I15" s="104"/>
      <c r="J15" s="104"/>
      <c r="K15" s="32"/>
      <c r="L15" s="39" t="s">
        <v>310</v>
      </c>
      <c r="M15" s="104"/>
      <c r="N15" s="15"/>
    </row>
    <row r="16" spans="1:22">
      <c r="A16" s="12"/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15"/>
    </row>
    <row r="17" spans="1:14" ht="15.75">
      <c r="A17" s="12"/>
      <c r="B17" s="34" t="s">
        <v>87</v>
      </c>
      <c r="C17" s="35">
        <v>954</v>
      </c>
      <c r="D17" s="35">
        <v>954</v>
      </c>
      <c r="E17" s="36">
        <f t="shared" ref="E17:E23" si="0">IF(ISBLANK(D17),"",(IFERROR(((D17/C17-1)*100),"")))</f>
        <v>0</v>
      </c>
      <c r="F17" s="36">
        <f>+(D17*100)/$D$23</f>
        <v>0.96276112624886467</v>
      </c>
      <c r="G17" s="35">
        <v>3471</v>
      </c>
      <c r="H17" s="35">
        <v>4848</v>
      </c>
      <c r="I17" s="36">
        <f t="shared" ref="I17:I23" si="1">IF(ISBLANK(H17),"",(IFERROR(((H17/G17-1)*100),"")))</f>
        <v>39.671564390665502</v>
      </c>
      <c r="J17" s="36">
        <f>+(H17*100)/$H$23</f>
        <v>0.82501314609437615</v>
      </c>
      <c r="K17" s="79"/>
      <c r="L17" s="35">
        <v>14270</v>
      </c>
      <c r="M17" s="36">
        <f>+(L17*100)/$L$23</f>
        <v>0.44303217804491485</v>
      </c>
      <c r="N17" s="15"/>
    </row>
    <row r="18" spans="1:14" ht="15.75">
      <c r="A18" s="12"/>
      <c r="B18" s="34" t="s">
        <v>82</v>
      </c>
      <c r="C18" s="35">
        <v>46551</v>
      </c>
      <c r="D18" s="35">
        <v>50181</v>
      </c>
      <c r="E18" s="36">
        <f t="shared" si="0"/>
        <v>7.797899078430115</v>
      </c>
      <c r="F18" s="36">
        <f t="shared" ref="F18:F21" si="2">+(D18*100)/$D$23</f>
        <v>50.641840750832579</v>
      </c>
      <c r="G18" s="35">
        <v>236286</v>
      </c>
      <c r="H18" s="35">
        <v>285264</v>
      </c>
      <c r="I18" s="36">
        <f t="shared" si="1"/>
        <v>20.728269977908131</v>
      </c>
      <c r="J18" s="36">
        <f t="shared" ref="J18:J21" si="3">+(H18*100)/$H$23</f>
        <v>48.545080467711664</v>
      </c>
      <c r="K18" s="79"/>
      <c r="L18" s="35">
        <v>1415148</v>
      </c>
      <c r="M18" s="36">
        <f t="shared" ref="M18:M21" si="4">+(L18*100)/$L$23</f>
        <v>43.935255830126501</v>
      </c>
      <c r="N18" s="15"/>
    </row>
    <row r="19" spans="1:14" ht="15.75">
      <c r="A19" s="12"/>
      <c r="B19" s="34" t="s">
        <v>88</v>
      </c>
      <c r="C19" s="35">
        <v>10689</v>
      </c>
      <c r="D19" s="35">
        <v>6311</v>
      </c>
      <c r="E19" s="36">
        <f t="shared" si="0"/>
        <v>-40.957994199644496</v>
      </c>
      <c r="F19" s="36">
        <f t="shared" si="2"/>
        <v>6.368957513371682</v>
      </c>
      <c r="G19" s="35">
        <v>51765</v>
      </c>
      <c r="H19" s="35">
        <v>44802</v>
      </c>
      <c r="I19" s="36">
        <f t="shared" si="1"/>
        <v>-13.451173572877428</v>
      </c>
      <c r="J19" s="36">
        <f t="shared" si="3"/>
        <v>7.624224210255826</v>
      </c>
      <c r="K19" s="79"/>
      <c r="L19" s="35">
        <v>262441</v>
      </c>
      <c r="M19" s="36">
        <f t="shared" si="4"/>
        <v>8.1478491827810444</v>
      </c>
      <c r="N19" s="15"/>
    </row>
    <row r="20" spans="1:14" ht="15.75">
      <c r="A20" s="12"/>
      <c r="B20" s="34" t="s">
        <v>89</v>
      </c>
      <c r="C20" s="35">
        <v>3498</v>
      </c>
      <c r="D20" s="35">
        <v>1961</v>
      </c>
      <c r="E20" s="36">
        <f t="shared" si="0"/>
        <v>-43.939393939393945</v>
      </c>
      <c r="F20" s="36">
        <f t="shared" si="2"/>
        <v>1.9790089817337775</v>
      </c>
      <c r="G20" s="35">
        <v>13296</v>
      </c>
      <c r="H20" s="35">
        <v>14129</v>
      </c>
      <c r="I20" s="36">
        <f t="shared" si="1"/>
        <v>6.2650421179301974</v>
      </c>
      <c r="J20" s="36">
        <f t="shared" si="3"/>
        <v>2.4044164070064853</v>
      </c>
      <c r="K20" s="79"/>
      <c r="L20" s="35">
        <v>65187</v>
      </c>
      <c r="M20" s="36">
        <f t="shared" si="4"/>
        <v>2.0238219054109226</v>
      </c>
      <c r="N20" s="15"/>
    </row>
    <row r="21" spans="1:14" ht="15.75">
      <c r="A21" s="12"/>
      <c r="B21" s="34" t="s">
        <v>90</v>
      </c>
      <c r="C21" s="35">
        <v>23620</v>
      </c>
      <c r="D21" s="35">
        <v>29608</v>
      </c>
      <c r="E21" s="36">
        <f t="shared" si="0"/>
        <v>25.351397121083828</v>
      </c>
      <c r="F21" s="36">
        <f t="shared" si="2"/>
        <v>29.879907155111514</v>
      </c>
      <c r="G21" s="35">
        <v>145515</v>
      </c>
      <c r="H21" s="35">
        <v>163394</v>
      </c>
      <c r="I21" s="36">
        <f t="shared" si="1"/>
        <v>12.286705837886135</v>
      </c>
      <c r="J21" s="36">
        <f t="shared" si="3"/>
        <v>27.805733909435748</v>
      </c>
      <c r="K21" s="79"/>
      <c r="L21" s="35">
        <v>1282152</v>
      </c>
      <c r="M21" s="36">
        <f t="shared" si="4"/>
        <v>39.806208349309294</v>
      </c>
      <c r="N21" s="15"/>
    </row>
    <row r="22" spans="1:14" ht="15.75">
      <c r="A22" s="12"/>
      <c r="B22" s="34" t="s">
        <v>71</v>
      </c>
      <c r="C22" s="35">
        <v>9934</v>
      </c>
      <c r="D22" s="35">
        <v>10075</v>
      </c>
      <c r="E22" s="36">
        <f t="shared" si="0"/>
        <v>1.4193678276625654</v>
      </c>
      <c r="F22" s="36">
        <f>+(D22*100)/$D$23</f>
        <v>10.167524472701585</v>
      </c>
      <c r="G22" s="35">
        <v>42139</v>
      </c>
      <c r="H22" s="35">
        <v>75190</v>
      </c>
      <c r="I22" s="36">
        <f t="shared" si="1"/>
        <v>78.433280334132277</v>
      </c>
      <c r="J22" s="36">
        <f>+(H22*100)/$H$23</f>
        <v>12.795531859495904</v>
      </c>
      <c r="K22" s="79"/>
      <c r="L22" s="35">
        <v>181787</v>
      </c>
      <c r="M22" s="36">
        <f>+(L22*100)/$L$23</f>
        <v>5.6438325543273251</v>
      </c>
      <c r="N22" s="15"/>
    </row>
    <row r="23" spans="1:14" ht="15.75">
      <c r="A23" s="12"/>
      <c r="B23" s="40" t="s">
        <v>70</v>
      </c>
      <c r="C23" s="37">
        <f>SUM(C17:C22)</f>
        <v>95246</v>
      </c>
      <c r="D23" s="37">
        <f>SUM(D17:D22)</f>
        <v>99090</v>
      </c>
      <c r="E23" s="38">
        <f t="shared" si="0"/>
        <v>4.0358650232030779</v>
      </c>
      <c r="F23" s="38">
        <f>SUM(F17:F22)</f>
        <v>100</v>
      </c>
      <c r="G23" s="37">
        <f>SUM(G17:G22)</f>
        <v>492472</v>
      </c>
      <c r="H23" s="37">
        <f>SUM(H17:H22)</f>
        <v>587627</v>
      </c>
      <c r="I23" s="38">
        <f t="shared" si="1"/>
        <v>19.321910687308108</v>
      </c>
      <c r="J23" s="38">
        <f>SUM(J17:J22)</f>
        <v>100.00000000000001</v>
      </c>
      <c r="K23" s="4"/>
      <c r="L23" s="37">
        <f>SUM(L17:L22)</f>
        <v>3220985</v>
      </c>
      <c r="M23" s="38">
        <f>SUM(M17:M22)</f>
        <v>100</v>
      </c>
      <c r="N23" s="15"/>
    </row>
    <row r="24" spans="1:14">
      <c r="A24" s="12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15"/>
    </row>
    <row r="25" spans="1:14" ht="18.75">
      <c r="A25" s="12"/>
      <c r="B25" s="92" t="s">
        <v>312</v>
      </c>
      <c r="C25" s="91"/>
      <c r="D25" s="91"/>
      <c r="E25" s="91"/>
      <c r="F25" s="91"/>
      <c r="G25" s="91"/>
      <c r="H25" s="91"/>
      <c r="I25" s="91"/>
      <c r="J25" s="91"/>
      <c r="K25" s="91"/>
      <c r="L25" s="91"/>
      <c r="M25" s="91"/>
      <c r="N25" s="15"/>
    </row>
    <row r="26" spans="1:14" ht="15.75">
      <c r="A26" s="12"/>
      <c r="B26" s="34" t="s">
        <v>87</v>
      </c>
      <c r="C26" s="35">
        <v>608</v>
      </c>
      <c r="D26" s="35">
        <v>569</v>
      </c>
      <c r="E26" s="36">
        <f t="shared" ref="E26:E31" si="5">IF(ISBLANK(D26),"",(IFERROR(((D26/C26-1)*100),"")))</f>
        <v>-6.414473684210531</v>
      </c>
      <c r="F26" s="36">
        <f>+(D26*100)/$D$32</f>
        <v>1.0916695445301408</v>
      </c>
      <c r="G26" s="35">
        <v>2137</v>
      </c>
      <c r="H26" s="35">
        <v>2951</v>
      </c>
      <c r="I26" s="36">
        <f t="shared" ref="I26:I31" si="6">IF(ISBLANK(H26),"",(IFERROR(((H26/G26-1)*100),"")))</f>
        <v>38.090781469349565</v>
      </c>
      <c r="J26" s="36">
        <f>+(H26*100)/$H$32</f>
        <v>0.92886078419646145</v>
      </c>
      <c r="K26" s="79"/>
      <c r="L26" s="35">
        <v>8694</v>
      </c>
      <c r="M26" s="36">
        <f>+(L26*100)/$L$32</f>
        <v>0.48452679777610336</v>
      </c>
      <c r="N26" s="15"/>
    </row>
    <row r="27" spans="1:14" ht="15.75">
      <c r="A27" s="12"/>
      <c r="B27" s="34" t="s">
        <v>82</v>
      </c>
      <c r="C27" s="35">
        <v>27004</v>
      </c>
      <c r="D27" s="35">
        <v>27473</v>
      </c>
      <c r="E27" s="36">
        <f t="shared" si="5"/>
        <v>1.7367797363353477</v>
      </c>
      <c r="F27" s="36">
        <f t="shared" ref="F27:F30" si="7">+(D27*100)/$D$32</f>
        <v>52.709028817006256</v>
      </c>
      <c r="G27" s="35">
        <v>140818</v>
      </c>
      <c r="H27" s="35">
        <v>161297</v>
      </c>
      <c r="I27" s="36">
        <f t="shared" si="6"/>
        <v>14.542885142524398</v>
      </c>
      <c r="J27" s="36">
        <f t="shared" ref="J27:J30" si="8">+(H27*100)/$H$32</f>
        <v>50.77006367622387</v>
      </c>
      <c r="K27" s="79"/>
      <c r="L27" s="35">
        <v>827360</v>
      </c>
      <c r="M27" s="36">
        <f t="shared" ref="M27:M30" si="9">+(L27*100)/$L$32</f>
        <v>46.109741362783168</v>
      </c>
      <c r="N27" s="15"/>
    </row>
    <row r="28" spans="1:14" ht="15.75">
      <c r="A28" s="12"/>
      <c r="B28" s="34" t="s">
        <v>88</v>
      </c>
      <c r="C28" s="35">
        <v>5474</v>
      </c>
      <c r="D28" s="35">
        <v>3068</v>
      </c>
      <c r="E28" s="36">
        <f t="shared" si="5"/>
        <v>-43.953233467299967</v>
      </c>
      <c r="F28" s="36">
        <f t="shared" si="7"/>
        <v>5.8861900924753465</v>
      </c>
      <c r="G28" s="35">
        <v>27413</v>
      </c>
      <c r="H28" s="35">
        <v>22402</v>
      </c>
      <c r="I28" s="36">
        <f t="shared" si="6"/>
        <v>-18.27964834202751</v>
      </c>
      <c r="J28" s="36">
        <f t="shared" si="8"/>
        <v>7.0512840689831009</v>
      </c>
      <c r="K28" s="79"/>
      <c r="L28" s="35">
        <v>133920</v>
      </c>
      <c r="M28" s="36">
        <f t="shared" si="9"/>
        <v>7.4635183756815922</v>
      </c>
      <c r="N28" s="15"/>
    </row>
    <row r="29" spans="1:14" ht="15.75">
      <c r="A29" s="12"/>
      <c r="B29" s="34" t="s">
        <v>89</v>
      </c>
      <c r="C29" s="35">
        <v>1596</v>
      </c>
      <c r="D29" s="35">
        <v>818</v>
      </c>
      <c r="E29" s="36">
        <f t="shared" si="5"/>
        <v>-48.746867167919795</v>
      </c>
      <c r="F29" s="36">
        <f t="shared" si="7"/>
        <v>1.5693948812401672</v>
      </c>
      <c r="G29" s="35">
        <v>6182</v>
      </c>
      <c r="H29" s="35">
        <v>6185</v>
      </c>
      <c r="I29" s="36">
        <f t="shared" si="6"/>
        <v>4.8527984471036234E-2</v>
      </c>
      <c r="J29" s="36">
        <f t="shared" si="8"/>
        <v>1.9467990343121362</v>
      </c>
      <c r="K29" s="79"/>
      <c r="L29" s="35">
        <v>28757</v>
      </c>
      <c r="M29" s="36">
        <f t="shared" si="9"/>
        <v>1.6026612748616753</v>
      </c>
      <c r="N29" s="15"/>
    </row>
    <row r="30" spans="1:14" ht="15.75">
      <c r="A30" s="12"/>
      <c r="B30" s="34" t="s">
        <v>90</v>
      </c>
      <c r="C30" s="35">
        <v>12271</v>
      </c>
      <c r="D30" s="35">
        <v>14500</v>
      </c>
      <c r="E30" s="36">
        <f t="shared" si="5"/>
        <v>18.164778746638422</v>
      </c>
      <c r="F30" s="36">
        <f t="shared" si="7"/>
        <v>27.819346916848932</v>
      </c>
      <c r="G30" s="35">
        <v>79129</v>
      </c>
      <c r="H30" s="35">
        <v>81361</v>
      </c>
      <c r="I30" s="36">
        <f t="shared" si="6"/>
        <v>2.8207104854099052</v>
      </c>
      <c r="J30" s="36">
        <f t="shared" si="8"/>
        <v>25.609299309728328</v>
      </c>
      <c r="K30" s="79"/>
      <c r="L30" s="35">
        <v>686573</v>
      </c>
      <c r="M30" s="36">
        <f t="shared" si="9"/>
        <v>38.263517038133493</v>
      </c>
      <c r="N30" s="15"/>
    </row>
    <row r="31" spans="1:14" ht="15.75">
      <c r="A31" s="12"/>
      <c r="B31" s="34" t="s">
        <v>71</v>
      </c>
      <c r="C31" s="35">
        <v>5548</v>
      </c>
      <c r="D31" s="35">
        <v>5694</v>
      </c>
      <c r="E31" s="36">
        <f t="shared" si="5"/>
        <v>2.6315789473684292</v>
      </c>
      <c r="F31" s="36">
        <f>+(D31*100)/$D$32</f>
        <v>10.92436974789916</v>
      </c>
      <c r="G31" s="35">
        <v>29062</v>
      </c>
      <c r="H31" s="35">
        <v>43505</v>
      </c>
      <c r="I31" s="36">
        <f t="shared" si="6"/>
        <v>49.69719909159727</v>
      </c>
      <c r="J31" s="36">
        <f>+(H31*100)/$H$32</f>
        <v>13.693693126556102</v>
      </c>
      <c r="K31" s="79"/>
      <c r="L31" s="35">
        <v>109024</v>
      </c>
      <c r="M31" s="36">
        <f>+(L31*100)/$L$32</f>
        <v>6.0760351507639632</v>
      </c>
      <c r="N31" s="15"/>
    </row>
    <row r="32" spans="1:14" ht="15.75">
      <c r="A32" s="12"/>
      <c r="B32" s="40" t="s">
        <v>70</v>
      </c>
      <c r="C32" s="37">
        <f>SUM(C26:C31)</f>
        <v>52501</v>
      </c>
      <c r="D32" s="37">
        <f>SUM(D26:D31)</f>
        <v>52122</v>
      </c>
      <c r="E32" s="38">
        <f t="shared" ref="E32" si="10">IF(ISBLANK(D32),"",(IFERROR(((D32/C32-1)*100),"")))</f>
        <v>-0.72189101159978453</v>
      </c>
      <c r="F32" s="38">
        <f>SUM(F26:F31)</f>
        <v>100</v>
      </c>
      <c r="G32" s="37">
        <f>SUM(G26:G31)</f>
        <v>284741</v>
      </c>
      <c r="H32" s="37">
        <f>SUM(H26:H31)</f>
        <v>317701</v>
      </c>
      <c r="I32" s="38">
        <f t="shared" ref="I32" si="11">IF(ISBLANK(H32),"",(IFERROR(((H32/G32-1)*100),"")))</f>
        <v>11.575431708113681</v>
      </c>
      <c r="J32" s="38">
        <f>SUM(J26:J31)</f>
        <v>100</v>
      </c>
      <c r="K32" s="4"/>
      <c r="L32" s="37">
        <f>SUM(L26:L31)</f>
        <v>1794328</v>
      </c>
      <c r="M32" s="38">
        <f>SUM(M26:M31)</f>
        <v>99.999999999999986</v>
      </c>
      <c r="N32" s="15"/>
    </row>
    <row r="33" spans="1:14">
      <c r="A33" s="12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15"/>
    </row>
    <row r="34" spans="1:14" ht="18.75">
      <c r="A34" s="12"/>
      <c r="B34" s="92" t="s">
        <v>313</v>
      </c>
      <c r="C34" s="91"/>
      <c r="D34" s="91"/>
      <c r="E34" s="91"/>
      <c r="F34" s="91"/>
      <c r="G34" s="91"/>
      <c r="H34" s="91"/>
      <c r="I34" s="91"/>
      <c r="J34" s="91"/>
      <c r="K34" s="91"/>
      <c r="L34" s="91"/>
      <c r="M34" s="91"/>
      <c r="N34" s="15"/>
    </row>
    <row r="35" spans="1:14" ht="15.75">
      <c r="A35" s="12"/>
      <c r="B35" s="34" t="s">
        <v>87</v>
      </c>
      <c r="C35" s="35">
        <f t="shared" ref="C35:D40" si="12">C17-C26</f>
        <v>346</v>
      </c>
      <c r="D35" s="35">
        <f t="shared" si="12"/>
        <v>385</v>
      </c>
      <c r="E35" s="36">
        <f t="shared" ref="E35:E41" si="13">IF(ISBLANK(D35),"",(IFERROR(((D35/C35-1)*100),"")))</f>
        <v>11.271676300578036</v>
      </c>
      <c r="F35" s="36">
        <f>+(D35*100)/$D$41</f>
        <v>0.81970703457673311</v>
      </c>
      <c r="G35" s="35">
        <f t="shared" ref="G35:H40" si="14">G17-G26</f>
        <v>1334</v>
      </c>
      <c r="H35" s="35">
        <f t="shared" si="14"/>
        <v>1897</v>
      </c>
      <c r="I35" s="36">
        <f t="shared" ref="I35:I41" si="15">IF(ISBLANK(H35),"",(IFERROR(((H35/G35-1)*100),"")))</f>
        <v>42.203898050974509</v>
      </c>
      <c r="J35" s="36">
        <f>+(H35*100)/$H$41</f>
        <v>0.70278520779769271</v>
      </c>
      <c r="K35" s="79"/>
      <c r="L35" s="35">
        <f t="shared" ref="L35:L40" si="16">L17-L26</f>
        <v>5576</v>
      </c>
      <c r="M35" s="36">
        <f>+(L35*100)/$L$41</f>
        <v>0.39084376973582297</v>
      </c>
      <c r="N35" s="15"/>
    </row>
    <row r="36" spans="1:14" ht="15.75">
      <c r="A36" s="12"/>
      <c r="B36" s="34" t="s">
        <v>82</v>
      </c>
      <c r="C36" s="35">
        <f t="shared" si="12"/>
        <v>19547</v>
      </c>
      <c r="D36" s="35">
        <f t="shared" si="12"/>
        <v>22708</v>
      </c>
      <c r="E36" s="36">
        <f t="shared" si="13"/>
        <v>16.171279480227142</v>
      </c>
      <c r="F36" s="36">
        <f t="shared" ref="F36:F39" si="17">+(D36*100)/$D$41</f>
        <v>48.347811275762218</v>
      </c>
      <c r="G36" s="35">
        <f t="shared" si="14"/>
        <v>95468</v>
      </c>
      <c r="H36" s="35">
        <f t="shared" si="14"/>
        <v>123967</v>
      </c>
      <c r="I36" s="36">
        <f t="shared" si="15"/>
        <v>29.851887543470056</v>
      </c>
      <c r="J36" s="36">
        <f t="shared" ref="J36:J39" si="18">+(H36*100)/$H$41</f>
        <v>45.92629090936034</v>
      </c>
      <c r="K36" s="79"/>
      <c r="L36" s="35">
        <f t="shared" si="16"/>
        <v>587788</v>
      </c>
      <c r="M36" s="36">
        <f t="shared" ref="M36:M39" si="19">+(L36*100)/$L$41</f>
        <v>41.200372619347185</v>
      </c>
      <c r="N36" s="15"/>
    </row>
    <row r="37" spans="1:14" ht="15.75">
      <c r="A37" s="12"/>
      <c r="B37" s="34" t="s">
        <v>88</v>
      </c>
      <c r="C37" s="35">
        <f t="shared" si="12"/>
        <v>5215</v>
      </c>
      <c r="D37" s="35">
        <f t="shared" si="12"/>
        <v>3243</v>
      </c>
      <c r="E37" s="36">
        <f t="shared" si="13"/>
        <v>-37.813998082454461</v>
      </c>
      <c r="F37" s="36">
        <f t="shared" si="17"/>
        <v>6.9047010730710268</v>
      </c>
      <c r="G37" s="35">
        <f t="shared" si="14"/>
        <v>24352</v>
      </c>
      <c r="H37" s="35">
        <f t="shared" si="14"/>
        <v>22400</v>
      </c>
      <c r="I37" s="36">
        <f t="shared" si="15"/>
        <v>-8.0157687253613723</v>
      </c>
      <c r="J37" s="36">
        <f t="shared" si="18"/>
        <v>8.298570719382349</v>
      </c>
      <c r="K37" s="79"/>
      <c r="L37" s="35">
        <f t="shared" si="16"/>
        <v>128521</v>
      </c>
      <c r="M37" s="36">
        <f t="shared" si="19"/>
        <v>9.0085423476000184</v>
      </c>
      <c r="N37" s="15"/>
    </row>
    <row r="38" spans="1:14" ht="15.75">
      <c r="A38" s="12"/>
      <c r="B38" s="34" t="s">
        <v>89</v>
      </c>
      <c r="C38" s="35">
        <f t="shared" si="12"/>
        <v>1902</v>
      </c>
      <c r="D38" s="35">
        <f t="shared" si="12"/>
        <v>1143</v>
      </c>
      <c r="E38" s="36">
        <f t="shared" si="13"/>
        <v>-39.905362776025235</v>
      </c>
      <c r="F38" s="36">
        <f t="shared" si="17"/>
        <v>2.4335717935615739</v>
      </c>
      <c r="G38" s="35">
        <f t="shared" si="14"/>
        <v>7114</v>
      </c>
      <c r="H38" s="35">
        <f t="shared" si="14"/>
        <v>7944</v>
      </c>
      <c r="I38" s="36">
        <f t="shared" si="15"/>
        <v>11.667135226314308</v>
      </c>
      <c r="J38" s="36">
        <f t="shared" si="18"/>
        <v>2.9430288301238119</v>
      </c>
      <c r="K38" s="79"/>
      <c r="L38" s="35">
        <f t="shared" si="16"/>
        <v>36430</v>
      </c>
      <c r="M38" s="36">
        <f t="shared" si="19"/>
        <v>2.5535219747984272</v>
      </c>
      <c r="N38" s="15"/>
    </row>
    <row r="39" spans="1:14" ht="15.75">
      <c r="A39" s="12"/>
      <c r="B39" s="34" t="s">
        <v>90</v>
      </c>
      <c r="C39" s="35">
        <f t="shared" si="12"/>
        <v>11349</v>
      </c>
      <c r="D39" s="35">
        <f t="shared" si="12"/>
        <v>15108</v>
      </c>
      <c r="E39" s="36">
        <f t="shared" si="13"/>
        <v>33.121860956912499</v>
      </c>
      <c r="F39" s="36">
        <f t="shared" si="17"/>
        <v>32.166581502299437</v>
      </c>
      <c r="G39" s="35">
        <f t="shared" si="14"/>
        <v>66386</v>
      </c>
      <c r="H39" s="35">
        <f t="shared" si="14"/>
        <v>82033</v>
      </c>
      <c r="I39" s="36">
        <f t="shared" si="15"/>
        <v>23.569728557225922</v>
      </c>
      <c r="J39" s="36">
        <f t="shared" si="18"/>
        <v>30.390921956388048</v>
      </c>
      <c r="K39" s="79"/>
      <c r="L39" s="35">
        <f t="shared" si="16"/>
        <v>595579</v>
      </c>
      <c r="M39" s="36">
        <f t="shared" si="19"/>
        <v>41.746474450410993</v>
      </c>
      <c r="N39" s="15"/>
    </row>
    <row r="40" spans="1:14" ht="15.75">
      <c r="A40" s="12"/>
      <c r="B40" s="34" t="s">
        <v>71</v>
      </c>
      <c r="C40" s="35">
        <f t="shared" si="12"/>
        <v>4386</v>
      </c>
      <c r="D40" s="35">
        <f t="shared" si="12"/>
        <v>4381</v>
      </c>
      <c r="E40" s="36">
        <f t="shared" si="13"/>
        <v>-0.11399908800729941</v>
      </c>
      <c r="F40" s="36">
        <f>+(D40*100)/$D$41</f>
        <v>9.3276273207290075</v>
      </c>
      <c r="G40" s="35">
        <f t="shared" si="14"/>
        <v>13077</v>
      </c>
      <c r="H40" s="35">
        <f t="shared" si="14"/>
        <v>31685</v>
      </c>
      <c r="I40" s="36">
        <f t="shared" si="15"/>
        <v>142.29563355509674</v>
      </c>
      <c r="J40" s="36">
        <f>+(H40*100)/$H$41</f>
        <v>11.738402376947755</v>
      </c>
      <c r="K40" s="79"/>
      <c r="L40" s="35">
        <f t="shared" si="16"/>
        <v>72763</v>
      </c>
      <c r="M40" s="36">
        <f>+(L40*100)/$L$41</f>
        <v>5.1002448381075478</v>
      </c>
      <c r="N40" s="15"/>
    </row>
    <row r="41" spans="1:14" ht="15.75">
      <c r="A41" s="12"/>
      <c r="B41" s="40" t="s">
        <v>70</v>
      </c>
      <c r="C41" s="37">
        <f>SUM(C35:C40)</f>
        <v>42745</v>
      </c>
      <c r="D41" s="37">
        <f>SUM(D35:D40)</f>
        <v>46968</v>
      </c>
      <c r="E41" s="38">
        <f t="shared" si="13"/>
        <v>9.8795180722891516</v>
      </c>
      <c r="F41" s="38">
        <f>SUM(F35:F40)</f>
        <v>99.999999999999986</v>
      </c>
      <c r="G41" s="37">
        <f>SUM(G35:G40)</f>
        <v>207731</v>
      </c>
      <c r="H41" s="37">
        <f>SUM(H35:H40)</f>
        <v>269926</v>
      </c>
      <c r="I41" s="38">
        <f t="shared" si="15"/>
        <v>29.940162999263475</v>
      </c>
      <c r="J41" s="38">
        <f>SUM(J35:J40)</f>
        <v>100</v>
      </c>
      <c r="K41" s="4"/>
      <c r="L41" s="37">
        <f>SUM(L35:L40)</f>
        <v>1426657</v>
      </c>
      <c r="M41" s="38">
        <f>SUM(M35:M40)</f>
        <v>99.999999999999986</v>
      </c>
      <c r="N41" s="15"/>
    </row>
    <row r="42" spans="1:14">
      <c r="A42" s="12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15"/>
    </row>
    <row r="43" spans="1:14">
      <c r="A43" s="12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15"/>
    </row>
    <row r="44" spans="1:14" ht="15.75">
      <c r="A44" s="12"/>
      <c r="B44" s="34" t="s">
        <v>256</v>
      </c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15"/>
    </row>
    <row r="45" spans="1:14">
      <c r="A45" s="12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15"/>
    </row>
    <row r="46" spans="1:14">
      <c r="A46" s="18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19"/>
    </row>
    <row r="48" spans="1:14">
      <c r="A48" s="12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</row>
    <row r="49" spans="1:13">
      <c r="A49" s="12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</row>
    <row r="50" spans="1:13">
      <c r="A50" s="12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</row>
    <row r="51" spans="1:13">
      <c r="A51" s="12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</row>
    <row r="52" spans="1:13">
      <c r="A52" s="12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</row>
    <row r="53" spans="1:13">
      <c r="A53" s="12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</row>
    <row r="54" spans="1:13">
      <c r="A54" s="12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</row>
    <row r="55" spans="1:13">
      <c r="A55" s="12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</row>
    <row r="56" spans="1:13">
      <c r="A56" s="12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</row>
    <row r="57" spans="1:13">
      <c r="A57" s="12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</row>
    <row r="58" spans="1:13">
      <c r="A58" s="12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</row>
    <row r="59" spans="1:13">
      <c r="A59" s="12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</row>
    <row r="60" spans="1:13">
      <c r="A60" s="12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</row>
    <row r="61" spans="1:13">
      <c r="A61" s="12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</row>
    <row r="62" spans="1:13">
      <c r="A62" s="12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</row>
    <row r="63" spans="1:13">
      <c r="A63" s="12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</row>
    <row r="64" spans="1:13">
      <c r="A64" s="12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</row>
    <row r="65" spans="1:13">
      <c r="A65" s="12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</row>
    <row r="66" spans="1:13">
      <c r="A66" s="12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</row>
    <row r="67" spans="1:13">
      <c r="A67" s="12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</row>
    <row r="68" spans="1:13">
      <c r="A68" s="12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</row>
    <row r="69" spans="1:13">
      <c r="A69" s="12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</row>
    <row r="70" spans="1:13">
      <c r="A70" s="12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</row>
    <row r="71" spans="1:13">
      <c r="A71" s="12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</row>
    <row r="72" spans="1:13">
      <c r="A72" s="12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</row>
    <row r="73" spans="1:13">
      <c r="A73" s="12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</row>
    <row r="74" spans="1:13">
      <c r="A74" s="12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</row>
    <row r="75" spans="1:13">
      <c r="A75" s="12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</row>
    <row r="76" spans="1:13">
      <c r="A76" s="12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</row>
  </sheetData>
  <mergeCells count="9">
    <mergeCell ref="C11:M11"/>
    <mergeCell ref="C14:D14"/>
    <mergeCell ref="E14:E15"/>
    <mergeCell ref="F14:F15"/>
    <mergeCell ref="G14:H14"/>
    <mergeCell ref="I14:I15"/>
    <mergeCell ref="J14:J15"/>
    <mergeCell ref="M14:M15"/>
    <mergeCell ref="C12:M12"/>
  </mergeCells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11</vt:i4>
      </vt:variant>
    </vt:vector>
  </HeadingPairs>
  <TitlesOfParts>
    <vt:vector size="11" baseType="lpstr">
      <vt:lpstr>Índice</vt:lpstr>
      <vt:lpstr>Sexo</vt:lpstr>
      <vt:lpstr>Edad</vt:lpstr>
      <vt:lpstr>Departamentos</vt:lpstr>
      <vt:lpstr>Ciudades</vt:lpstr>
      <vt:lpstr>Ocupaciones</vt:lpstr>
      <vt:lpstr>Educación </vt:lpstr>
      <vt:lpstr>Experiencia laboral</vt:lpstr>
      <vt:lpstr>Aspiración Salarial</vt:lpstr>
      <vt:lpstr>Áreas de conocimiento</vt:lpstr>
      <vt:lpstr>Clasificaciones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jaime.garcia</dc:creator>
  <cp:lastModifiedBy>Hanan Sofan</cp:lastModifiedBy>
  <cp:lastPrinted>2016-04-17T21:20:54Z</cp:lastPrinted>
  <dcterms:created xsi:type="dcterms:W3CDTF">2016-02-01T19:28:21Z</dcterms:created>
  <dcterms:modified xsi:type="dcterms:W3CDTF">2017-07-11T15:57:25Z</dcterms:modified>
</cp:coreProperties>
</file>