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\"/>
    </mc:Choice>
  </mc:AlternateContent>
  <bookViews>
    <workbookView xWindow="0" yWindow="0" windowWidth="24000" windowHeight="8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L73" i="2" l="1"/>
  <c r="H73" i="2"/>
  <c r="G73" i="2"/>
  <c r="D73" i="2"/>
  <c r="C73" i="2"/>
  <c r="I72" i="2"/>
  <c r="E72" i="2"/>
  <c r="I71" i="2"/>
  <c r="E71" i="2"/>
  <c r="I70" i="2"/>
  <c r="E70" i="2"/>
  <c r="I69" i="2"/>
  <c r="E69" i="2"/>
  <c r="I68" i="2"/>
  <c r="E68" i="2"/>
  <c r="I67" i="2"/>
  <c r="E67" i="2"/>
  <c r="I66" i="2"/>
  <c r="E66" i="2"/>
  <c r="I65" i="2"/>
  <c r="E65" i="2"/>
  <c r="I64" i="2"/>
  <c r="E64" i="2"/>
  <c r="I63" i="2"/>
  <c r="E63" i="2"/>
  <c r="I62" i="2"/>
  <c r="E62" i="2"/>
  <c r="I61" i="2"/>
  <c r="E61" i="2"/>
  <c r="I60" i="2"/>
  <c r="E60" i="2"/>
  <c r="I59" i="2"/>
  <c r="E59" i="2"/>
  <c r="I58" i="2"/>
  <c r="E58" i="2"/>
  <c r="I57" i="2"/>
  <c r="E57" i="2"/>
  <c r="I56" i="2"/>
  <c r="E56" i="2"/>
  <c r="I55" i="2"/>
  <c r="E55" i="2"/>
  <c r="I54" i="2"/>
  <c r="E54" i="2"/>
  <c r="I53" i="2"/>
  <c r="E53" i="2"/>
  <c r="I52" i="2"/>
  <c r="E52" i="2"/>
  <c r="I51" i="2"/>
  <c r="E51" i="2"/>
  <c r="I50" i="2"/>
  <c r="E50" i="2"/>
  <c r="I49" i="2"/>
  <c r="E49" i="2"/>
  <c r="I48" i="2"/>
  <c r="E48" i="2"/>
  <c r="L87" i="6"/>
  <c r="H87" i="6"/>
  <c r="G87" i="6"/>
  <c r="D87" i="6"/>
  <c r="C87" i="6"/>
  <c r="I86" i="6"/>
  <c r="E86" i="6"/>
  <c r="I85" i="6"/>
  <c r="E85" i="6"/>
  <c r="I84" i="6"/>
  <c r="E84" i="6"/>
  <c r="I83" i="6"/>
  <c r="E83" i="6"/>
  <c r="I82" i="6"/>
  <c r="E82" i="6"/>
  <c r="I81" i="6"/>
  <c r="E81" i="6"/>
  <c r="I80" i="6"/>
  <c r="E80" i="6"/>
  <c r="I79" i="6"/>
  <c r="E79" i="6"/>
  <c r="I78" i="6"/>
  <c r="E78" i="6"/>
  <c r="I77" i="6"/>
  <c r="E77" i="6"/>
  <c r="I76" i="6"/>
  <c r="E76" i="6"/>
  <c r="I75" i="6"/>
  <c r="E75" i="6"/>
  <c r="I74" i="6"/>
  <c r="E74" i="6"/>
  <c r="I73" i="6"/>
  <c r="E73" i="6"/>
  <c r="I72" i="6"/>
  <c r="E72" i="6"/>
  <c r="I71" i="6"/>
  <c r="E71" i="6"/>
  <c r="I70" i="6"/>
  <c r="E70" i="6"/>
  <c r="I69" i="6"/>
  <c r="E69" i="6"/>
  <c r="I68" i="6"/>
  <c r="E68" i="6"/>
  <c r="I67" i="6"/>
  <c r="E67" i="6"/>
  <c r="I66" i="6"/>
  <c r="E66" i="6"/>
  <c r="I65" i="6"/>
  <c r="E65" i="6"/>
  <c r="I64" i="6"/>
  <c r="E64" i="6"/>
  <c r="I63" i="6"/>
  <c r="E63" i="6"/>
  <c r="I62" i="6"/>
  <c r="E62" i="6"/>
  <c r="I61" i="6"/>
  <c r="E61" i="6"/>
  <c r="I60" i="6"/>
  <c r="E60" i="6"/>
  <c r="I59" i="6"/>
  <c r="E59" i="6"/>
  <c r="I58" i="6"/>
  <c r="E58" i="6"/>
  <c r="I57" i="6"/>
  <c r="E57" i="6"/>
  <c r="I56" i="6"/>
  <c r="E56" i="6"/>
  <c r="I55" i="6"/>
  <c r="E55" i="6"/>
  <c r="L90" i="7"/>
  <c r="H90" i="7"/>
  <c r="G90" i="7"/>
  <c r="D90" i="7"/>
  <c r="C90" i="7"/>
  <c r="I89" i="7"/>
  <c r="E89" i="7"/>
  <c r="I88" i="7"/>
  <c r="E88" i="7"/>
  <c r="I87" i="7"/>
  <c r="E87" i="7"/>
  <c r="I86" i="7"/>
  <c r="E86" i="7"/>
  <c r="I85" i="7"/>
  <c r="E85" i="7"/>
  <c r="I84" i="7"/>
  <c r="E84" i="7"/>
  <c r="I83" i="7"/>
  <c r="E83" i="7"/>
  <c r="I82" i="7"/>
  <c r="E82" i="7"/>
  <c r="I81" i="7"/>
  <c r="E81" i="7"/>
  <c r="I80" i="7"/>
  <c r="E80" i="7"/>
  <c r="I79" i="7"/>
  <c r="E79" i="7"/>
  <c r="I78" i="7"/>
  <c r="E78" i="7"/>
  <c r="I77" i="7"/>
  <c r="E77" i="7"/>
  <c r="I76" i="7"/>
  <c r="E76" i="7"/>
  <c r="I75" i="7"/>
  <c r="E75" i="7"/>
  <c r="I74" i="7"/>
  <c r="E74" i="7"/>
  <c r="I73" i="7"/>
  <c r="E73" i="7"/>
  <c r="I72" i="7"/>
  <c r="E72" i="7"/>
  <c r="I71" i="7"/>
  <c r="E71" i="7"/>
  <c r="I70" i="7"/>
  <c r="E70" i="7"/>
  <c r="I69" i="7"/>
  <c r="E69" i="7"/>
  <c r="I68" i="7"/>
  <c r="E68" i="7"/>
  <c r="I67" i="7"/>
  <c r="E67" i="7"/>
  <c r="I66" i="7"/>
  <c r="E66" i="7"/>
  <c r="I65" i="7"/>
  <c r="E65" i="7"/>
  <c r="I64" i="7"/>
  <c r="E64" i="7"/>
  <c r="I63" i="7"/>
  <c r="E63" i="7"/>
  <c r="I62" i="7"/>
  <c r="E62" i="7"/>
  <c r="I61" i="7"/>
  <c r="E61" i="7"/>
  <c r="I60" i="7"/>
  <c r="E60" i="7"/>
  <c r="I59" i="7"/>
  <c r="E59" i="7"/>
  <c r="I58" i="7"/>
  <c r="E58" i="7"/>
  <c r="I57" i="7"/>
  <c r="E57" i="7"/>
  <c r="I56" i="7"/>
  <c r="E56" i="7"/>
  <c r="P55" i="14"/>
  <c r="P56" i="14"/>
  <c r="P57" i="14"/>
  <c r="P58" i="14"/>
  <c r="P59" i="14"/>
  <c r="K55" i="14"/>
  <c r="K56" i="14"/>
  <c r="K57" i="14"/>
  <c r="K58" i="14"/>
  <c r="K59" i="14"/>
  <c r="F55" i="14"/>
  <c r="F56" i="14"/>
  <c r="F57" i="14"/>
  <c r="F58" i="14"/>
  <c r="F59" i="14"/>
  <c r="M49" i="2" l="1"/>
  <c r="M53" i="2"/>
  <c r="M57" i="2"/>
  <c r="M61" i="2"/>
  <c r="M65" i="2"/>
  <c r="M69" i="2"/>
  <c r="M58" i="2"/>
  <c r="M62" i="2"/>
  <c r="M70" i="2"/>
  <c r="M63" i="2"/>
  <c r="M50" i="2"/>
  <c r="M54" i="2"/>
  <c r="M66" i="2"/>
  <c r="M67" i="2"/>
  <c r="M51" i="2"/>
  <c r="M55" i="2"/>
  <c r="M59" i="2"/>
  <c r="M71" i="2"/>
  <c r="M72" i="2"/>
  <c r="M52" i="2"/>
  <c r="M56" i="2"/>
  <c r="M60" i="2"/>
  <c r="M64" i="2"/>
  <c r="M68" i="2"/>
  <c r="M48" i="2"/>
  <c r="J49" i="2"/>
  <c r="J53" i="2"/>
  <c r="J57" i="2"/>
  <c r="J61" i="2"/>
  <c r="J65" i="2"/>
  <c r="J69" i="2"/>
  <c r="J48" i="2"/>
  <c r="J50" i="2"/>
  <c r="J54" i="2"/>
  <c r="J58" i="2"/>
  <c r="J62" i="2"/>
  <c r="J66" i="2"/>
  <c r="J70" i="2"/>
  <c r="J68" i="2"/>
  <c r="J51" i="2"/>
  <c r="J55" i="2"/>
  <c r="J59" i="2"/>
  <c r="J63" i="2"/>
  <c r="J67" i="2"/>
  <c r="J71" i="2"/>
  <c r="J72" i="2"/>
  <c r="J52" i="2"/>
  <c r="J56" i="2"/>
  <c r="J60" i="2"/>
  <c r="J64" i="2"/>
  <c r="F52" i="2"/>
  <c r="F56" i="2"/>
  <c r="F60" i="2"/>
  <c r="F64" i="2"/>
  <c r="F68" i="2"/>
  <c r="F72" i="2"/>
  <c r="F48" i="2"/>
  <c r="F51" i="2"/>
  <c r="F63" i="2"/>
  <c r="F49" i="2"/>
  <c r="F53" i="2"/>
  <c r="F57" i="2"/>
  <c r="F61" i="2"/>
  <c r="F65" i="2"/>
  <c r="F69" i="2"/>
  <c r="F55" i="2"/>
  <c r="F67" i="2"/>
  <c r="F50" i="2"/>
  <c r="F54" i="2"/>
  <c r="F58" i="2"/>
  <c r="F62" i="2"/>
  <c r="F66" i="2"/>
  <c r="F70" i="2"/>
  <c r="F59" i="2"/>
  <c r="F71" i="2"/>
  <c r="I73" i="2"/>
  <c r="M58" i="6"/>
  <c r="M62" i="6"/>
  <c r="M66" i="6"/>
  <c r="M70" i="6"/>
  <c r="M74" i="6"/>
  <c r="M78" i="6"/>
  <c r="M82" i="6"/>
  <c r="M86" i="6"/>
  <c r="M75" i="6"/>
  <c r="M79" i="6"/>
  <c r="M55" i="6"/>
  <c r="M59" i="6"/>
  <c r="M63" i="6"/>
  <c r="M67" i="6"/>
  <c r="M71" i="6"/>
  <c r="M83" i="6"/>
  <c r="M84" i="6"/>
  <c r="M56" i="6"/>
  <c r="M60" i="6"/>
  <c r="M64" i="6"/>
  <c r="M68" i="6"/>
  <c r="M72" i="6"/>
  <c r="M76" i="6"/>
  <c r="M80" i="6"/>
  <c r="M57" i="6"/>
  <c r="M61" i="6"/>
  <c r="M65" i="6"/>
  <c r="M69" i="6"/>
  <c r="M73" i="6"/>
  <c r="M77" i="6"/>
  <c r="M81" i="6"/>
  <c r="M85" i="6"/>
  <c r="I87" i="6"/>
  <c r="J58" i="6"/>
  <c r="J62" i="6"/>
  <c r="J66" i="6"/>
  <c r="J70" i="6"/>
  <c r="J74" i="6"/>
  <c r="J78" i="6"/>
  <c r="J82" i="6"/>
  <c r="J86" i="6"/>
  <c r="J59" i="6"/>
  <c r="J63" i="6"/>
  <c r="J67" i="6"/>
  <c r="J71" i="6"/>
  <c r="J75" i="6"/>
  <c r="J79" i="6"/>
  <c r="J83" i="6"/>
  <c r="J55" i="6"/>
  <c r="J56" i="6"/>
  <c r="J60" i="6"/>
  <c r="J64" i="6"/>
  <c r="J68" i="6"/>
  <c r="J72" i="6"/>
  <c r="J76" i="6"/>
  <c r="J80" i="6"/>
  <c r="J84" i="6"/>
  <c r="J57" i="6"/>
  <c r="J61" i="6"/>
  <c r="J65" i="6"/>
  <c r="J69" i="6"/>
  <c r="J73" i="6"/>
  <c r="J77" i="6"/>
  <c r="J81" i="6"/>
  <c r="J85" i="6"/>
  <c r="F57" i="6"/>
  <c r="F61" i="6"/>
  <c r="F65" i="6"/>
  <c r="F69" i="6"/>
  <c r="F73" i="6"/>
  <c r="F77" i="6"/>
  <c r="F81" i="6"/>
  <c r="F85" i="6"/>
  <c r="F59" i="6"/>
  <c r="F63" i="6"/>
  <c r="F71" i="6"/>
  <c r="F75" i="6"/>
  <c r="F83" i="6"/>
  <c r="F60" i="6"/>
  <c r="F68" i="6"/>
  <c r="F76" i="6"/>
  <c r="F84" i="6"/>
  <c r="F58" i="6"/>
  <c r="F62" i="6"/>
  <c r="F66" i="6"/>
  <c r="F70" i="6"/>
  <c r="F74" i="6"/>
  <c r="F78" i="6"/>
  <c r="F82" i="6"/>
  <c r="F55" i="6"/>
  <c r="F86" i="6"/>
  <c r="F67" i="6"/>
  <c r="F79" i="6"/>
  <c r="F56" i="6"/>
  <c r="F64" i="6"/>
  <c r="F72" i="6"/>
  <c r="F80" i="6"/>
  <c r="E87" i="6"/>
  <c r="M59" i="7"/>
  <c r="M63" i="7"/>
  <c r="M67" i="7"/>
  <c r="M71" i="7"/>
  <c r="M75" i="7"/>
  <c r="M79" i="7"/>
  <c r="M83" i="7"/>
  <c r="M87" i="7"/>
  <c r="M62" i="7"/>
  <c r="M70" i="7"/>
  <c r="M82" i="7"/>
  <c r="M60" i="7"/>
  <c r="M64" i="7"/>
  <c r="M68" i="7"/>
  <c r="M72" i="7"/>
  <c r="M76" i="7"/>
  <c r="M80" i="7"/>
  <c r="M84" i="7"/>
  <c r="M88" i="7"/>
  <c r="M58" i="7"/>
  <c r="M74" i="7"/>
  <c r="M56" i="7"/>
  <c r="M57" i="7"/>
  <c r="M61" i="7"/>
  <c r="M65" i="7"/>
  <c r="M69" i="7"/>
  <c r="M73" i="7"/>
  <c r="M77" i="7"/>
  <c r="M81" i="7"/>
  <c r="M85" i="7"/>
  <c r="M89" i="7"/>
  <c r="M66" i="7"/>
  <c r="M78" i="7"/>
  <c r="M86" i="7"/>
  <c r="J60" i="7"/>
  <c r="J64" i="7"/>
  <c r="J68" i="7"/>
  <c r="J72" i="7"/>
  <c r="J76" i="7"/>
  <c r="J80" i="7"/>
  <c r="J84" i="7"/>
  <c r="J88" i="7"/>
  <c r="J66" i="7"/>
  <c r="J78" i="7"/>
  <c r="J86" i="7"/>
  <c r="J57" i="7"/>
  <c r="J61" i="7"/>
  <c r="J65" i="7"/>
  <c r="J69" i="7"/>
  <c r="J73" i="7"/>
  <c r="J77" i="7"/>
  <c r="J81" i="7"/>
  <c r="J85" i="7"/>
  <c r="J89" i="7"/>
  <c r="J62" i="7"/>
  <c r="J74" i="7"/>
  <c r="J82" i="7"/>
  <c r="J58" i="7"/>
  <c r="J70" i="7"/>
  <c r="J56" i="7"/>
  <c r="J59" i="7"/>
  <c r="J63" i="7"/>
  <c r="J67" i="7"/>
  <c r="J71" i="7"/>
  <c r="J75" i="7"/>
  <c r="J79" i="7"/>
  <c r="J83" i="7"/>
  <c r="J87" i="7"/>
  <c r="F57" i="7"/>
  <c r="F61" i="7"/>
  <c r="F65" i="7"/>
  <c r="F69" i="7"/>
  <c r="F73" i="7"/>
  <c r="F77" i="7"/>
  <c r="F81" i="7"/>
  <c r="F85" i="7"/>
  <c r="F89" i="7"/>
  <c r="F59" i="7"/>
  <c r="F67" i="7"/>
  <c r="F75" i="7"/>
  <c r="F83" i="7"/>
  <c r="F58" i="7"/>
  <c r="F62" i="7"/>
  <c r="F66" i="7"/>
  <c r="F70" i="7"/>
  <c r="F74" i="7"/>
  <c r="F78" i="7"/>
  <c r="F82" i="7"/>
  <c r="F86" i="7"/>
  <c r="F56" i="7"/>
  <c r="F63" i="7"/>
  <c r="F71" i="7"/>
  <c r="F79" i="7"/>
  <c r="F87" i="7"/>
  <c r="F60" i="7"/>
  <c r="F64" i="7"/>
  <c r="F68" i="7"/>
  <c r="F72" i="7"/>
  <c r="F76" i="7"/>
  <c r="F80" i="7"/>
  <c r="F84" i="7"/>
  <c r="F88" i="7"/>
  <c r="E90" i="7"/>
  <c r="I90" i="7"/>
  <c r="E73" i="2"/>
  <c r="I37" i="15"/>
  <c r="E37" i="15"/>
  <c r="I36" i="15"/>
  <c r="E36" i="15"/>
  <c r="I35" i="15"/>
  <c r="E35" i="15"/>
  <c r="I34" i="15"/>
  <c r="E34" i="15"/>
  <c r="I33" i="15"/>
  <c r="E33" i="15"/>
  <c r="I32" i="15"/>
  <c r="E32" i="15"/>
  <c r="I31" i="15"/>
  <c r="E31" i="15"/>
  <c r="I30" i="15"/>
  <c r="E30" i="15"/>
  <c r="I29" i="15"/>
  <c r="E29" i="15"/>
  <c r="C41" i="15"/>
  <c r="D41" i="15"/>
  <c r="G41" i="15"/>
  <c r="H41" i="15"/>
  <c r="L41" i="15"/>
  <c r="C42" i="15"/>
  <c r="D42" i="15"/>
  <c r="G42" i="15"/>
  <c r="H42" i="15"/>
  <c r="L42" i="15"/>
  <c r="C43" i="15"/>
  <c r="D43" i="15"/>
  <c r="G43" i="15"/>
  <c r="H43" i="15"/>
  <c r="L43" i="15"/>
  <c r="C44" i="15"/>
  <c r="D44" i="15"/>
  <c r="G44" i="15"/>
  <c r="H44" i="15"/>
  <c r="L44" i="15"/>
  <c r="C45" i="15"/>
  <c r="D45" i="15"/>
  <c r="G45" i="15"/>
  <c r="H45" i="15"/>
  <c r="L45" i="15"/>
  <c r="C46" i="15"/>
  <c r="D46" i="15"/>
  <c r="G46" i="15"/>
  <c r="H46" i="15"/>
  <c r="L46" i="15"/>
  <c r="C47" i="15"/>
  <c r="D47" i="15"/>
  <c r="G47" i="15"/>
  <c r="H47" i="15"/>
  <c r="L47" i="15"/>
  <c r="C48" i="15"/>
  <c r="D48" i="15"/>
  <c r="G48" i="15"/>
  <c r="H48" i="15"/>
  <c r="L48" i="15"/>
  <c r="C49" i="15"/>
  <c r="D49" i="15"/>
  <c r="E49" i="15" s="1"/>
  <c r="G49" i="15"/>
  <c r="H49" i="15"/>
  <c r="L49" i="15"/>
  <c r="L38" i="15"/>
  <c r="H38" i="15"/>
  <c r="G38" i="15"/>
  <c r="D38" i="15"/>
  <c r="C38" i="15"/>
  <c r="I31" i="10"/>
  <c r="E31" i="10"/>
  <c r="I30" i="10"/>
  <c r="E30" i="10"/>
  <c r="I29" i="10"/>
  <c r="E29" i="10"/>
  <c r="I28" i="10"/>
  <c r="E28" i="10"/>
  <c r="I27" i="10"/>
  <c r="E27" i="10"/>
  <c r="I26" i="10"/>
  <c r="E26" i="10"/>
  <c r="L40" i="10"/>
  <c r="L39" i="10"/>
  <c r="L38" i="10"/>
  <c r="L37" i="10"/>
  <c r="L36" i="10"/>
  <c r="L35" i="10"/>
  <c r="H40" i="10"/>
  <c r="H39" i="10"/>
  <c r="H38" i="10"/>
  <c r="H37" i="10"/>
  <c r="H36" i="10"/>
  <c r="H35" i="10"/>
  <c r="G40" i="10"/>
  <c r="G39" i="10"/>
  <c r="G38" i="10"/>
  <c r="G37" i="10"/>
  <c r="G36" i="10"/>
  <c r="G35" i="10"/>
  <c r="D40" i="10"/>
  <c r="D39" i="10"/>
  <c r="D38" i="10"/>
  <c r="D37" i="10"/>
  <c r="D36" i="10"/>
  <c r="D35" i="10"/>
  <c r="C40" i="10"/>
  <c r="C39" i="10"/>
  <c r="C38" i="10"/>
  <c r="C37" i="10"/>
  <c r="C36" i="10"/>
  <c r="C35" i="10"/>
  <c r="L32" i="10"/>
  <c r="H32" i="10"/>
  <c r="G32" i="10"/>
  <c r="D32" i="10"/>
  <c r="C32" i="10"/>
  <c r="I31" i="5"/>
  <c r="E31" i="5"/>
  <c r="I30" i="5"/>
  <c r="E30" i="5"/>
  <c r="I29" i="5"/>
  <c r="E29" i="5"/>
  <c r="I28" i="5"/>
  <c r="E28" i="5"/>
  <c r="I27" i="5"/>
  <c r="E27" i="5"/>
  <c r="I26" i="5"/>
  <c r="E26" i="5"/>
  <c r="L40" i="5"/>
  <c r="L39" i="5"/>
  <c r="L38" i="5"/>
  <c r="L37" i="5"/>
  <c r="L36" i="5"/>
  <c r="L35" i="5"/>
  <c r="H40" i="5"/>
  <c r="H39" i="5"/>
  <c r="H38" i="5"/>
  <c r="H37" i="5"/>
  <c r="H36" i="5"/>
  <c r="H35" i="5"/>
  <c r="G40" i="5"/>
  <c r="G39" i="5"/>
  <c r="G38" i="5"/>
  <c r="G37" i="5"/>
  <c r="G36" i="5"/>
  <c r="G35" i="5"/>
  <c r="D40" i="5"/>
  <c r="D39" i="5"/>
  <c r="D38" i="5"/>
  <c r="D37" i="5"/>
  <c r="D36" i="5"/>
  <c r="D35" i="5"/>
  <c r="C40" i="5"/>
  <c r="C39" i="5"/>
  <c r="C38" i="5"/>
  <c r="C37" i="5"/>
  <c r="C36" i="5"/>
  <c r="C35" i="5"/>
  <c r="L32" i="5"/>
  <c r="H32" i="5"/>
  <c r="G32" i="5"/>
  <c r="D32" i="5"/>
  <c r="C32" i="5"/>
  <c r="I33" i="4"/>
  <c r="E33" i="4"/>
  <c r="I32" i="4"/>
  <c r="E32" i="4"/>
  <c r="I31" i="4"/>
  <c r="E31" i="4"/>
  <c r="I30" i="4"/>
  <c r="E30" i="4"/>
  <c r="I29" i="4"/>
  <c r="E29" i="4"/>
  <c r="I28" i="4"/>
  <c r="E28" i="4"/>
  <c r="I27" i="4"/>
  <c r="E27" i="4"/>
  <c r="L43" i="4"/>
  <c r="L42" i="4"/>
  <c r="L41" i="4"/>
  <c r="L40" i="4"/>
  <c r="L39" i="4"/>
  <c r="L38" i="4"/>
  <c r="L37" i="4"/>
  <c r="H43" i="4"/>
  <c r="H42" i="4"/>
  <c r="H41" i="4"/>
  <c r="H40" i="4"/>
  <c r="H39" i="4"/>
  <c r="H38" i="4"/>
  <c r="H37" i="4"/>
  <c r="G43" i="4"/>
  <c r="G42" i="4"/>
  <c r="G41" i="4"/>
  <c r="G40" i="4"/>
  <c r="G39" i="4"/>
  <c r="G38" i="4"/>
  <c r="G37" i="4"/>
  <c r="D43" i="4"/>
  <c r="D42" i="4"/>
  <c r="D41" i="4"/>
  <c r="D40" i="4"/>
  <c r="D39" i="4"/>
  <c r="D38" i="4"/>
  <c r="D37" i="4"/>
  <c r="C43" i="4"/>
  <c r="C42" i="4"/>
  <c r="C41" i="4"/>
  <c r="C40" i="4"/>
  <c r="C39" i="4"/>
  <c r="C38" i="4"/>
  <c r="C37" i="4"/>
  <c r="L34" i="4"/>
  <c r="H34" i="4"/>
  <c r="G34" i="4"/>
  <c r="D34" i="4"/>
  <c r="C34" i="4"/>
  <c r="H79" i="2"/>
  <c r="L79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G103" i="2"/>
  <c r="G102" i="2"/>
  <c r="I102" i="2" s="1"/>
  <c r="G101" i="2"/>
  <c r="I101" i="2" s="1"/>
  <c r="G100" i="2"/>
  <c r="G99" i="2"/>
  <c r="G98" i="2"/>
  <c r="I98" i="2" s="1"/>
  <c r="G97" i="2"/>
  <c r="G96" i="2"/>
  <c r="G95" i="2"/>
  <c r="G94" i="2"/>
  <c r="G93" i="2"/>
  <c r="G92" i="2"/>
  <c r="G91" i="2"/>
  <c r="G90" i="2"/>
  <c r="I90" i="2" s="1"/>
  <c r="G89" i="2"/>
  <c r="G88" i="2"/>
  <c r="G87" i="2"/>
  <c r="G86" i="2"/>
  <c r="G85" i="2"/>
  <c r="I85" i="2" s="1"/>
  <c r="G84" i="2"/>
  <c r="G83" i="2"/>
  <c r="G82" i="2"/>
  <c r="G81" i="2"/>
  <c r="G80" i="2"/>
  <c r="I80" i="2" s="1"/>
  <c r="G79" i="2"/>
  <c r="I79" i="2" s="1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E91" i="2" s="1"/>
  <c r="D90" i="2"/>
  <c r="D89" i="2"/>
  <c r="D88" i="2"/>
  <c r="D87" i="2"/>
  <c r="D86" i="2"/>
  <c r="D85" i="2"/>
  <c r="D84" i="2"/>
  <c r="D83" i="2"/>
  <c r="D82" i="2"/>
  <c r="D81" i="2"/>
  <c r="D80" i="2"/>
  <c r="D79" i="2"/>
  <c r="C103" i="2"/>
  <c r="C102" i="2"/>
  <c r="C101" i="2"/>
  <c r="C100" i="2"/>
  <c r="C99" i="2"/>
  <c r="C98" i="2"/>
  <c r="E98" i="2" s="1"/>
  <c r="C97" i="2"/>
  <c r="C96" i="2"/>
  <c r="C95" i="2"/>
  <c r="E95" i="2" s="1"/>
  <c r="C94" i="2"/>
  <c r="C93" i="2"/>
  <c r="C92" i="2"/>
  <c r="C91" i="2"/>
  <c r="C90" i="2"/>
  <c r="E90" i="2" s="1"/>
  <c r="C89" i="2"/>
  <c r="C88" i="2"/>
  <c r="C87" i="2"/>
  <c r="C86" i="2"/>
  <c r="C85" i="2"/>
  <c r="C84" i="2"/>
  <c r="C83" i="2"/>
  <c r="C82" i="2"/>
  <c r="C81" i="2"/>
  <c r="C80" i="2"/>
  <c r="C79" i="2"/>
  <c r="I97" i="2"/>
  <c r="I93" i="2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I104" i="6" s="1"/>
  <c r="H103" i="6"/>
  <c r="H102" i="6"/>
  <c r="H101" i="6"/>
  <c r="H100" i="6"/>
  <c r="H99" i="6"/>
  <c r="H98" i="6"/>
  <c r="H97" i="6"/>
  <c r="H96" i="6"/>
  <c r="H95" i="6"/>
  <c r="H94" i="6"/>
  <c r="H93" i="6"/>
  <c r="G124" i="6"/>
  <c r="G123" i="6"/>
  <c r="G122" i="6"/>
  <c r="G121" i="6"/>
  <c r="I121" i="6" s="1"/>
  <c r="G120" i="6"/>
  <c r="G119" i="6"/>
  <c r="G118" i="6"/>
  <c r="G117" i="6"/>
  <c r="G116" i="6"/>
  <c r="G115" i="6"/>
  <c r="G114" i="6"/>
  <c r="G113" i="6"/>
  <c r="I113" i="6" s="1"/>
  <c r="G112" i="6"/>
  <c r="G111" i="6"/>
  <c r="G110" i="6"/>
  <c r="G109" i="6"/>
  <c r="G108" i="6"/>
  <c r="G107" i="6"/>
  <c r="G106" i="6"/>
  <c r="G105" i="6"/>
  <c r="I105" i="6" s="1"/>
  <c r="G104" i="6"/>
  <c r="G103" i="6"/>
  <c r="G102" i="6"/>
  <c r="G101" i="6"/>
  <c r="I101" i="6" s="1"/>
  <c r="G100" i="6"/>
  <c r="G99" i="6"/>
  <c r="G98" i="6"/>
  <c r="G97" i="6"/>
  <c r="I97" i="6" s="1"/>
  <c r="G96" i="6"/>
  <c r="G95" i="6"/>
  <c r="G94" i="6"/>
  <c r="G93" i="6"/>
  <c r="I93" i="6" s="1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C124" i="6"/>
  <c r="E124" i="6" s="1"/>
  <c r="C123" i="6"/>
  <c r="E123" i="6" s="1"/>
  <c r="C122" i="6"/>
  <c r="E122" i="6" s="1"/>
  <c r="C121" i="6"/>
  <c r="C120" i="6"/>
  <c r="E120" i="6" s="1"/>
  <c r="C119" i="6"/>
  <c r="E119" i="6" s="1"/>
  <c r="C118" i="6"/>
  <c r="E118" i="6" s="1"/>
  <c r="C117" i="6"/>
  <c r="C116" i="6"/>
  <c r="E116" i="6" s="1"/>
  <c r="C115" i="6"/>
  <c r="E115" i="6" s="1"/>
  <c r="C114" i="6"/>
  <c r="E114" i="6" s="1"/>
  <c r="C113" i="6"/>
  <c r="C112" i="6"/>
  <c r="C111" i="6"/>
  <c r="E111" i="6" s="1"/>
  <c r="C110" i="6"/>
  <c r="E110" i="6" s="1"/>
  <c r="C109" i="6"/>
  <c r="C108" i="6"/>
  <c r="E108" i="6" s="1"/>
  <c r="C107" i="6"/>
  <c r="E107" i="6" s="1"/>
  <c r="C106" i="6"/>
  <c r="E106" i="6" s="1"/>
  <c r="C105" i="6"/>
  <c r="C104" i="6"/>
  <c r="E104" i="6" s="1"/>
  <c r="C103" i="6"/>
  <c r="E103" i="6" s="1"/>
  <c r="C102" i="6"/>
  <c r="E102" i="6" s="1"/>
  <c r="C101" i="6"/>
  <c r="C100" i="6"/>
  <c r="E100" i="6" s="1"/>
  <c r="C99" i="6"/>
  <c r="E99" i="6" s="1"/>
  <c r="C98" i="6"/>
  <c r="E98" i="6" s="1"/>
  <c r="C97" i="6"/>
  <c r="C96" i="6"/>
  <c r="C95" i="6"/>
  <c r="E95" i="6" s="1"/>
  <c r="C94" i="6"/>
  <c r="E94" i="6" s="1"/>
  <c r="C93" i="6"/>
  <c r="I124" i="6"/>
  <c r="I123" i="6"/>
  <c r="I122" i="6"/>
  <c r="I119" i="6"/>
  <c r="I118" i="6"/>
  <c r="I115" i="6"/>
  <c r="I114" i="6"/>
  <c r="I110" i="6"/>
  <c r="I108" i="6"/>
  <c r="I107" i="6"/>
  <c r="I106" i="6"/>
  <c r="I102" i="6"/>
  <c r="I98" i="6"/>
  <c r="I94" i="6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G129" i="7"/>
  <c r="I129" i="7" s="1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E109" i="7" s="1"/>
  <c r="D108" i="7"/>
  <c r="D107" i="7"/>
  <c r="D106" i="7"/>
  <c r="D105" i="7"/>
  <c r="D104" i="7"/>
  <c r="D103" i="7"/>
  <c r="D102" i="7"/>
  <c r="D101" i="7"/>
  <c r="E101" i="7" s="1"/>
  <c r="D100" i="7"/>
  <c r="D99" i="7"/>
  <c r="D98" i="7"/>
  <c r="D97" i="7"/>
  <c r="D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E128" i="7" s="1"/>
  <c r="C129" i="7"/>
  <c r="C96" i="7"/>
  <c r="I109" i="7"/>
  <c r="E107" i="7"/>
  <c r="P66" i="14"/>
  <c r="N66" i="14"/>
  <c r="M66" i="14"/>
  <c r="P65" i="14"/>
  <c r="N65" i="14"/>
  <c r="M65" i="14"/>
  <c r="P64" i="14"/>
  <c r="N64" i="14"/>
  <c r="O64" i="14" s="1"/>
  <c r="M64" i="14"/>
  <c r="P63" i="14"/>
  <c r="N63" i="14"/>
  <c r="M63" i="14"/>
  <c r="P62" i="14"/>
  <c r="N62" i="14"/>
  <c r="M62" i="14"/>
  <c r="P61" i="14"/>
  <c r="N61" i="14"/>
  <c r="M61" i="14"/>
  <c r="P60" i="14"/>
  <c r="N60" i="14"/>
  <c r="O60" i="14" s="1"/>
  <c r="M60" i="14"/>
  <c r="N59" i="14"/>
  <c r="M59" i="14"/>
  <c r="N58" i="14"/>
  <c r="M58" i="14"/>
  <c r="N57" i="14"/>
  <c r="M57" i="14"/>
  <c r="N56" i="14"/>
  <c r="O56" i="14" s="1"/>
  <c r="M56" i="14"/>
  <c r="N55" i="14"/>
  <c r="M55" i="14"/>
  <c r="K66" i="14"/>
  <c r="I66" i="14"/>
  <c r="H66" i="14"/>
  <c r="K65" i="14"/>
  <c r="I65" i="14"/>
  <c r="H65" i="14"/>
  <c r="K64" i="14"/>
  <c r="I64" i="14"/>
  <c r="J64" i="14" s="1"/>
  <c r="H64" i="14"/>
  <c r="K63" i="14"/>
  <c r="I63" i="14"/>
  <c r="H63" i="14"/>
  <c r="K62" i="14"/>
  <c r="I62" i="14"/>
  <c r="H62" i="14"/>
  <c r="K61" i="14"/>
  <c r="I61" i="14"/>
  <c r="H61" i="14"/>
  <c r="K60" i="14"/>
  <c r="I60" i="14"/>
  <c r="J60" i="14" s="1"/>
  <c r="H60" i="14"/>
  <c r="I59" i="14"/>
  <c r="H59" i="14"/>
  <c r="I58" i="14"/>
  <c r="H58" i="14"/>
  <c r="I57" i="14"/>
  <c r="H57" i="14"/>
  <c r="I56" i="14"/>
  <c r="J56" i="14" s="1"/>
  <c r="H56" i="14"/>
  <c r="I55" i="14"/>
  <c r="H55" i="14"/>
  <c r="F60" i="14"/>
  <c r="F61" i="14"/>
  <c r="F62" i="14"/>
  <c r="F63" i="14"/>
  <c r="F64" i="14"/>
  <c r="F65" i="14"/>
  <c r="F66" i="14"/>
  <c r="D66" i="14"/>
  <c r="D65" i="14"/>
  <c r="D64" i="14"/>
  <c r="D63" i="14"/>
  <c r="D62" i="14"/>
  <c r="D61" i="14"/>
  <c r="D55" i="14"/>
  <c r="D56" i="14"/>
  <c r="D57" i="14"/>
  <c r="D58" i="14"/>
  <c r="D59" i="14"/>
  <c r="D60" i="14"/>
  <c r="C56" i="14"/>
  <c r="C57" i="14"/>
  <c r="C58" i="14"/>
  <c r="C59" i="14"/>
  <c r="C60" i="14"/>
  <c r="C61" i="14"/>
  <c r="C62" i="14"/>
  <c r="C63" i="14"/>
  <c r="C64" i="14"/>
  <c r="C65" i="14"/>
  <c r="C66" i="14"/>
  <c r="E66" i="14" s="1"/>
  <c r="C55" i="14"/>
  <c r="N48" i="14"/>
  <c r="M48" i="14"/>
  <c r="I48" i="14"/>
  <c r="H48" i="14"/>
  <c r="O47" i="14"/>
  <c r="J47" i="14"/>
  <c r="O46" i="14"/>
  <c r="J46" i="14"/>
  <c r="O45" i="14"/>
  <c r="J45" i="14"/>
  <c r="O44" i="14"/>
  <c r="J44" i="14"/>
  <c r="O43" i="14"/>
  <c r="J43" i="14"/>
  <c r="O42" i="14"/>
  <c r="J42" i="14"/>
  <c r="O41" i="14"/>
  <c r="J41" i="14"/>
  <c r="O40" i="14"/>
  <c r="J40" i="14"/>
  <c r="O39" i="14"/>
  <c r="J39" i="14"/>
  <c r="O38" i="14"/>
  <c r="J38" i="14"/>
  <c r="O37" i="14"/>
  <c r="J37" i="14"/>
  <c r="O36" i="14"/>
  <c r="J36" i="14"/>
  <c r="C48" i="14"/>
  <c r="D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M37" i="15" l="1"/>
  <c r="M29" i="15"/>
  <c r="J37" i="15"/>
  <c r="J29" i="15"/>
  <c r="F29" i="15"/>
  <c r="F37" i="15"/>
  <c r="I49" i="15"/>
  <c r="E45" i="15"/>
  <c r="M31" i="10"/>
  <c r="M26" i="10"/>
  <c r="J26" i="10"/>
  <c r="J31" i="10"/>
  <c r="F31" i="10"/>
  <c r="F26" i="10"/>
  <c r="E40" i="10"/>
  <c r="I38" i="10"/>
  <c r="M26" i="5"/>
  <c r="M31" i="5"/>
  <c r="J31" i="5"/>
  <c r="J26" i="5"/>
  <c r="F31" i="5"/>
  <c r="F26" i="5"/>
  <c r="I36" i="5"/>
  <c r="I34" i="4"/>
  <c r="M30" i="4"/>
  <c r="M27" i="4"/>
  <c r="M31" i="4"/>
  <c r="M32" i="4"/>
  <c r="M33" i="4"/>
  <c r="M28" i="4"/>
  <c r="M29" i="4"/>
  <c r="J31" i="4"/>
  <c r="J28" i="4"/>
  <c r="J29" i="4"/>
  <c r="J27" i="4"/>
  <c r="J32" i="4"/>
  <c r="J33" i="4"/>
  <c r="J30" i="4"/>
  <c r="F28" i="4"/>
  <c r="F32" i="4"/>
  <c r="F29" i="4"/>
  <c r="F33" i="4"/>
  <c r="F30" i="4"/>
  <c r="F27" i="4"/>
  <c r="F31" i="4"/>
  <c r="E43" i="4"/>
  <c r="E42" i="4"/>
  <c r="I41" i="4"/>
  <c r="M73" i="2"/>
  <c r="J73" i="2"/>
  <c r="F73" i="2"/>
  <c r="E103" i="2"/>
  <c r="I94" i="2"/>
  <c r="I86" i="2"/>
  <c r="E83" i="2"/>
  <c r="I82" i="2"/>
  <c r="E79" i="2"/>
  <c r="E102" i="2"/>
  <c r="E99" i="2"/>
  <c r="E94" i="2"/>
  <c r="E87" i="2"/>
  <c r="E86" i="2"/>
  <c r="E82" i="2"/>
  <c r="I81" i="2"/>
  <c r="M87" i="6"/>
  <c r="J87" i="6"/>
  <c r="F87" i="6"/>
  <c r="I120" i="6"/>
  <c r="I116" i="6"/>
  <c r="I112" i="6"/>
  <c r="I111" i="6"/>
  <c r="I103" i="6"/>
  <c r="I100" i="6"/>
  <c r="I99" i="6"/>
  <c r="I96" i="6"/>
  <c r="I95" i="6"/>
  <c r="M90" i="7"/>
  <c r="J90" i="7"/>
  <c r="F90" i="7"/>
  <c r="I127" i="7"/>
  <c r="E127" i="7"/>
  <c r="I123" i="7"/>
  <c r="I119" i="7"/>
  <c r="I115" i="7"/>
  <c r="E115" i="7"/>
  <c r="I107" i="7"/>
  <c r="I103" i="7"/>
  <c r="I99" i="7"/>
  <c r="E99" i="7"/>
  <c r="I125" i="7"/>
  <c r="I121" i="7"/>
  <c r="I117" i="7"/>
  <c r="E117" i="7"/>
  <c r="I113" i="7"/>
  <c r="I105" i="7"/>
  <c r="E105" i="7"/>
  <c r="I101" i="7"/>
  <c r="I97" i="7"/>
  <c r="E65" i="14"/>
  <c r="E64" i="14"/>
  <c r="E63" i="14"/>
  <c r="E62" i="14"/>
  <c r="E61" i="14"/>
  <c r="E60" i="14"/>
  <c r="E56" i="14"/>
  <c r="H67" i="14"/>
  <c r="I37" i="4"/>
  <c r="I35" i="10"/>
  <c r="I41" i="15"/>
  <c r="E41" i="15"/>
  <c r="M30" i="15"/>
  <c r="M34" i="15"/>
  <c r="M31" i="15"/>
  <c r="M35" i="15"/>
  <c r="M32" i="15"/>
  <c r="M36" i="15"/>
  <c r="M33" i="15"/>
  <c r="I38" i="15"/>
  <c r="J31" i="15"/>
  <c r="J35" i="15"/>
  <c r="J32" i="15"/>
  <c r="J33" i="15"/>
  <c r="J30" i="15"/>
  <c r="J36" i="15"/>
  <c r="J34" i="15"/>
  <c r="I48" i="15"/>
  <c r="I45" i="15"/>
  <c r="I47" i="15"/>
  <c r="I43" i="15"/>
  <c r="I46" i="15"/>
  <c r="I42" i="15"/>
  <c r="E38" i="15"/>
  <c r="F32" i="15"/>
  <c r="F36" i="15"/>
  <c r="F33" i="15"/>
  <c r="F30" i="15"/>
  <c r="F34" i="15"/>
  <c r="F31" i="15"/>
  <c r="F35" i="15"/>
  <c r="E46" i="15"/>
  <c r="E42" i="15"/>
  <c r="E47" i="15"/>
  <c r="E43" i="15"/>
  <c r="M27" i="10"/>
  <c r="M28" i="10"/>
  <c r="M29" i="10"/>
  <c r="M30" i="10"/>
  <c r="J28" i="10"/>
  <c r="J29" i="10"/>
  <c r="J27" i="10"/>
  <c r="J30" i="10"/>
  <c r="F29" i="10"/>
  <c r="F30" i="10"/>
  <c r="F27" i="10"/>
  <c r="F28" i="10"/>
  <c r="I39" i="10"/>
  <c r="I37" i="10"/>
  <c r="E35" i="10"/>
  <c r="E38" i="10"/>
  <c r="E39" i="10"/>
  <c r="E37" i="10"/>
  <c r="E36" i="10"/>
  <c r="M27" i="5"/>
  <c r="M28" i="5"/>
  <c r="M29" i="5"/>
  <c r="M30" i="5"/>
  <c r="J30" i="5"/>
  <c r="J27" i="5"/>
  <c r="J28" i="5"/>
  <c r="J29" i="5"/>
  <c r="F27" i="5"/>
  <c r="F28" i="5"/>
  <c r="F29" i="5"/>
  <c r="F30" i="5"/>
  <c r="E37" i="4"/>
  <c r="E41" i="4"/>
  <c r="M34" i="4"/>
  <c r="E81" i="2"/>
  <c r="E93" i="2"/>
  <c r="E85" i="2"/>
  <c r="E89" i="2"/>
  <c r="E97" i="2"/>
  <c r="E101" i="2"/>
  <c r="I89" i="2"/>
  <c r="I83" i="2"/>
  <c r="I87" i="2"/>
  <c r="I91" i="2"/>
  <c r="I95" i="2"/>
  <c r="I99" i="2"/>
  <c r="I103" i="2"/>
  <c r="D104" i="2"/>
  <c r="F79" i="2" s="1"/>
  <c r="E96" i="6"/>
  <c r="E112" i="6"/>
  <c r="L125" i="6"/>
  <c r="M93" i="6" s="1"/>
  <c r="H125" i="6"/>
  <c r="D125" i="6"/>
  <c r="C125" i="6"/>
  <c r="E109" i="6"/>
  <c r="I111" i="7"/>
  <c r="E129" i="7"/>
  <c r="E125" i="7"/>
  <c r="E121" i="7"/>
  <c r="E113" i="7"/>
  <c r="E97" i="7"/>
  <c r="E100" i="7"/>
  <c r="E104" i="7"/>
  <c r="E108" i="7"/>
  <c r="E112" i="7"/>
  <c r="E116" i="7"/>
  <c r="E120" i="7"/>
  <c r="E124" i="7"/>
  <c r="E103" i="7"/>
  <c r="O58" i="14"/>
  <c r="O62" i="14"/>
  <c r="O66" i="14"/>
  <c r="E57" i="14"/>
  <c r="E59" i="14"/>
  <c r="E55" i="14"/>
  <c r="C67" i="14"/>
  <c r="O55" i="14"/>
  <c r="O63" i="14"/>
  <c r="O57" i="14"/>
  <c r="O61" i="14"/>
  <c r="O65" i="14"/>
  <c r="J55" i="14"/>
  <c r="J58" i="14"/>
  <c r="J62" i="14"/>
  <c r="J66" i="14"/>
  <c r="J63" i="14"/>
  <c r="J57" i="14"/>
  <c r="J61" i="14"/>
  <c r="J65" i="14"/>
  <c r="E58" i="14"/>
  <c r="M67" i="14"/>
  <c r="O59" i="14"/>
  <c r="J59" i="14"/>
  <c r="E44" i="15"/>
  <c r="E48" i="15"/>
  <c r="I44" i="15"/>
  <c r="L50" i="15"/>
  <c r="M41" i="15" s="1"/>
  <c r="H50" i="15"/>
  <c r="J49" i="15" s="1"/>
  <c r="G50" i="15"/>
  <c r="D50" i="15"/>
  <c r="C50" i="15"/>
  <c r="I40" i="10"/>
  <c r="L41" i="10"/>
  <c r="M40" i="10" s="1"/>
  <c r="H41" i="10"/>
  <c r="J40" i="10" s="1"/>
  <c r="I36" i="10"/>
  <c r="G41" i="10"/>
  <c r="D41" i="10"/>
  <c r="F40" i="10" s="1"/>
  <c r="C41" i="10"/>
  <c r="E32" i="10"/>
  <c r="I32" i="10"/>
  <c r="E36" i="5"/>
  <c r="E40" i="5"/>
  <c r="E38" i="5"/>
  <c r="I40" i="5"/>
  <c r="I38" i="5"/>
  <c r="E35" i="5"/>
  <c r="E39" i="5"/>
  <c r="D41" i="5"/>
  <c r="I35" i="5"/>
  <c r="I39" i="5"/>
  <c r="H41" i="5"/>
  <c r="J35" i="5" s="1"/>
  <c r="I32" i="5"/>
  <c r="I37" i="5"/>
  <c r="E32" i="5"/>
  <c r="G41" i="5"/>
  <c r="L41" i="5"/>
  <c r="E37" i="5"/>
  <c r="C41" i="5"/>
  <c r="I38" i="4"/>
  <c r="E34" i="4"/>
  <c r="E38" i="4"/>
  <c r="I39" i="4"/>
  <c r="I43" i="4"/>
  <c r="L44" i="4"/>
  <c r="H44" i="4"/>
  <c r="I42" i="4"/>
  <c r="D44" i="4"/>
  <c r="G44" i="4"/>
  <c r="I40" i="4"/>
  <c r="E39" i="4"/>
  <c r="C44" i="4"/>
  <c r="E40" i="4"/>
  <c r="L104" i="2"/>
  <c r="G104" i="2"/>
  <c r="H104" i="2"/>
  <c r="J79" i="2" s="1"/>
  <c r="I96" i="2"/>
  <c r="C104" i="2"/>
  <c r="I84" i="2"/>
  <c r="I88" i="2"/>
  <c r="I92" i="2"/>
  <c r="I100" i="2"/>
  <c r="E84" i="2"/>
  <c r="E88" i="2"/>
  <c r="E92" i="2"/>
  <c r="E96" i="2"/>
  <c r="E100" i="2"/>
  <c r="E80" i="2"/>
  <c r="E97" i="6"/>
  <c r="E113" i="6"/>
  <c r="I117" i="6"/>
  <c r="E93" i="6"/>
  <c r="E101" i="6"/>
  <c r="E117" i="6"/>
  <c r="I109" i="6"/>
  <c r="E105" i="6"/>
  <c r="E121" i="6"/>
  <c r="G125" i="6"/>
  <c r="E96" i="7"/>
  <c r="I96" i="7"/>
  <c r="I100" i="7"/>
  <c r="I104" i="7"/>
  <c r="I108" i="7"/>
  <c r="I112" i="7"/>
  <c r="I116" i="7"/>
  <c r="I120" i="7"/>
  <c r="I124" i="7"/>
  <c r="I128" i="7"/>
  <c r="H130" i="7"/>
  <c r="I126" i="7"/>
  <c r="E98" i="7"/>
  <c r="E123" i="7"/>
  <c r="E111" i="7"/>
  <c r="E119" i="7"/>
  <c r="D130" i="7"/>
  <c r="E102" i="7"/>
  <c r="E126" i="7"/>
  <c r="E106" i="7"/>
  <c r="E110" i="7"/>
  <c r="E114" i="7"/>
  <c r="E122" i="7"/>
  <c r="G130" i="7"/>
  <c r="E118" i="7"/>
  <c r="L130" i="7"/>
  <c r="I110" i="7"/>
  <c r="I102" i="7"/>
  <c r="I106" i="7"/>
  <c r="I114" i="7"/>
  <c r="I118" i="7"/>
  <c r="I122" i="7"/>
  <c r="I98" i="7"/>
  <c r="C130" i="7"/>
  <c r="N67" i="14"/>
  <c r="I67" i="14"/>
  <c r="D67" i="14"/>
  <c r="M41" i="12"/>
  <c r="M38" i="15" l="1"/>
  <c r="M99" i="7"/>
  <c r="M103" i="7"/>
  <c r="M107" i="7"/>
  <c r="M111" i="7"/>
  <c r="M115" i="7"/>
  <c r="M119" i="7"/>
  <c r="M123" i="7"/>
  <c r="M127" i="7"/>
  <c r="M102" i="7"/>
  <c r="M114" i="7"/>
  <c r="M126" i="7"/>
  <c r="M100" i="7"/>
  <c r="M104" i="7"/>
  <c r="M108" i="7"/>
  <c r="M112" i="7"/>
  <c r="M116" i="7"/>
  <c r="M120" i="7"/>
  <c r="M124" i="7"/>
  <c r="M128" i="7"/>
  <c r="M98" i="7"/>
  <c r="M118" i="7"/>
  <c r="M97" i="7"/>
  <c r="M101" i="7"/>
  <c r="M105" i="7"/>
  <c r="M109" i="7"/>
  <c r="M113" i="7"/>
  <c r="M117" i="7"/>
  <c r="M121" i="7"/>
  <c r="M125" i="7"/>
  <c r="M129" i="7"/>
  <c r="M106" i="7"/>
  <c r="M110" i="7"/>
  <c r="M122" i="7"/>
  <c r="M96" i="7"/>
  <c r="J102" i="7"/>
  <c r="J99" i="7"/>
  <c r="J103" i="7"/>
  <c r="J107" i="7"/>
  <c r="J111" i="7"/>
  <c r="J115" i="7"/>
  <c r="J119" i="7"/>
  <c r="J123" i="7"/>
  <c r="J127" i="7"/>
  <c r="J100" i="7"/>
  <c r="J104" i="7"/>
  <c r="J108" i="7"/>
  <c r="J112" i="7"/>
  <c r="J116" i="7"/>
  <c r="J120" i="7"/>
  <c r="J124" i="7"/>
  <c r="J128" i="7"/>
  <c r="J97" i="7"/>
  <c r="J101" i="7"/>
  <c r="J105" i="7"/>
  <c r="J109" i="7"/>
  <c r="J113" i="7"/>
  <c r="J117" i="7"/>
  <c r="J121" i="7"/>
  <c r="J125" i="7"/>
  <c r="J129" i="7"/>
  <c r="J98" i="7"/>
  <c r="J106" i="7"/>
  <c r="J110" i="7"/>
  <c r="J114" i="7"/>
  <c r="J118" i="7"/>
  <c r="J122" i="7"/>
  <c r="J126" i="7"/>
  <c r="J96" i="7"/>
  <c r="F102" i="7"/>
  <c r="F104" i="7"/>
  <c r="F120" i="7"/>
  <c r="F99" i="7"/>
  <c r="F115" i="7"/>
  <c r="F127" i="7"/>
  <c r="F112" i="7"/>
  <c r="F100" i="7"/>
  <c r="F124" i="7"/>
  <c r="F97" i="7"/>
  <c r="F101" i="7"/>
  <c r="F105" i="7"/>
  <c r="F109" i="7"/>
  <c r="F113" i="7"/>
  <c r="F117" i="7"/>
  <c r="F121" i="7"/>
  <c r="F125" i="7"/>
  <c r="F129" i="7"/>
  <c r="F98" i="7"/>
  <c r="F106" i="7"/>
  <c r="F110" i="7"/>
  <c r="F114" i="7"/>
  <c r="F118" i="7"/>
  <c r="F122" i="7"/>
  <c r="F126" i="7"/>
  <c r="F103" i="7"/>
  <c r="F107" i="7"/>
  <c r="F111" i="7"/>
  <c r="F119" i="7"/>
  <c r="F123" i="7"/>
  <c r="F108" i="7"/>
  <c r="F116" i="7"/>
  <c r="F128" i="7"/>
  <c r="F96" i="7"/>
  <c r="M96" i="6"/>
  <c r="M100" i="6"/>
  <c r="M104" i="6"/>
  <c r="M108" i="6"/>
  <c r="M112" i="6"/>
  <c r="M116" i="6"/>
  <c r="M120" i="6"/>
  <c r="M124" i="6"/>
  <c r="M102" i="6"/>
  <c r="M122" i="6"/>
  <c r="M97" i="6"/>
  <c r="M101" i="6"/>
  <c r="M105" i="6"/>
  <c r="M109" i="6"/>
  <c r="M113" i="6"/>
  <c r="M117" i="6"/>
  <c r="M121" i="6"/>
  <c r="M94" i="6"/>
  <c r="M110" i="6"/>
  <c r="M118" i="6"/>
  <c r="M95" i="6"/>
  <c r="M99" i="6"/>
  <c r="M103" i="6"/>
  <c r="M107" i="6"/>
  <c r="M111" i="6"/>
  <c r="M115" i="6"/>
  <c r="M119" i="6"/>
  <c r="M123" i="6"/>
  <c r="M98" i="6"/>
  <c r="M106" i="6"/>
  <c r="M114" i="6"/>
  <c r="J96" i="6"/>
  <c r="J100" i="6"/>
  <c r="J104" i="6"/>
  <c r="J108" i="6"/>
  <c r="J112" i="6"/>
  <c r="J116" i="6"/>
  <c r="J120" i="6"/>
  <c r="J124" i="6"/>
  <c r="J97" i="6"/>
  <c r="J101" i="6"/>
  <c r="J105" i="6"/>
  <c r="J109" i="6"/>
  <c r="J113" i="6"/>
  <c r="J117" i="6"/>
  <c r="J121" i="6"/>
  <c r="J94" i="6"/>
  <c r="J98" i="6"/>
  <c r="J102" i="6"/>
  <c r="J106" i="6"/>
  <c r="J110" i="6"/>
  <c r="J114" i="6"/>
  <c r="J118" i="6"/>
  <c r="J122" i="6"/>
  <c r="J95" i="6"/>
  <c r="J99" i="6"/>
  <c r="J103" i="6"/>
  <c r="J107" i="6"/>
  <c r="J111" i="6"/>
  <c r="J115" i="6"/>
  <c r="J119" i="6"/>
  <c r="J123" i="6"/>
  <c r="J93" i="6"/>
  <c r="E125" i="6"/>
  <c r="F96" i="6"/>
  <c r="F100" i="6"/>
  <c r="F104" i="6"/>
  <c r="F108" i="6"/>
  <c r="F112" i="6"/>
  <c r="F116" i="6"/>
  <c r="F120" i="6"/>
  <c r="F124" i="6"/>
  <c r="F101" i="6"/>
  <c r="F97" i="6"/>
  <c r="F105" i="6"/>
  <c r="F121" i="6"/>
  <c r="F94" i="6"/>
  <c r="F98" i="6"/>
  <c r="F102" i="6"/>
  <c r="F106" i="6"/>
  <c r="F110" i="6"/>
  <c r="F114" i="6"/>
  <c r="F118" i="6"/>
  <c r="F122" i="6"/>
  <c r="F113" i="6"/>
  <c r="F95" i="6"/>
  <c r="F99" i="6"/>
  <c r="F103" i="6"/>
  <c r="F107" i="6"/>
  <c r="F111" i="6"/>
  <c r="F115" i="6"/>
  <c r="F119" i="6"/>
  <c r="F123" i="6"/>
  <c r="F109" i="6"/>
  <c r="F117" i="6"/>
  <c r="F93" i="6"/>
  <c r="M81" i="2"/>
  <c r="M85" i="2"/>
  <c r="M89" i="2"/>
  <c r="M93" i="2"/>
  <c r="M97" i="2"/>
  <c r="M101" i="2"/>
  <c r="M82" i="2"/>
  <c r="M86" i="2"/>
  <c r="M90" i="2"/>
  <c r="M94" i="2"/>
  <c r="M98" i="2"/>
  <c r="M102" i="2"/>
  <c r="M83" i="2"/>
  <c r="M87" i="2"/>
  <c r="M91" i="2"/>
  <c r="M95" i="2"/>
  <c r="M99" i="2"/>
  <c r="M103" i="2"/>
  <c r="M80" i="2"/>
  <c r="M84" i="2"/>
  <c r="M88" i="2"/>
  <c r="M92" i="2"/>
  <c r="M96" i="2"/>
  <c r="M100" i="2"/>
  <c r="M79" i="2"/>
  <c r="I104" i="2"/>
  <c r="J80" i="2"/>
  <c r="J84" i="2"/>
  <c r="J88" i="2"/>
  <c r="J92" i="2"/>
  <c r="J96" i="2"/>
  <c r="J100" i="2"/>
  <c r="J81" i="2"/>
  <c r="J85" i="2"/>
  <c r="J89" i="2"/>
  <c r="J93" i="2"/>
  <c r="J97" i="2"/>
  <c r="J101" i="2"/>
  <c r="J82" i="2"/>
  <c r="J86" i="2"/>
  <c r="J90" i="2"/>
  <c r="J94" i="2"/>
  <c r="J98" i="2"/>
  <c r="J102" i="2"/>
  <c r="J83" i="2"/>
  <c r="J87" i="2"/>
  <c r="J91" i="2"/>
  <c r="J95" i="2"/>
  <c r="J99" i="2"/>
  <c r="J103" i="2"/>
  <c r="F83" i="2"/>
  <c r="F87" i="2"/>
  <c r="F91" i="2"/>
  <c r="F95" i="2"/>
  <c r="F99" i="2"/>
  <c r="F103" i="2"/>
  <c r="F80" i="2"/>
  <c r="F84" i="2"/>
  <c r="F88" i="2"/>
  <c r="F92" i="2"/>
  <c r="F96" i="2"/>
  <c r="F100" i="2"/>
  <c r="F81" i="2"/>
  <c r="F85" i="2"/>
  <c r="F89" i="2"/>
  <c r="F93" i="2"/>
  <c r="F97" i="2"/>
  <c r="F101" i="2"/>
  <c r="F82" i="2"/>
  <c r="F86" i="2"/>
  <c r="F90" i="2"/>
  <c r="F94" i="2"/>
  <c r="F98" i="2"/>
  <c r="F102" i="2"/>
  <c r="M40" i="4"/>
  <c r="M41" i="4"/>
  <c r="M38" i="4"/>
  <c r="M42" i="4"/>
  <c r="M39" i="4"/>
  <c r="M43" i="4"/>
  <c r="M37" i="4"/>
  <c r="J39" i="4"/>
  <c r="J43" i="4"/>
  <c r="J40" i="4"/>
  <c r="J41" i="4"/>
  <c r="J38" i="4"/>
  <c r="J42" i="4"/>
  <c r="J37" i="4"/>
  <c r="F38" i="4"/>
  <c r="F42" i="4"/>
  <c r="F39" i="4"/>
  <c r="F43" i="4"/>
  <c r="F40" i="4"/>
  <c r="F41" i="4"/>
  <c r="F37" i="4"/>
  <c r="M40" i="5"/>
  <c r="M36" i="5"/>
  <c r="M38" i="5"/>
  <c r="M39" i="5"/>
  <c r="M37" i="5"/>
  <c r="M35" i="5"/>
  <c r="J40" i="5"/>
  <c r="J36" i="5"/>
  <c r="J37" i="5"/>
  <c r="J38" i="5"/>
  <c r="J39" i="5"/>
  <c r="F40" i="5"/>
  <c r="F37" i="5"/>
  <c r="F39" i="5"/>
  <c r="F36" i="5"/>
  <c r="F38" i="5"/>
  <c r="F35" i="5"/>
  <c r="M35" i="10"/>
  <c r="J35" i="10"/>
  <c r="F35" i="10"/>
  <c r="M45" i="15"/>
  <c r="M46" i="15"/>
  <c r="M43" i="15"/>
  <c r="M49" i="15"/>
  <c r="J41" i="15"/>
  <c r="F46" i="15"/>
  <c r="F49" i="15"/>
  <c r="F41" i="15"/>
  <c r="M47" i="15"/>
  <c r="M44" i="15"/>
  <c r="M48" i="15"/>
  <c r="M42" i="15"/>
  <c r="J47" i="15"/>
  <c r="J44" i="15"/>
  <c r="J42" i="15"/>
  <c r="J43" i="15"/>
  <c r="J45" i="15"/>
  <c r="J48" i="15"/>
  <c r="J46" i="15"/>
  <c r="F44" i="15"/>
  <c r="F43" i="15"/>
  <c r="F42" i="15"/>
  <c r="F48" i="15"/>
  <c r="F47" i="15"/>
  <c r="F45" i="15"/>
  <c r="M32" i="10"/>
  <c r="J32" i="10"/>
  <c r="F32" i="10"/>
  <c r="M36" i="10"/>
  <c r="M37" i="10"/>
  <c r="M38" i="10"/>
  <c r="M39" i="10"/>
  <c r="J36" i="10"/>
  <c r="J37" i="10"/>
  <c r="J39" i="10"/>
  <c r="J38" i="10"/>
  <c r="F36" i="10"/>
  <c r="F37" i="10"/>
  <c r="F38" i="10"/>
  <c r="F39" i="10"/>
  <c r="E104" i="2"/>
  <c r="I125" i="6"/>
  <c r="I130" i="7"/>
  <c r="I50" i="15"/>
  <c r="E50" i="15"/>
  <c r="I41" i="10"/>
  <c r="E41" i="10"/>
  <c r="I41" i="5"/>
  <c r="E41" i="5"/>
  <c r="E44" i="4"/>
  <c r="I44" i="4"/>
  <c r="E130" i="7"/>
  <c r="O28" i="14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04" i="2" l="1"/>
  <c r="F104" i="2"/>
  <c r="F130" i="7"/>
  <c r="J130" i="7"/>
  <c r="F125" i="6"/>
  <c r="M50" i="15"/>
  <c r="M41" i="10"/>
  <c r="J41" i="10"/>
  <c r="F41" i="10"/>
  <c r="L49" i="6"/>
  <c r="M20" i="6" l="1"/>
  <c r="M24" i="6"/>
  <c r="M28" i="6"/>
  <c r="M32" i="6"/>
  <c r="M40" i="6"/>
  <c r="M48" i="6"/>
  <c r="M26" i="6"/>
  <c r="M38" i="6"/>
  <c r="M46" i="6"/>
  <c r="M21" i="6"/>
  <c r="M25" i="6"/>
  <c r="M29" i="6"/>
  <c r="M33" i="6"/>
  <c r="M37" i="6"/>
  <c r="M41" i="6"/>
  <c r="M45" i="6"/>
  <c r="M17" i="6"/>
  <c r="M22" i="6"/>
  <c r="M34" i="6"/>
  <c r="M19" i="6"/>
  <c r="M23" i="6"/>
  <c r="M27" i="6"/>
  <c r="M31" i="6"/>
  <c r="M35" i="6"/>
  <c r="M39" i="6"/>
  <c r="M43" i="6"/>
  <c r="M47" i="6"/>
  <c r="M36" i="6"/>
  <c r="M44" i="6"/>
  <c r="M18" i="6"/>
  <c r="M30" i="6"/>
  <c r="M42" i="6"/>
  <c r="C39" i="12"/>
  <c r="J39" i="12"/>
  <c r="I39" i="12"/>
  <c r="O39" i="12"/>
  <c r="N39" i="12"/>
  <c r="E39" i="12"/>
  <c r="D39" i="12"/>
  <c r="M125" i="6" l="1"/>
  <c r="M29" i="12"/>
  <c r="C29" i="12" l="1"/>
  <c r="L26" i="15" l="1"/>
  <c r="H26" i="15"/>
  <c r="G26" i="15"/>
  <c r="D26" i="15"/>
  <c r="C26" i="15"/>
  <c r="L23" i="5"/>
  <c r="H23" i="5"/>
  <c r="G23" i="5"/>
  <c r="D23" i="5"/>
  <c r="C23" i="5"/>
  <c r="M22" i="5" l="1"/>
  <c r="M17" i="5"/>
  <c r="J22" i="5"/>
  <c r="J17" i="5"/>
  <c r="F22" i="5"/>
  <c r="F17" i="5"/>
  <c r="M25" i="15"/>
  <c r="M17" i="15"/>
  <c r="J17" i="15"/>
  <c r="J25" i="15"/>
  <c r="F25" i="15"/>
  <c r="F17" i="15"/>
  <c r="J21" i="15"/>
  <c r="J20" i="15"/>
  <c r="J18" i="15"/>
  <c r="J22" i="15"/>
  <c r="J19" i="15"/>
  <c r="J23" i="15"/>
  <c r="J24" i="15"/>
  <c r="F18" i="15"/>
  <c r="F22" i="15"/>
  <c r="F19" i="15"/>
  <c r="F23" i="15"/>
  <c r="F20" i="15"/>
  <c r="F24" i="15"/>
  <c r="F21" i="15"/>
  <c r="I23" i="5"/>
  <c r="I26" i="15"/>
  <c r="E26" i="15"/>
  <c r="E23" i="5"/>
  <c r="F50" i="15" l="1"/>
  <c r="F38" i="15"/>
  <c r="J38" i="15"/>
  <c r="J50" i="15"/>
  <c r="F41" i="5"/>
  <c r="F32" i="5"/>
  <c r="J41" i="5"/>
  <c r="M41" i="5"/>
  <c r="M32" i="5"/>
  <c r="J32" i="5"/>
  <c r="I25" i="15"/>
  <c r="I24" i="15"/>
  <c r="I23" i="15"/>
  <c r="I22" i="15"/>
  <c r="I21" i="15"/>
  <c r="I20" i="15"/>
  <c r="I19" i="15"/>
  <c r="I18" i="15"/>
  <c r="I17" i="15"/>
  <c r="E25" i="15"/>
  <c r="E24" i="15"/>
  <c r="E23" i="15"/>
  <c r="E22" i="15"/>
  <c r="E21" i="15"/>
  <c r="E20" i="15"/>
  <c r="E19" i="15"/>
  <c r="E18" i="15"/>
  <c r="E17" i="15"/>
  <c r="I22" i="5"/>
  <c r="I21" i="5"/>
  <c r="I20" i="5"/>
  <c r="I19" i="5"/>
  <c r="I18" i="5"/>
  <c r="I17" i="5"/>
  <c r="E22" i="5"/>
  <c r="E21" i="5"/>
  <c r="E20" i="5"/>
  <c r="E19" i="5"/>
  <c r="E18" i="5"/>
  <c r="E17" i="5"/>
  <c r="L23" i="10"/>
  <c r="H23" i="10"/>
  <c r="G23" i="10"/>
  <c r="D23" i="10"/>
  <c r="C23" i="10"/>
  <c r="I22" i="10"/>
  <c r="I21" i="10"/>
  <c r="I20" i="10"/>
  <c r="I19" i="10"/>
  <c r="I18" i="10"/>
  <c r="I17" i="10"/>
  <c r="E22" i="10"/>
  <c r="E21" i="10"/>
  <c r="E20" i="10"/>
  <c r="E19" i="10"/>
  <c r="E18" i="10"/>
  <c r="E17" i="10"/>
  <c r="M22" i="10" l="1"/>
  <c r="M17" i="10"/>
  <c r="J22" i="10"/>
  <c r="J17" i="10"/>
  <c r="F22" i="10"/>
  <c r="F17" i="10"/>
  <c r="I23" i="10"/>
  <c r="E23" i="10"/>
  <c r="I23" i="4"/>
  <c r="I22" i="4"/>
  <c r="I21" i="4"/>
  <c r="I20" i="4"/>
  <c r="I19" i="4"/>
  <c r="I18" i="4"/>
  <c r="I17" i="4"/>
  <c r="G24" i="4"/>
  <c r="E23" i="4"/>
  <c r="E22" i="4"/>
  <c r="E21" i="4"/>
  <c r="E20" i="4"/>
  <c r="E19" i="4"/>
  <c r="E18" i="4"/>
  <c r="E17" i="4"/>
  <c r="L24" i="4"/>
  <c r="H24" i="4"/>
  <c r="C24" i="4"/>
  <c r="D24" i="4"/>
  <c r="M18" i="4" l="1"/>
  <c r="M22" i="4"/>
  <c r="M19" i="4"/>
  <c r="M23" i="4"/>
  <c r="M20" i="4"/>
  <c r="M17" i="4"/>
  <c r="M21" i="4"/>
  <c r="J21" i="4"/>
  <c r="J18" i="4"/>
  <c r="J22" i="4"/>
  <c r="J19" i="4"/>
  <c r="J23" i="4"/>
  <c r="J20" i="4"/>
  <c r="J17" i="4"/>
  <c r="F20" i="4"/>
  <c r="F17" i="4"/>
  <c r="F21" i="4"/>
  <c r="F18" i="4"/>
  <c r="F22" i="4"/>
  <c r="F19" i="4"/>
  <c r="F23" i="4"/>
  <c r="F34" i="4"/>
  <c r="M44" i="4"/>
  <c r="E24" i="4"/>
  <c r="I24" i="4"/>
  <c r="H42" i="2"/>
  <c r="G42" i="2"/>
  <c r="D42" i="2"/>
  <c r="C42" i="2"/>
  <c r="J21" i="2" l="1"/>
  <c r="J25" i="2"/>
  <c r="J29" i="2"/>
  <c r="J33" i="2"/>
  <c r="J37" i="2"/>
  <c r="J41" i="2"/>
  <c r="J18" i="2"/>
  <c r="J22" i="2"/>
  <c r="J26" i="2"/>
  <c r="J30" i="2"/>
  <c r="J34" i="2"/>
  <c r="J38" i="2"/>
  <c r="J17" i="2"/>
  <c r="J19" i="2"/>
  <c r="J23" i="2"/>
  <c r="J27" i="2"/>
  <c r="J31" i="2"/>
  <c r="J35" i="2"/>
  <c r="J39" i="2"/>
  <c r="J20" i="2"/>
  <c r="J24" i="2"/>
  <c r="J28" i="2"/>
  <c r="J32" i="2"/>
  <c r="J36" i="2"/>
  <c r="J40" i="2"/>
  <c r="F19" i="2"/>
  <c r="F23" i="2"/>
  <c r="F27" i="2"/>
  <c r="F31" i="2"/>
  <c r="F35" i="2"/>
  <c r="F39" i="2"/>
  <c r="F20" i="2"/>
  <c r="F24" i="2"/>
  <c r="F28" i="2"/>
  <c r="F32" i="2"/>
  <c r="F36" i="2"/>
  <c r="F40" i="2"/>
  <c r="F21" i="2"/>
  <c r="F25" i="2"/>
  <c r="F29" i="2"/>
  <c r="F33" i="2"/>
  <c r="F37" i="2"/>
  <c r="F41" i="2"/>
  <c r="F18" i="2"/>
  <c r="F22" i="2"/>
  <c r="F26" i="2"/>
  <c r="F30" i="2"/>
  <c r="F34" i="2"/>
  <c r="F38" i="2"/>
  <c r="F17" i="2"/>
  <c r="J44" i="4"/>
  <c r="F44" i="4"/>
  <c r="J34" i="4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17" i="2"/>
  <c r="J42" i="2" l="1"/>
  <c r="F42" i="2"/>
  <c r="H49" i="6"/>
  <c r="G49" i="6"/>
  <c r="D49" i="6"/>
  <c r="C49" i="6"/>
  <c r="J20" i="6" l="1"/>
  <c r="J24" i="6"/>
  <c r="J28" i="6"/>
  <c r="J32" i="6"/>
  <c r="J36" i="6"/>
  <c r="J40" i="6"/>
  <c r="J44" i="6"/>
  <c r="J48" i="6"/>
  <c r="J21" i="6"/>
  <c r="J25" i="6"/>
  <c r="J29" i="6"/>
  <c r="J33" i="6"/>
  <c r="J37" i="6"/>
  <c r="J41" i="6"/>
  <c r="J45" i="6"/>
  <c r="J17" i="6"/>
  <c r="J18" i="6"/>
  <c r="J22" i="6"/>
  <c r="J26" i="6"/>
  <c r="J30" i="6"/>
  <c r="J34" i="6"/>
  <c r="J38" i="6"/>
  <c r="J42" i="6"/>
  <c r="J46" i="6"/>
  <c r="J19" i="6"/>
  <c r="J23" i="6"/>
  <c r="J27" i="6"/>
  <c r="J31" i="6"/>
  <c r="J35" i="6"/>
  <c r="J39" i="6"/>
  <c r="J43" i="6"/>
  <c r="J47" i="6"/>
  <c r="F20" i="6"/>
  <c r="F24" i="6"/>
  <c r="F28" i="6"/>
  <c r="F32" i="6"/>
  <c r="F36" i="6"/>
  <c r="F40" i="6"/>
  <c r="F44" i="6"/>
  <c r="F48" i="6"/>
  <c r="F25" i="6"/>
  <c r="F41" i="6"/>
  <c r="F17" i="6"/>
  <c r="F33" i="6"/>
  <c r="F18" i="6"/>
  <c r="F22" i="6"/>
  <c r="F26" i="6"/>
  <c r="F30" i="6"/>
  <c r="F34" i="6"/>
  <c r="F38" i="6"/>
  <c r="F42" i="6"/>
  <c r="F46" i="6"/>
  <c r="F21" i="6"/>
  <c r="F37" i="6"/>
  <c r="F19" i="6"/>
  <c r="F23" i="6"/>
  <c r="F27" i="6"/>
  <c r="F31" i="6"/>
  <c r="F35" i="6"/>
  <c r="F39" i="6"/>
  <c r="F43" i="6"/>
  <c r="F47" i="6"/>
  <c r="F29" i="6"/>
  <c r="F45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J125" i="6" l="1"/>
  <c r="G50" i="7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F49" i="7" s="1"/>
  <c r="M29" i="14"/>
  <c r="H29" i="14"/>
  <c r="C29" i="14"/>
  <c r="E50" i="7" l="1"/>
  <c r="H29" i="12"/>
  <c r="E19" i="12"/>
  <c r="E18" i="12"/>
  <c r="E17" i="12"/>
  <c r="E21" i="12"/>
  <c r="E22" i="12"/>
  <c r="E23" i="12"/>
  <c r="E24" i="12"/>
  <c r="E25" i="12"/>
  <c r="E26" i="12"/>
  <c r="E27" i="12"/>
  <c r="E28" i="12"/>
  <c r="E20" i="12"/>
  <c r="M20" i="15" l="1"/>
  <c r="M18" i="15"/>
  <c r="J26" i="15" l="1"/>
  <c r="F26" i="15"/>
  <c r="M22" i="15"/>
  <c r="M23" i="15"/>
  <c r="M19" i="15"/>
  <c r="M24" i="15"/>
  <c r="M21" i="15"/>
  <c r="N29" i="14"/>
  <c r="I29" i="14"/>
  <c r="D29" i="14"/>
  <c r="N29" i="12"/>
  <c r="I29" i="12"/>
  <c r="D29" i="12"/>
  <c r="M26" i="15" l="1"/>
  <c r="N33" i="12"/>
  <c r="I33" i="12"/>
  <c r="D33" i="12"/>
  <c r="J32" i="12"/>
  <c r="O32" i="12"/>
  <c r="E32" i="12"/>
  <c r="J18" i="10" l="1"/>
  <c r="J19" i="10"/>
  <c r="J20" i="10"/>
  <c r="J21" i="10"/>
  <c r="F18" i="10"/>
  <c r="F19" i="10"/>
  <c r="F20" i="10"/>
  <c r="F21" i="10"/>
  <c r="J18" i="5"/>
  <c r="J19" i="5"/>
  <c r="J20" i="5"/>
  <c r="J21" i="5"/>
  <c r="F18" i="5"/>
  <c r="F19" i="5"/>
  <c r="F20" i="5"/>
  <c r="F21" i="5"/>
  <c r="F49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J50" i="7" l="1"/>
  <c r="F50" i="7"/>
  <c r="J23" i="10"/>
  <c r="F23" i="10"/>
  <c r="J23" i="5"/>
  <c r="F23" i="5"/>
  <c r="J24" i="4"/>
  <c r="F24" i="4"/>
  <c r="J49" i="6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37" i="7"/>
  <c r="M45" i="7"/>
  <c r="M17" i="7"/>
  <c r="M21" i="7"/>
  <c r="M25" i="7"/>
  <c r="M29" i="7"/>
  <c r="M33" i="7"/>
  <c r="M41" i="7"/>
  <c r="M46" i="7"/>
  <c r="M18" i="7"/>
  <c r="M22" i="7"/>
  <c r="M26" i="7"/>
  <c r="M30" i="7"/>
  <c r="M34" i="7"/>
  <c r="M38" i="7"/>
  <c r="M42" i="7"/>
  <c r="M20" i="10"/>
  <c r="M21" i="10"/>
  <c r="M18" i="10"/>
  <c r="M19" i="10"/>
  <c r="L42" i="2"/>
  <c r="M19" i="2" l="1"/>
  <c r="M23" i="2"/>
  <c r="M27" i="2"/>
  <c r="M31" i="2"/>
  <c r="M35" i="2"/>
  <c r="M39" i="2"/>
  <c r="M20" i="2"/>
  <c r="M24" i="2"/>
  <c r="M28" i="2"/>
  <c r="M32" i="2"/>
  <c r="M36" i="2"/>
  <c r="M40" i="2"/>
  <c r="M21" i="2"/>
  <c r="M25" i="2"/>
  <c r="M29" i="2"/>
  <c r="M33" i="2"/>
  <c r="M37" i="2"/>
  <c r="M41" i="2"/>
  <c r="M18" i="2"/>
  <c r="M22" i="2"/>
  <c r="M26" i="2"/>
  <c r="M30" i="2"/>
  <c r="M34" i="2"/>
  <c r="M38" i="2"/>
  <c r="M17" i="2"/>
  <c r="M23" i="10"/>
  <c r="M130" i="7"/>
  <c r="M50" i="7"/>
  <c r="M18" i="5"/>
  <c r="M19" i="5"/>
  <c r="M20" i="5"/>
  <c r="M21" i="5"/>
  <c r="M104" i="2" l="1"/>
  <c r="M23" i="5"/>
  <c r="M24" i="4"/>
  <c r="M42" i="2"/>
  <c r="M49" i="6"/>
</calcChain>
</file>

<file path=xl/sharedStrings.xml><?xml version="1.0" encoding="utf-8"?>
<sst xmlns="http://schemas.openxmlformats.org/spreadsheetml/2006/main" count="828" uniqueCount="324">
  <si>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</si>
  <si>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</si>
  <si>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</si>
  <si>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</si>
  <si>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</si>
  <si>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</si>
  <si>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</si>
  <si>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</si>
  <si>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</si>
  <si>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</si>
  <si>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</si>
  <si>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</si>
  <si>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</si>
  <si>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</si>
  <si>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</si>
  <si>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</si>
  <si>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</si>
  <si>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</si>
  <si>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</si>
  <si>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</si>
  <si>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</si>
  <si>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</si>
  <si>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</si>
  <si>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</si>
  <si>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</si>
  <si>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</si>
  <si>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</si>
  <si>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</si>
  <si>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</si>
  <si>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</si>
  <si>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</si>
  <si>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</si>
  <si>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</si>
  <si>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</si>
  <si>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</si>
  <si>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</si>
  <si>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</si>
  <si>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</si>
  <si>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</si>
  <si>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</si>
  <si>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</si>
  <si>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</si>
  <si>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</si>
  <si>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</si>
  <si>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</si>
  <si>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</si>
  <si>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</si>
  <si>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</si>
  <si>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</si>
  <si>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</si>
  <si>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</si>
  <si>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</si>
  <si>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</si>
  <si>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</si>
  <si>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</si>
  <si>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</si>
  <si>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</si>
  <si>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</si>
  <si>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</si>
  <si>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</si>
  <si>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</si>
  <si>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</si>
  <si>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</si>
  <si>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</si>
  <si>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</si>
  <si>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</si>
  <si>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</si>
  <si>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</si>
  <si>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</si>
  <si>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</si>
  <si>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</si>
  <si>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</si>
  <si>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</si>
  <si>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</si>
  <si>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</si>
  <si>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</si>
  <si>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</si>
  <si>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</si>
  <si>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</si>
  <si>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</si>
  <si>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</si>
  <si>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</si>
  <si>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</si>
  <si>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</si>
  <si>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</si>
  <si>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</si>
  <si>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</si>
  <si>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</si>
  <si>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</si>
  <si>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</si>
  <si>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</si>
  <si>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</si>
  <si>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</si>
  <si>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</si>
  <si>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</si>
  <si>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</si>
  <si>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</si>
  <si>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</si>
  <si>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</si>
  <si>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</si>
  <si>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</si>
  <si>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</si>
  <si>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</si>
  <si>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</si>
  <si>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</si>
  <si>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</si>
  <si>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</si>
  <si>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</si>
  <si>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</si>
  <si>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</si>
  <si>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</si>
  <si>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</si>
  <si>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</si>
  <si>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</si>
  <si>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</si>
  <si>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</si>
  <si>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</si>
  <si>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</si>
  <si>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</si>
  <si>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</si>
  <si>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</si>
  <si>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</si>
  <si>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</si>
  <si>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</si>
  <si>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</si>
  <si>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</si>
  <si>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</si>
  <si>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</si>
  <si>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</si>
  <si>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</si>
  <si>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</si>
  <si>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</si>
  <si>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</si>
  <si>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</si>
  <si>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</si>
  <si>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</si>
  <si>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</si>
  <si>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</si>
  <si>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</si>
  <si>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</si>
  <si>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</si>
  <si>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</si>
  <si>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</si>
  <si>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</si>
  <si>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</si>
  <si>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</si>
  <si>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</si>
  <si>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</si>
  <si>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</si>
  <si>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</si>
  <si>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</si>
  <si>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</si>
  <si>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</si>
  <si>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</si>
  <si>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</si>
  <si>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</si>
  <si>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</si>
  <si>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</si>
  <si>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</si>
  <si>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</si>
  <si>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</si>
  <si>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</si>
  <si>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</si>
  <si>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</si>
  <si>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</si>
  <si>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</si>
  <si>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</si>
  <si>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</si>
  <si>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</si>
  <si>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</si>
  <si>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</si>
  <si>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</si>
  <si>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</si>
  <si>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</si>
  <si>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</si>
  <si>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</si>
  <si>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</si>
  <si>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</si>
  <si>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</si>
  <si>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</si>
  <si>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</si>
  <si>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</si>
  <si>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</si>
  <si>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</si>
  <si>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</si>
  <si>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</si>
  <si>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</si>
  <si>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</si>
  <si>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</si>
  <si>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</si>
  <si>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</si>
  <si>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</si>
  <si>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</si>
  <si>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</si>
  <si>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</si>
  <si>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</si>
  <si>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</si>
  <si>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</si>
  <si>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</si>
  <si>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</si>
  <si>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</si>
  <si>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</si>
  <si>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</si>
  <si>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</si>
  <si>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</si>
  <si>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</si>
  <si>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</si>
  <si>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</si>
  <si>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</si>
  <si>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</si>
  <si>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</si>
  <si>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</si>
  <si>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</si>
  <si>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</si>
  <si>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</si>
  <si>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</si>
  <si>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</si>
  <si>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</si>
  <si>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</si>
  <si>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</si>
  <si>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</si>
  <si>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</si>
  <si>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</si>
  <si>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</si>
  <si>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</si>
  <si>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</si>
  <si>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</si>
  <si>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SISE*.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</si>
  <si>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</si>
  <si>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</si>
  <si>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</si>
  <si>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</si>
  <si>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</si>
  <si>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</si>
  <si>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</si>
  <si>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</si>
  <si>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</si>
  <si>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</si>
  <si>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</si>
  <si>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</si>
  <si>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</si>
  <si>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</si>
  <si>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</si>
  <si>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</si>
  <si>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</si>
  <si>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</si>
  <si>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</si>
  <si>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</si>
  <si>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</si>
  <si>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</si>
  <si>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</si>
  <si>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</si>
  <si>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</si>
  <si>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</si>
  <si>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% Cambio   '17/'16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</si>
  <si>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</si>
  <si>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</si>
  <si>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</si>
  <si>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</si>
  <si>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</si>
  <si>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</si>
  <si>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</si>
  <si>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</si>
  <si>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</si>
  <si>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</si>
  <si>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</si>
  <si>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</si>
  <si>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</si>
  <si>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</si>
  <si>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</si>
  <si>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</si>
  <si>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</si>
  <si>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</si>
  <si>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</si>
  <si>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</si>
  <si>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</si>
  <si>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</si>
  <si>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</si>
  <si>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</si>
  <si>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</si>
  <si>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</si>
  <si>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</si>
  <si>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</si>
  <si>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</si>
  <si>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</si>
  <si>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</si>
  <si>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</si>
  <si>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</si>
  <si>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</si>
  <si>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</si>
  <si>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</si>
  <si>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</si>
  <si>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</si>
  <si>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</si>
  <si>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</si>
  <si>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</si>
  <si>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</si>
  <si>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</si>
  <si>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</si>
  <si>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</si>
  <si>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</si>
  <si>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</si>
  <si>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</si>
  <si>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</si>
  <si>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</si>
  <si>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</si>
  <si>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</si>
  <si>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</si>
  <si>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>2013-2017</t>
  </si>
  <si>
    <t>TOTAL</t>
  </si>
  <si>
    <t>MUJERES</t>
  </si>
  <si>
    <t>HOMBRES</t>
  </si>
  <si>
    <t xml:space="preserve">INFORME ESTADÍSTICO DE OFERENTES POR SEXO DEL SISTEMA DE INFORMACIÓN </t>
  </si>
  <si>
    <t>(Total, mujeres y hombres)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</si>
  <si>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</t>
    </r>
  </si>
  <si>
    <t>*Esta información corresponde a 95 Prestadores que actualmente hacen uso del Sistema de Información</t>
  </si>
  <si>
    <t>Noviembre de 2017</t>
  </si>
  <si>
    <t>Diciembre de 2017</t>
  </si>
  <si>
    <t>Acumulado 2013-2017</t>
  </si>
  <si>
    <t>Noviembre</t>
  </si>
  <si>
    <t>Año corrido a Noviembre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</si>
  <si>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Noviembre</t>
    </r>
  </si>
  <si>
    <t>Acumulado a Noviembre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</si>
  <si>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Noviembre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</si>
</sst>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"/>
    <numFmt numFmtId="166" formatCode="_-* #,##0\ _€_-;\-* #,##0\ _€_-;_-* &quot;-&quot;??\ _€_-;_-@_-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b/>
      <sz val="14"/>
      <color rgb="FFC00000"/>
      <name val="Calibri"/>
      <family val="2"/>
      <scheme val="minor"/>
    </font>
    <font>
      <sz val="12"/>
      <color rgb="FFFFFFFF"/>
      <name val="Calibri"/>
      <family val="2"/>
      <scheme val="minor"/>
    </font>
    <font>
      <sz val="11"/>
      <color rgb="FF5F5F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164" fontId="9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5" fontId="16" fillId="2" borderId="9" xfId="4" applyNumberFormat="1" applyFont="1" applyFill="1" applyBorder="1"/>
    <xf numFmtId="3" fontId="17" fillId="4" borderId="9" xfId="4" applyNumberFormat="1" applyFont="1" applyFill="1" applyBorder="1"/>
    <xf numFmtId="165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5" fontId="13" fillId="2" borderId="9" xfId="4" applyNumberFormat="1" applyFont="1" applyFill="1" applyBorder="1"/>
    <xf numFmtId="3" fontId="13" fillId="2" borderId="9" xfId="4" applyNumberFormat="1" applyFont="1" applyFill="1" applyBorder="1"/>
    <xf numFmtId="165" fontId="13" fillId="2" borderId="0" xfId="4" applyNumberFormat="1" applyFont="1" applyFill="1" applyBorder="1"/>
    <xf numFmtId="0" fontId="0" fillId="0" borderId="8" xfId="0" applyFont="1" applyBorder="1"/>
    <xf numFmtId="165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6" fontId="0" fillId="0" borderId="0" xfId="5" applyNumberFormat="1" applyFont="1" applyBorder="1"/>
    <xf numFmtId="166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30" fillId="2" borderId="0" xfId="0" applyFont="1" applyFill="1" applyBorder="1"/>
    <xf numFmtId="166" fontId="0" fillId="0" borderId="4" xfId="5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165" fontId="17" fillId="5" borderId="9" xfId="4" applyNumberFormat="1" applyFont="1" applyFill="1" applyBorder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3" fillId="2" borderId="10" xfId="0" applyNumberFormat="1" applyFont="1" applyFill="1" applyBorder="1" applyAlignment="1">
      <alignment horizontal="center" vertical="center" wrapText="1"/>
    </xf>
    <xf numFmtId="17" fontId="18" fillId="2" borderId="1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3" fontId="31" fillId="4" borderId="9" xfId="4" applyNumberFormat="1" applyFont="1" applyFill="1" applyBorder="1"/>
    <xf numFmtId="165" fontId="31" fillId="4" borderId="9" xfId="4" applyNumberFormat="1" applyFont="1" applyFill="1" applyBorder="1"/>
    <xf numFmtId="166" fontId="32" fillId="0" borderId="0" xfId="5" applyNumberFormat="1" applyFont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Noviembre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74765</c:v>
                </c:pt>
                <c:pt idx="1">
                  <c:v>88233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Noviembre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35149</c:v>
                </c:pt>
                <c:pt idx="1">
                  <c:v>42502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Noviembre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2016</c:v>
                </c:pt>
                <c:pt idx="1">
                  <c:v>2017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39616</c:v>
                </c:pt>
                <c:pt idx="1">
                  <c:v>45731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lasificaciones!A1"/><Relationship Id="rId5" Type="http://schemas.openxmlformats.org/officeDocument/2006/relationships/image" Target="../media/image5.png"/><Relationship Id="rId4" Type="http://schemas.openxmlformats.org/officeDocument/2006/relationships/hyperlink" Target="#'Aspiraci&#243;n Salarial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5" Type="http://schemas.openxmlformats.org/officeDocument/2006/relationships/image" Target="../media/image5.png"/><Relationship Id="rId4" Type="http://schemas.openxmlformats.org/officeDocument/2006/relationships/hyperlink" Target="#'&#193;reas de conocimiento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&#205;ndice!A1"/><Relationship Id="rId7" Type="http://schemas.openxmlformats.org/officeDocument/2006/relationships/chart" Target="../charts/chart2.xml"/><Relationship Id="rId2" Type="http://schemas.openxmlformats.org/officeDocument/2006/relationships/image" Target="../media/image2.jpe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Edad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Departamentos!A1"/><Relationship Id="rId5" Type="http://schemas.openxmlformats.org/officeDocument/2006/relationships/image" Target="../media/image5.png"/><Relationship Id="rId4" Type="http://schemas.openxmlformats.org/officeDocument/2006/relationships/hyperlink" Target="#Sex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Ciudades!A1"/><Relationship Id="rId5" Type="http://schemas.openxmlformats.org/officeDocument/2006/relationships/image" Target="../media/image5.png"/><Relationship Id="rId4" Type="http://schemas.openxmlformats.org/officeDocument/2006/relationships/hyperlink" Target="#Edad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Ocupaciones!A1"/><Relationship Id="rId5" Type="http://schemas.openxmlformats.org/officeDocument/2006/relationships/image" Target="../media/image5.png"/><Relationship Id="rId4" Type="http://schemas.openxmlformats.org/officeDocument/2006/relationships/hyperlink" Target="#Departamentos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ducaci&#243;n '!A1"/><Relationship Id="rId5" Type="http://schemas.openxmlformats.org/officeDocument/2006/relationships/image" Target="../media/image5.png"/><Relationship Id="rId4" Type="http://schemas.openxmlformats.org/officeDocument/2006/relationships/hyperlink" Target="#Ciudades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Experiencia laboral'!A1"/><Relationship Id="rId5" Type="http://schemas.openxmlformats.org/officeDocument/2006/relationships/image" Target="../media/image5.png"/><Relationship Id="rId4" Type="http://schemas.openxmlformats.org/officeDocument/2006/relationships/hyperlink" Target="#Ocupacione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Aspiraci&#243;n Salarial'!A1"/><Relationship Id="rId5" Type="http://schemas.openxmlformats.org/officeDocument/2006/relationships/image" Target="../media/image5.png"/><Relationship Id="rId4" Type="http://schemas.openxmlformats.org/officeDocument/2006/relationships/hyperlink" Target="#'Educaci&#243;n 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2.jpeg"/><Relationship Id="rId6" Type="http://schemas.openxmlformats.org/officeDocument/2006/relationships/hyperlink" Target="#'&#193;reas de conocimiento'!A1"/><Relationship Id="rId5" Type="http://schemas.openxmlformats.org/officeDocument/2006/relationships/image" Target="../media/image5.png"/><Relationship Id="rId4" Type="http://schemas.openxmlformats.org/officeDocument/2006/relationships/hyperlink" Target="#'Experiencia labor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335315</xdr:colOff>
      <xdr:row>5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69340" cy="1047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2</xdr:col>
      <xdr:colOff>5221</xdr:colOff>
      <xdr:row>6</xdr:row>
      <xdr:rowOff>54475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64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53104" y="259292"/>
          <a:ext cx="2711672" cy="1064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</xdr:rowOff>
    </xdr:from>
    <xdr:to>
      <xdr:col>3</xdr:col>
      <xdr:colOff>719668</xdr:colOff>
      <xdr:row>5</xdr:row>
      <xdr:rowOff>68268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04"/>
        <a:stretch/>
      </xdr:blipFill>
      <xdr:spPr>
        <a:xfrm>
          <a:off x="116419" y="1"/>
          <a:ext cx="3693582" cy="1105434"/>
        </a:xfrm>
        <a:prstGeom prst="rect">
          <a:avLst/>
        </a:prstGeom>
      </xdr:spPr>
    </xdr:pic>
    <xdr:clientData/>
  </xdr:twoCellAnchor>
  <xdr:twoCellAnchor editAs="oneCell">
    <xdr:from>
      <xdr:col>6</xdr:col>
      <xdr:colOff>126999</xdr:colOff>
      <xdr:row>0</xdr:row>
      <xdr:rowOff>0</xdr:rowOff>
    </xdr:from>
    <xdr:to>
      <xdr:col>9</xdr:col>
      <xdr:colOff>173566</xdr:colOff>
      <xdr:row>5</xdr:row>
      <xdr:rowOff>68267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52"/>
        <a:stretch/>
      </xdr:blipFill>
      <xdr:spPr>
        <a:xfrm>
          <a:off x="4730749" y="0"/>
          <a:ext cx="2406650" cy="1105434"/>
        </a:xfrm>
        <a:prstGeom prst="rect">
          <a:avLst/>
        </a:prstGeom>
      </xdr:spPr>
    </xdr:pic>
    <xdr:clientData/>
  </xdr:twoCellAnchor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31749</xdr:rowOff>
    </xdr:from>
    <xdr:to>
      <xdr:col>5</xdr:col>
      <xdr:colOff>987</xdr:colOff>
      <xdr:row>6</xdr:row>
      <xdr:rowOff>86224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64582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475190</xdr:colOff>
      <xdr:row>1</xdr:row>
      <xdr:rowOff>94189</xdr:rowOff>
    </xdr:from>
    <xdr:to>
      <xdr:col>15</xdr:col>
      <xdr:colOff>483879</xdr:colOff>
      <xdr:row>6</xdr:row>
      <xdr:rowOff>148664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327022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987</xdr:colOff>
      <xdr:row>6</xdr:row>
      <xdr:rowOff>54475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137583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12</xdr:col>
      <xdr:colOff>877357</xdr:colOff>
      <xdr:row>1</xdr:row>
      <xdr:rowOff>62440</xdr:rowOff>
    </xdr:from>
    <xdr:to>
      <xdr:col>15</xdr:col>
      <xdr:colOff>782329</xdr:colOff>
      <xdr:row>6</xdr:row>
      <xdr:rowOff>116915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243607" y="295273"/>
          <a:ext cx="271802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635987</xdr:colOff>
      <xdr:row>6</xdr:row>
      <xdr:rowOff>60825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19075" y="228600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709083</xdr:colOff>
      <xdr:row>1</xdr:row>
      <xdr:rowOff>9525</xdr:rowOff>
    </xdr:from>
    <xdr:to>
      <xdr:col>12</xdr:col>
      <xdr:colOff>221</xdr:colOff>
      <xdr:row>6</xdr:row>
      <xdr:rowOff>70350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795683" y="238125"/>
          <a:ext cx="2718022" cy="107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148161</xdr:colOff>
      <xdr:row>1</xdr:row>
      <xdr:rowOff>9525</xdr:rowOff>
    </xdr:from>
    <xdr:to>
      <xdr:col>11</xdr:col>
      <xdr:colOff>675433</xdr:colOff>
      <xdr:row>6</xdr:row>
      <xdr:rowOff>64000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8170328" y="242358"/>
          <a:ext cx="2718022" cy="1070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1</xdr:col>
      <xdr:colOff>3772887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232829</xdr:colOff>
      <xdr:row>1</xdr:row>
      <xdr:rowOff>30692</xdr:rowOff>
    </xdr:from>
    <xdr:to>
      <xdr:col>11</xdr:col>
      <xdr:colOff>782326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10085912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714303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306917</xdr:colOff>
      <xdr:row>1</xdr:row>
      <xdr:rowOff>30692</xdr:rowOff>
    </xdr:from>
    <xdr:to>
      <xdr:col>11</xdr:col>
      <xdr:colOff>781272</xdr:colOff>
      <xdr:row>6</xdr:row>
      <xdr:rowOff>85167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577667" y="263525"/>
          <a:ext cx="2718022" cy="10704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54475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569605</xdr:colOff>
      <xdr:row>6</xdr:row>
      <xdr:rowOff>74584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0</xdr:rowOff>
    </xdr:from>
    <xdr:to>
      <xdr:col>4</xdr:col>
      <xdr:colOff>111053</xdr:colOff>
      <xdr:row>6</xdr:row>
      <xdr:rowOff>75641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079"/>
        <a:stretch/>
      </xdr:blipFill>
      <xdr:spPr>
        <a:xfrm>
          <a:off x="223308" y="232833"/>
          <a:ext cx="4163412" cy="1070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21167</xdr:colOff>
      <xdr:row>1</xdr:row>
      <xdr:rowOff>20109</xdr:rowOff>
    </xdr:from>
    <xdr:to>
      <xdr:col>11</xdr:col>
      <xdr:colOff>580189</xdr:colOff>
      <xdr:row>6</xdr:row>
      <xdr:rowOff>95750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693"/>
        <a:stretch/>
      </xdr:blipFill>
      <xdr:spPr>
        <a:xfrm>
          <a:off x="7905750" y="252942"/>
          <a:ext cx="2718022" cy="107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>
      <selection activeCell="B30" sqref="B30:B31"/>
    </sheetView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8" t="s">
        <v>312</v>
      </c>
      <c r="C7" s="98"/>
      <c r="D7" s="98"/>
      <c r="E7" s="98"/>
      <c r="F7" s="98"/>
      <c r="G7" s="15"/>
    </row>
    <row r="8" spans="1:16" ht="15.75" customHeight="1">
      <c r="A8" s="12"/>
      <c r="B8" s="98" t="s">
        <v>227</v>
      </c>
      <c r="C8" s="98"/>
      <c r="D8" s="98"/>
      <c r="E8" s="98"/>
      <c r="F8" s="98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286</v>
      </c>
      <c r="D14" s="4"/>
      <c r="E14" s="4"/>
      <c r="F14" s="4"/>
      <c r="G14" s="15"/>
    </row>
    <row r="15" spans="1:16" ht="15.75">
      <c r="A15" s="12"/>
      <c r="B15" s="24"/>
      <c r="C15" s="41" t="s">
        <v>287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299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1" t="s">
        <v>315</v>
      </c>
      <c r="C26" s="4"/>
      <c r="D26" s="4"/>
      <c r="E26" s="4"/>
      <c r="F26" s="4"/>
      <c r="G26" s="15"/>
    </row>
    <row r="27" spans="1:7">
      <c r="A27" s="12"/>
      <c r="B27" s="81" t="s">
        <v>228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230</v>
      </c>
      <c r="C30" s="45" t="s">
        <v>316</v>
      </c>
      <c r="D30" s="4"/>
      <c r="E30" s="4"/>
      <c r="F30" s="4"/>
      <c r="G30" s="15"/>
    </row>
    <row r="31" spans="1:7" ht="15.75">
      <c r="A31" s="12"/>
      <c r="B31" s="44" t="s">
        <v>229</v>
      </c>
      <c r="C31" s="45" t="s">
        <v>317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70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298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313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309</v>
      </c>
      <c r="N13" s="15"/>
    </row>
    <row r="14" spans="1:19" ht="63">
      <c r="A14" s="12"/>
      <c r="B14" s="30" t="s">
        <v>297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6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64"/>
      <c r="L15" s="39" t="s">
        <v>308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288</v>
      </c>
      <c r="C17" s="35">
        <v>295</v>
      </c>
      <c r="D17" s="35">
        <v>385</v>
      </c>
      <c r="E17" s="36">
        <f t="shared" ref="E17:E26" si="0">IF(ISBLANK(D17),"",(IFERROR(((D17/C17-1)*100),"")))</f>
        <v>30.508474576271194</v>
      </c>
      <c r="F17" s="36">
        <f>+(D17*100)/$D$26</f>
        <v>0.43634467829496898</v>
      </c>
      <c r="G17" s="35">
        <v>3729</v>
      </c>
      <c r="H17" s="35">
        <v>4553</v>
      </c>
      <c r="I17" s="36">
        <f t="shared" ref="I17:I26" si="1">IF(ISBLANK(H17),"",(IFERROR(((H17/G17-1)*100),"")))</f>
        <v>22.097076964333606</v>
      </c>
      <c r="J17" s="36">
        <f>+(H17*100)/$H$26</f>
        <v>0.43740909326718558</v>
      </c>
      <c r="K17" s="79"/>
      <c r="L17" s="35">
        <v>15218</v>
      </c>
      <c r="M17" s="36">
        <f>+(L17*100)/$L$26</f>
        <v>0.41417863733105442</v>
      </c>
      <c r="N17" s="15"/>
    </row>
    <row r="18" spans="1:14" ht="15.75">
      <c r="A18" s="12"/>
      <c r="B18" s="34" t="s">
        <v>289</v>
      </c>
      <c r="C18" s="35">
        <v>916</v>
      </c>
      <c r="D18" s="35">
        <v>954</v>
      </c>
      <c r="E18" s="36">
        <f t="shared" si="0"/>
        <v>4.148471615720517</v>
      </c>
      <c r="F18" s="36">
        <f t="shared" ref="F18:F24" si="2">+(D18*100)/$D$26</f>
        <v>1.0812281119309102</v>
      </c>
      <c r="G18" s="35">
        <v>10743</v>
      </c>
      <c r="H18" s="35">
        <v>11296</v>
      </c>
      <c r="I18" s="36">
        <f t="shared" si="1"/>
        <v>5.147537931676438</v>
      </c>
      <c r="J18" s="36">
        <f t="shared" ref="J18:J24" si="3">+(H18*100)/$H$26</f>
        <v>1.0852126328895515</v>
      </c>
      <c r="K18" s="79"/>
      <c r="L18" s="35">
        <v>45268</v>
      </c>
      <c r="M18" s="36">
        <f t="shared" ref="M18:M24" si="4">+(L18*100)/$L$26</f>
        <v>1.2320303952360476</v>
      </c>
      <c r="N18" s="15"/>
    </row>
    <row r="19" spans="1:14" ht="15.75">
      <c r="A19" s="12"/>
      <c r="B19" s="34" t="s">
        <v>290</v>
      </c>
      <c r="C19" s="35">
        <v>1554</v>
      </c>
      <c r="D19" s="35">
        <v>1627</v>
      </c>
      <c r="E19" s="36">
        <f t="shared" si="0"/>
        <v>4.6975546975547067</v>
      </c>
      <c r="F19" s="36">
        <f t="shared" si="2"/>
        <v>1.8439812768465313</v>
      </c>
      <c r="G19" s="35">
        <v>16765</v>
      </c>
      <c r="H19" s="35">
        <v>21249</v>
      </c>
      <c r="I19" s="36">
        <f t="shared" si="1"/>
        <v>26.746197435132714</v>
      </c>
      <c r="J19" s="36">
        <f t="shared" si="3"/>
        <v>2.0414025527859492</v>
      </c>
      <c r="K19" s="79"/>
      <c r="L19" s="35">
        <v>71710</v>
      </c>
      <c r="M19" s="36">
        <f t="shared" si="4"/>
        <v>1.95168550946313</v>
      </c>
      <c r="N19" s="15"/>
    </row>
    <row r="20" spans="1:14" ht="15.75">
      <c r="A20" s="12"/>
      <c r="B20" s="34" t="s">
        <v>291</v>
      </c>
      <c r="C20" s="35">
        <v>1434</v>
      </c>
      <c r="D20" s="35">
        <v>1674</v>
      </c>
      <c r="E20" s="36">
        <f t="shared" si="0"/>
        <v>16.736401673640167</v>
      </c>
      <c r="F20" s="36">
        <f t="shared" si="2"/>
        <v>1.8972493284825405</v>
      </c>
      <c r="G20" s="35">
        <v>17243</v>
      </c>
      <c r="H20" s="35">
        <v>21048</v>
      </c>
      <c r="I20" s="36">
        <f t="shared" si="1"/>
        <v>22.066925708983366</v>
      </c>
      <c r="J20" s="36">
        <f t="shared" si="3"/>
        <v>2.0220923775725286</v>
      </c>
      <c r="K20" s="79"/>
      <c r="L20" s="35">
        <v>72517</v>
      </c>
      <c r="M20" s="36">
        <f t="shared" si="4"/>
        <v>1.9736491157403124</v>
      </c>
      <c r="N20" s="15"/>
    </row>
    <row r="21" spans="1:14" ht="15.75">
      <c r="A21" s="12"/>
      <c r="B21" s="34" t="s">
        <v>292</v>
      </c>
      <c r="C21" s="35">
        <v>2924</v>
      </c>
      <c r="D21" s="35">
        <v>3852</v>
      </c>
      <c r="E21" s="36">
        <f t="shared" si="0"/>
        <v>31.7373461012312</v>
      </c>
      <c r="F21" s="36">
        <f t="shared" si="2"/>
        <v>4.365713508551222</v>
      </c>
      <c r="G21" s="35">
        <v>39816</v>
      </c>
      <c r="H21" s="35">
        <v>44543</v>
      </c>
      <c r="I21" s="36">
        <f t="shared" si="1"/>
        <v>11.872111713883871</v>
      </c>
      <c r="J21" s="36">
        <f t="shared" si="3"/>
        <v>4.2792693260268502</v>
      </c>
      <c r="K21" s="79"/>
      <c r="L21" s="35">
        <v>174252</v>
      </c>
      <c r="M21" s="36">
        <f t="shared" si="4"/>
        <v>4.7425059739920421</v>
      </c>
      <c r="N21" s="15"/>
    </row>
    <row r="22" spans="1:14" ht="15" customHeight="1">
      <c r="A22" s="12"/>
      <c r="B22" s="34" t="s">
        <v>293</v>
      </c>
      <c r="C22" s="35">
        <v>7300</v>
      </c>
      <c r="D22" s="35">
        <v>8292</v>
      </c>
      <c r="E22" s="36">
        <f t="shared" si="0"/>
        <v>13.589041095890408</v>
      </c>
      <c r="F22" s="36">
        <f t="shared" si="2"/>
        <v>9.3978443439529435</v>
      </c>
      <c r="G22" s="35">
        <v>100943</v>
      </c>
      <c r="H22" s="35">
        <v>100867</v>
      </c>
      <c r="I22" s="36">
        <f t="shared" si="1"/>
        <v>-7.5290015157070123E-2</v>
      </c>
      <c r="J22" s="36">
        <f t="shared" si="3"/>
        <v>9.6903454888164298</v>
      </c>
      <c r="K22" s="79"/>
      <c r="L22" s="35">
        <v>417782</v>
      </c>
      <c r="M22" s="36">
        <f t="shared" si="4"/>
        <v>11.370507258604453</v>
      </c>
      <c r="N22" s="15"/>
    </row>
    <row r="23" spans="1:14" ht="15.75">
      <c r="A23" s="12"/>
      <c r="B23" s="34" t="s">
        <v>294</v>
      </c>
      <c r="C23" s="35">
        <v>5825</v>
      </c>
      <c r="D23" s="35">
        <v>6854</v>
      </c>
      <c r="E23" s="36">
        <f t="shared" si="0"/>
        <v>17.665236051502141</v>
      </c>
      <c r="F23" s="36">
        <f t="shared" si="2"/>
        <v>7.7680686364512148</v>
      </c>
      <c r="G23" s="35">
        <v>75691</v>
      </c>
      <c r="H23" s="35">
        <v>82539</v>
      </c>
      <c r="I23" s="36">
        <f t="shared" si="1"/>
        <v>9.0473107767105709</v>
      </c>
      <c r="J23" s="36">
        <f t="shared" si="3"/>
        <v>7.9295649350275053</v>
      </c>
      <c r="K23" s="79"/>
      <c r="L23" s="35">
        <v>312885</v>
      </c>
      <c r="M23" s="36">
        <f t="shared" si="4"/>
        <v>8.5155922553112742</v>
      </c>
      <c r="N23" s="15"/>
    </row>
    <row r="24" spans="1:14" ht="15.75">
      <c r="A24" s="12"/>
      <c r="B24" s="34" t="s">
        <v>295</v>
      </c>
      <c r="C24" s="35">
        <v>265</v>
      </c>
      <c r="D24" s="35">
        <v>354</v>
      </c>
      <c r="E24" s="36">
        <f t="shared" si="0"/>
        <v>33.584905660377352</v>
      </c>
      <c r="F24" s="36">
        <f t="shared" si="2"/>
        <v>0.40121043147121827</v>
      </c>
      <c r="G24" s="35">
        <v>3492</v>
      </c>
      <c r="H24" s="35">
        <v>4294</v>
      </c>
      <c r="I24" s="36">
        <f t="shared" si="1"/>
        <v>22.966781214203902</v>
      </c>
      <c r="J24" s="36">
        <f t="shared" si="3"/>
        <v>0.41252682769367338</v>
      </c>
      <c r="K24" s="79"/>
      <c r="L24" s="35">
        <v>15560</v>
      </c>
      <c r="M24" s="36">
        <f t="shared" si="4"/>
        <v>0.42348663404331754</v>
      </c>
      <c r="N24" s="15"/>
    </row>
    <row r="25" spans="1:14" ht="15.75">
      <c r="A25" s="12"/>
      <c r="B25" s="34" t="s">
        <v>296</v>
      </c>
      <c r="C25" s="35">
        <v>54252</v>
      </c>
      <c r="D25" s="35">
        <v>64241</v>
      </c>
      <c r="E25" s="36">
        <f t="shared" si="0"/>
        <v>18.412224434122248</v>
      </c>
      <c r="F25" s="36">
        <f>+(D25*100)/$D$26</f>
        <v>72.808359684018455</v>
      </c>
      <c r="G25" s="35">
        <v>675312</v>
      </c>
      <c r="H25" s="35">
        <v>750513</v>
      </c>
      <c r="I25" s="36">
        <f t="shared" si="1"/>
        <v>11.135741701613465</v>
      </c>
      <c r="J25" s="36">
        <f>+(H25*100)/$H$26</f>
        <v>72.102176765920333</v>
      </c>
      <c r="K25" s="79"/>
      <c r="L25" s="35">
        <v>2549068</v>
      </c>
      <c r="M25" s="36">
        <f>+(L25*100)/$L$26</f>
        <v>69.376364220278376</v>
      </c>
      <c r="N25" s="15"/>
    </row>
    <row r="26" spans="1:14" ht="15.75">
      <c r="A26" s="12"/>
      <c r="B26" s="40" t="s">
        <v>70</v>
      </c>
      <c r="C26" s="37">
        <f>SUM(C17:C25)</f>
        <v>74765</v>
      </c>
      <c r="D26" s="37">
        <f>SUM(D17:D25)</f>
        <v>88233</v>
      </c>
      <c r="E26" s="38">
        <f t="shared" si="0"/>
        <v>18.013776499699063</v>
      </c>
      <c r="F26" s="38">
        <f>SUM(F17:F25)</f>
        <v>100</v>
      </c>
      <c r="G26" s="37">
        <f t="shared" ref="G26:H26" si="5">SUM(G17:G25)</f>
        <v>943734</v>
      </c>
      <c r="H26" s="37">
        <f t="shared" si="5"/>
        <v>1040902</v>
      </c>
      <c r="I26" s="38">
        <f t="shared" si="1"/>
        <v>10.296121576630712</v>
      </c>
      <c r="J26" s="38">
        <f>SUM(J17:J25)</f>
        <v>100</v>
      </c>
      <c r="K26" s="4"/>
      <c r="L26" s="37">
        <f t="shared" ref="L26:M26" si="6">SUM(L17:L25)</f>
        <v>3674260</v>
      </c>
      <c r="M26" s="38">
        <f t="shared" si="6"/>
        <v>100.00000000000001</v>
      </c>
      <c r="N26" s="15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 ht="18.75">
      <c r="A28" s="12"/>
      <c r="B28" s="92" t="s">
        <v>310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15"/>
    </row>
    <row r="29" spans="1:14" ht="15.75">
      <c r="A29" s="12"/>
      <c r="B29" s="34" t="s">
        <v>288</v>
      </c>
      <c r="C29" s="35">
        <v>145</v>
      </c>
      <c r="D29" s="35">
        <v>173</v>
      </c>
      <c r="E29" s="36">
        <f t="shared" ref="E29:E37" si="7">IF(ISBLANK(D29),"",(IFERROR(((D29/C29-1)*100),"")))</f>
        <v>19.310344827586199</v>
      </c>
      <c r="F29" s="36">
        <f>+(D29*100)/$D$38</f>
        <v>0.37829918436071813</v>
      </c>
      <c r="G29" s="35">
        <v>1656</v>
      </c>
      <c r="H29" s="35">
        <v>1958</v>
      </c>
      <c r="I29" s="36">
        <f t="shared" ref="I29:I37" si="8">IF(ISBLANK(H29),"",(IFERROR(((H29/G29-1)*100),"")))</f>
        <v>18.236714975845402</v>
      </c>
      <c r="J29" s="36">
        <f>+(H29*100)/$H$38</f>
        <v>0.35260727689215765</v>
      </c>
      <c r="K29" s="79"/>
      <c r="L29" s="35">
        <v>6801</v>
      </c>
      <c r="M29" s="36">
        <f>+(L29*100)/$L$38</f>
        <v>0.33470822409751572</v>
      </c>
      <c r="N29" s="15"/>
    </row>
    <row r="30" spans="1:14" ht="15.75">
      <c r="A30" s="12"/>
      <c r="B30" s="34" t="s">
        <v>289</v>
      </c>
      <c r="C30" s="35">
        <v>482</v>
      </c>
      <c r="D30" s="35">
        <v>451</v>
      </c>
      <c r="E30" s="36">
        <f t="shared" si="7"/>
        <v>-6.4315352697095429</v>
      </c>
      <c r="F30" s="36">
        <f t="shared" ref="F30:F36" si="9">+(D30*100)/$D$38</f>
        <v>0.98620191992302819</v>
      </c>
      <c r="G30" s="35">
        <v>5396</v>
      </c>
      <c r="H30" s="35">
        <v>5607</v>
      </c>
      <c r="I30" s="36">
        <f t="shared" si="8"/>
        <v>3.9103039288361785</v>
      </c>
      <c r="J30" s="36">
        <f t="shared" ref="J30:J36" si="10">+(H30*100)/$H$38</f>
        <v>1.0097390201911787</v>
      </c>
      <c r="K30" s="79"/>
      <c r="L30" s="35">
        <v>23004</v>
      </c>
      <c r="M30" s="36">
        <f t="shared" ref="M30:M36" si="11">+(L30*100)/$L$38</f>
        <v>1.1321317434405604</v>
      </c>
      <c r="N30" s="15"/>
    </row>
    <row r="31" spans="1:14" ht="15.75">
      <c r="A31" s="12"/>
      <c r="B31" s="34" t="s">
        <v>290</v>
      </c>
      <c r="C31" s="35">
        <v>1193</v>
      </c>
      <c r="D31" s="35">
        <v>1269</v>
      </c>
      <c r="E31" s="36">
        <f t="shared" si="7"/>
        <v>6.3704945515507205</v>
      </c>
      <c r="F31" s="36">
        <f t="shared" si="9"/>
        <v>2.7749229188078108</v>
      </c>
      <c r="G31" s="35">
        <v>13017</v>
      </c>
      <c r="H31" s="35">
        <v>16428</v>
      </c>
      <c r="I31" s="36">
        <f t="shared" si="8"/>
        <v>26.204194514865176</v>
      </c>
      <c r="J31" s="36">
        <f t="shared" si="10"/>
        <v>2.9584434855895636</v>
      </c>
      <c r="K31" s="79"/>
      <c r="L31" s="35">
        <v>54797</v>
      </c>
      <c r="M31" s="36">
        <f t="shared" si="11"/>
        <v>2.6968102567080674</v>
      </c>
      <c r="N31" s="15"/>
    </row>
    <row r="32" spans="1:14" ht="15.75">
      <c r="A32" s="12"/>
      <c r="B32" s="34" t="s">
        <v>291</v>
      </c>
      <c r="C32" s="35">
        <v>1145</v>
      </c>
      <c r="D32" s="35">
        <v>1276</v>
      </c>
      <c r="E32" s="36">
        <f t="shared" si="7"/>
        <v>11.441048034934486</v>
      </c>
      <c r="F32" s="36">
        <f t="shared" si="9"/>
        <v>2.7902298222212503</v>
      </c>
      <c r="G32" s="35">
        <v>13804</v>
      </c>
      <c r="H32" s="35">
        <v>16547</v>
      </c>
      <c r="I32" s="36">
        <f t="shared" si="8"/>
        <v>19.871051869023471</v>
      </c>
      <c r="J32" s="36">
        <f t="shared" si="10"/>
        <v>2.9798736520605376</v>
      </c>
      <c r="K32" s="79"/>
      <c r="L32" s="35">
        <v>57148</v>
      </c>
      <c r="M32" s="36">
        <f t="shared" si="11"/>
        <v>2.8125136877995627</v>
      </c>
      <c r="N32" s="15"/>
    </row>
    <row r="33" spans="1:14" ht="15.75">
      <c r="A33" s="12"/>
      <c r="B33" s="34" t="s">
        <v>292</v>
      </c>
      <c r="C33" s="35">
        <v>1875</v>
      </c>
      <c r="D33" s="35">
        <v>2505</v>
      </c>
      <c r="E33" s="36">
        <f t="shared" si="7"/>
        <v>33.600000000000009</v>
      </c>
      <c r="F33" s="36">
        <f t="shared" si="9"/>
        <v>5.4776847215236932</v>
      </c>
      <c r="G33" s="35">
        <v>26574</v>
      </c>
      <c r="H33" s="35">
        <v>29432</v>
      </c>
      <c r="I33" s="36">
        <f t="shared" si="8"/>
        <v>10.754873184315494</v>
      </c>
      <c r="J33" s="36">
        <f t="shared" si="10"/>
        <v>5.3002744501991748</v>
      </c>
      <c r="K33" s="79"/>
      <c r="L33" s="35">
        <v>115389</v>
      </c>
      <c r="M33" s="36">
        <f t="shared" si="11"/>
        <v>5.6788188899262222</v>
      </c>
      <c r="N33" s="15"/>
    </row>
    <row r="34" spans="1:14" ht="15.75">
      <c r="A34" s="12"/>
      <c r="B34" s="34" t="s">
        <v>293</v>
      </c>
      <c r="C34" s="35">
        <v>4840</v>
      </c>
      <c r="D34" s="35">
        <v>5328</v>
      </c>
      <c r="E34" s="36">
        <f t="shared" si="7"/>
        <v>10.08264462809918</v>
      </c>
      <c r="F34" s="36">
        <f t="shared" si="9"/>
        <v>11.650740198115065</v>
      </c>
      <c r="G34" s="35">
        <v>67985</v>
      </c>
      <c r="H34" s="35">
        <v>67100</v>
      </c>
      <c r="I34" s="36">
        <f t="shared" si="8"/>
        <v>-1.3017577406780889</v>
      </c>
      <c r="J34" s="36">
        <f t="shared" si="10"/>
        <v>12.083732522708774</v>
      </c>
      <c r="K34" s="79"/>
      <c r="L34" s="35">
        <v>276967</v>
      </c>
      <c r="M34" s="36">
        <f t="shared" si="11"/>
        <v>13.630809102134485</v>
      </c>
      <c r="N34" s="15"/>
    </row>
    <row r="35" spans="1:14" ht="15.75">
      <c r="A35" s="12"/>
      <c r="B35" s="34" t="s">
        <v>294</v>
      </c>
      <c r="C35" s="35">
        <v>1879</v>
      </c>
      <c r="D35" s="35">
        <v>2280</v>
      </c>
      <c r="E35" s="36">
        <f t="shared" si="7"/>
        <v>21.341138903672174</v>
      </c>
      <c r="F35" s="36">
        <f t="shared" si="9"/>
        <v>4.9856771118059964</v>
      </c>
      <c r="G35" s="35">
        <v>25959</v>
      </c>
      <c r="H35" s="35">
        <v>27649</v>
      </c>
      <c r="I35" s="36">
        <f t="shared" si="8"/>
        <v>6.5102661889903324</v>
      </c>
      <c r="J35" s="36">
        <f t="shared" si="10"/>
        <v>4.9791821239996255</v>
      </c>
      <c r="K35" s="79"/>
      <c r="L35" s="35">
        <v>107600</v>
      </c>
      <c r="M35" s="36">
        <f t="shared" si="11"/>
        <v>5.2954866803253475</v>
      </c>
      <c r="N35" s="15"/>
    </row>
    <row r="36" spans="1:14" ht="15.75">
      <c r="A36" s="12"/>
      <c r="B36" s="34" t="s">
        <v>295</v>
      </c>
      <c r="C36" s="35">
        <v>155</v>
      </c>
      <c r="D36" s="35">
        <v>187</v>
      </c>
      <c r="E36" s="36">
        <f t="shared" si="7"/>
        <v>20.645161290322591</v>
      </c>
      <c r="F36" s="36">
        <f t="shared" si="9"/>
        <v>0.40891299118759705</v>
      </c>
      <c r="G36" s="35">
        <v>1943</v>
      </c>
      <c r="H36" s="35">
        <v>2278</v>
      </c>
      <c r="I36" s="36">
        <f t="shared" si="8"/>
        <v>17.241379310344819</v>
      </c>
      <c r="J36" s="36">
        <f t="shared" si="10"/>
        <v>0.41023461530149902</v>
      </c>
      <c r="K36" s="79"/>
      <c r="L36" s="35">
        <v>8519</v>
      </c>
      <c r="M36" s="36">
        <f t="shared" si="11"/>
        <v>0.4192588385659074</v>
      </c>
      <c r="N36" s="15"/>
    </row>
    <row r="37" spans="1:14" ht="15.75">
      <c r="A37" s="12"/>
      <c r="B37" s="34" t="s">
        <v>296</v>
      </c>
      <c r="C37" s="35">
        <v>27902</v>
      </c>
      <c r="D37" s="35">
        <v>32262</v>
      </c>
      <c r="E37" s="36">
        <f t="shared" si="7"/>
        <v>15.626119991398468</v>
      </c>
      <c r="F37" s="36">
        <f>+(D37*100)/$D$38</f>
        <v>70.547331132054836</v>
      </c>
      <c r="G37" s="35">
        <v>373204</v>
      </c>
      <c r="H37" s="35">
        <v>388293</v>
      </c>
      <c r="I37" s="36">
        <f t="shared" si="8"/>
        <v>4.0430970729145477</v>
      </c>
      <c r="J37" s="36">
        <f>+(H37*100)/$H$38</f>
        <v>69.925912853057497</v>
      </c>
      <c r="K37" s="79"/>
      <c r="L37" s="35">
        <v>1381694</v>
      </c>
      <c r="M37" s="36">
        <f>+(L37*100)/$L$38</f>
        <v>67.999462577002333</v>
      </c>
      <c r="N37" s="15"/>
    </row>
    <row r="38" spans="1:14" ht="15.75">
      <c r="A38" s="12"/>
      <c r="B38" s="40" t="s">
        <v>70</v>
      </c>
      <c r="C38" s="37">
        <f>SUM(C29:C37)</f>
        <v>39616</v>
      </c>
      <c r="D38" s="37">
        <f>SUM(D29:D37)</f>
        <v>45731</v>
      </c>
      <c r="E38" s="38">
        <f t="shared" ref="E38" si="12">IF(ISBLANK(D38),"",(IFERROR(((D38/C38-1)*100),"")))</f>
        <v>15.435682552504048</v>
      </c>
      <c r="F38" s="38">
        <f>SUM(F29:F37)</f>
        <v>100</v>
      </c>
      <c r="G38" s="37">
        <f t="shared" ref="G38:H38" si="13">SUM(G29:G37)</f>
        <v>529538</v>
      </c>
      <c r="H38" s="37">
        <f t="shared" si="13"/>
        <v>555292</v>
      </c>
      <c r="I38" s="38">
        <f t="shared" ref="I38" si="14">IF(ISBLANK(H38),"",(IFERROR(((H38/G38-1)*100),"")))</f>
        <v>4.8634847735195663</v>
      </c>
      <c r="J38" s="38">
        <f>SUM(J29:J37)</f>
        <v>100</v>
      </c>
      <c r="K38" s="4"/>
      <c r="L38" s="37">
        <f t="shared" ref="L38:M38" si="15">SUM(L29:L37)</f>
        <v>2031919</v>
      </c>
      <c r="M38" s="38">
        <f t="shared" si="15"/>
        <v>100</v>
      </c>
      <c r="N38" s="15"/>
    </row>
    <row r="39" spans="1:14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15"/>
    </row>
    <row r="40" spans="1:14" ht="18.75">
      <c r="A40" s="12"/>
      <c r="B40" s="92" t="s">
        <v>311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5"/>
    </row>
    <row r="41" spans="1:14" ht="15.75">
      <c r="A41" s="12"/>
      <c r="B41" s="34" t="s">
        <v>288</v>
      </c>
      <c r="C41" s="35">
        <f t="shared" ref="C41:D49" si="16">C17-C29</f>
        <v>150</v>
      </c>
      <c r="D41" s="35">
        <f t="shared" si="16"/>
        <v>212</v>
      </c>
      <c r="E41" s="36">
        <f t="shared" ref="E41:E50" si="17">IF(ISBLANK(D41),"",(IFERROR(((D41/C41-1)*100),"")))</f>
        <v>41.333333333333336</v>
      </c>
      <c r="F41" s="36">
        <f>+(D41*100)/$D$50</f>
        <v>0.49880005646793091</v>
      </c>
      <c r="G41" s="35">
        <f t="shared" ref="G41:H49" si="18">G17-G29</f>
        <v>2073</v>
      </c>
      <c r="H41" s="35">
        <f t="shared" si="18"/>
        <v>2595</v>
      </c>
      <c r="I41" s="36">
        <f t="shared" ref="I41:I50" si="19">IF(ISBLANK(H41),"",(IFERROR(((H41/G41-1)*100),"")))</f>
        <v>25.180897250361788</v>
      </c>
      <c r="J41" s="36">
        <f>+(H41*100)/$H$50</f>
        <v>0.53437944029159201</v>
      </c>
      <c r="K41" s="79"/>
      <c r="L41" s="35">
        <f t="shared" ref="L41:L49" si="20">L17-L29</f>
        <v>8417</v>
      </c>
      <c r="M41" s="36">
        <f>+(L41*100)/$L$50</f>
        <v>0.5125001446106503</v>
      </c>
      <c r="N41" s="15"/>
    </row>
    <row r="42" spans="1:14" ht="15.75">
      <c r="A42" s="12"/>
      <c r="B42" s="34" t="s">
        <v>289</v>
      </c>
      <c r="C42" s="35">
        <f t="shared" si="16"/>
        <v>434</v>
      </c>
      <c r="D42" s="35">
        <f t="shared" si="16"/>
        <v>503</v>
      </c>
      <c r="E42" s="36">
        <f t="shared" si="17"/>
        <v>15.89861751152073</v>
      </c>
      <c r="F42" s="36">
        <f t="shared" ref="F42:F48" si="21">+(D42*100)/$D$50</f>
        <v>1.1834737188838171</v>
      </c>
      <c r="G42" s="35">
        <f t="shared" si="18"/>
        <v>5347</v>
      </c>
      <c r="H42" s="35">
        <f t="shared" si="18"/>
        <v>5689</v>
      </c>
      <c r="I42" s="36">
        <f t="shared" si="19"/>
        <v>6.3961099682064759</v>
      </c>
      <c r="J42" s="36">
        <f t="shared" ref="J42:J48" si="22">+(H42*100)/$H$50</f>
        <v>1.1715162373097754</v>
      </c>
      <c r="K42" s="79"/>
      <c r="L42" s="35">
        <f t="shared" si="20"/>
        <v>22264</v>
      </c>
      <c r="M42" s="36">
        <f t="shared" ref="M42:M48" si="23">+(L42*100)/$L$50</f>
        <v>1.3556259022943469</v>
      </c>
      <c r="N42" s="15"/>
    </row>
    <row r="43" spans="1:14" ht="15.75">
      <c r="A43" s="12"/>
      <c r="B43" s="34" t="s">
        <v>290</v>
      </c>
      <c r="C43" s="35">
        <f t="shared" si="16"/>
        <v>361</v>
      </c>
      <c r="D43" s="35">
        <f t="shared" si="16"/>
        <v>358</v>
      </c>
      <c r="E43" s="36">
        <f t="shared" si="17"/>
        <v>-0.83102493074792561</v>
      </c>
      <c r="F43" s="36">
        <f t="shared" si="21"/>
        <v>0.84231330290339279</v>
      </c>
      <c r="G43" s="35">
        <f t="shared" si="18"/>
        <v>3748</v>
      </c>
      <c r="H43" s="35">
        <f t="shared" si="18"/>
        <v>4821</v>
      </c>
      <c r="I43" s="36">
        <f t="shared" si="19"/>
        <v>28.628601921024543</v>
      </c>
      <c r="J43" s="36">
        <f t="shared" si="22"/>
        <v>0.99277197751281898</v>
      </c>
      <c r="K43" s="79"/>
      <c r="L43" s="35">
        <f t="shared" si="20"/>
        <v>16913</v>
      </c>
      <c r="M43" s="36">
        <f t="shared" si="23"/>
        <v>1.0298104961149968</v>
      </c>
      <c r="N43" s="15"/>
    </row>
    <row r="44" spans="1:14" ht="15.75">
      <c r="A44" s="12"/>
      <c r="B44" s="34" t="s">
        <v>291</v>
      </c>
      <c r="C44" s="35">
        <f t="shared" si="16"/>
        <v>289</v>
      </c>
      <c r="D44" s="35">
        <f t="shared" si="16"/>
        <v>398</v>
      </c>
      <c r="E44" s="36">
        <f t="shared" si="17"/>
        <v>37.716262975778548</v>
      </c>
      <c r="F44" s="36">
        <f t="shared" si="21"/>
        <v>0.93642652110488922</v>
      </c>
      <c r="G44" s="35">
        <f t="shared" si="18"/>
        <v>3439</v>
      </c>
      <c r="H44" s="35">
        <f t="shared" si="18"/>
        <v>4501</v>
      </c>
      <c r="I44" s="36">
        <f t="shared" si="19"/>
        <v>30.881070078511197</v>
      </c>
      <c r="J44" s="36">
        <f t="shared" si="22"/>
        <v>0.92687547620518518</v>
      </c>
      <c r="K44" s="79"/>
      <c r="L44" s="35">
        <f t="shared" si="20"/>
        <v>15369</v>
      </c>
      <c r="M44" s="36">
        <f t="shared" si="23"/>
        <v>0.9357983512559207</v>
      </c>
      <c r="N44" s="15"/>
    </row>
    <row r="45" spans="1:14" ht="15.75">
      <c r="A45" s="12"/>
      <c r="B45" s="34" t="s">
        <v>292</v>
      </c>
      <c r="C45" s="35">
        <f t="shared" si="16"/>
        <v>1049</v>
      </c>
      <c r="D45" s="35">
        <f t="shared" si="16"/>
        <v>1347</v>
      </c>
      <c r="E45" s="36">
        <f t="shared" si="17"/>
        <v>28.40800762631077</v>
      </c>
      <c r="F45" s="36">
        <f t="shared" si="21"/>
        <v>3.1692626229353911</v>
      </c>
      <c r="G45" s="35">
        <f t="shared" si="18"/>
        <v>13242</v>
      </c>
      <c r="H45" s="35">
        <f t="shared" si="18"/>
        <v>15111</v>
      </c>
      <c r="I45" s="36">
        <f t="shared" si="19"/>
        <v>14.11418214771183</v>
      </c>
      <c r="J45" s="36">
        <f t="shared" si="22"/>
        <v>3.111756347686415</v>
      </c>
      <c r="K45" s="79"/>
      <c r="L45" s="35">
        <f t="shared" si="20"/>
        <v>58863</v>
      </c>
      <c r="M45" s="36">
        <f t="shared" si="23"/>
        <v>3.5840912453625648</v>
      </c>
      <c r="N45" s="15"/>
    </row>
    <row r="46" spans="1:14" ht="15.75">
      <c r="A46" s="12"/>
      <c r="B46" s="34" t="s">
        <v>293</v>
      </c>
      <c r="C46" s="35">
        <f t="shared" si="16"/>
        <v>2460</v>
      </c>
      <c r="D46" s="35">
        <f t="shared" si="16"/>
        <v>2964</v>
      </c>
      <c r="E46" s="36">
        <f t="shared" si="17"/>
        <v>20.487804878048777</v>
      </c>
      <c r="F46" s="36">
        <f t="shared" si="21"/>
        <v>6.9737894687308835</v>
      </c>
      <c r="G46" s="35">
        <f t="shared" si="18"/>
        <v>32958</v>
      </c>
      <c r="H46" s="35">
        <f t="shared" si="18"/>
        <v>33767</v>
      </c>
      <c r="I46" s="36">
        <f t="shared" si="19"/>
        <v>2.454639237817835</v>
      </c>
      <c r="J46" s="36">
        <f t="shared" si="22"/>
        <v>6.9535223739214596</v>
      </c>
      <c r="K46" s="79"/>
      <c r="L46" s="35">
        <f t="shared" si="20"/>
        <v>140815</v>
      </c>
      <c r="M46" s="36">
        <f t="shared" si="23"/>
        <v>8.5740415662764313</v>
      </c>
      <c r="N46" s="15"/>
    </row>
    <row r="47" spans="1:14" ht="15.75">
      <c r="A47" s="12"/>
      <c r="B47" s="34" t="s">
        <v>294</v>
      </c>
      <c r="C47" s="35">
        <f t="shared" si="16"/>
        <v>3946</v>
      </c>
      <c r="D47" s="35">
        <f t="shared" si="16"/>
        <v>4574</v>
      </c>
      <c r="E47" s="36">
        <f t="shared" si="17"/>
        <v>15.914850481500252</v>
      </c>
      <c r="F47" s="36">
        <f t="shared" si="21"/>
        <v>10.761846501341113</v>
      </c>
      <c r="G47" s="35">
        <f t="shared" si="18"/>
        <v>49732</v>
      </c>
      <c r="H47" s="35">
        <f t="shared" si="18"/>
        <v>54890</v>
      </c>
      <c r="I47" s="36">
        <f t="shared" si="19"/>
        <v>10.371591731681807</v>
      </c>
      <c r="J47" s="36">
        <f t="shared" si="22"/>
        <v>11.303309239925042</v>
      </c>
      <c r="K47" s="79"/>
      <c r="L47" s="35">
        <f t="shared" si="20"/>
        <v>205285</v>
      </c>
      <c r="M47" s="36">
        <f t="shared" si="23"/>
        <v>12.499535723701715</v>
      </c>
      <c r="N47" s="15"/>
    </row>
    <row r="48" spans="1:14" ht="15.75">
      <c r="A48" s="12"/>
      <c r="B48" s="34" t="s">
        <v>295</v>
      </c>
      <c r="C48" s="35">
        <f t="shared" si="16"/>
        <v>110</v>
      </c>
      <c r="D48" s="35">
        <f t="shared" si="16"/>
        <v>167</v>
      </c>
      <c r="E48" s="36">
        <f t="shared" si="17"/>
        <v>51.818181818181806</v>
      </c>
      <c r="F48" s="36">
        <f t="shared" si="21"/>
        <v>0.39292268599124747</v>
      </c>
      <c r="G48" s="35">
        <f t="shared" si="18"/>
        <v>1549</v>
      </c>
      <c r="H48" s="35">
        <f t="shared" si="18"/>
        <v>2016</v>
      </c>
      <c r="I48" s="36">
        <f t="shared" si="19"/>
        <v>30.1484828921885</v>
      </c>
      <c r="J48" s="36">
        <f t="shared" si="22"/>
        <v>0.41514795823809231</v>
      </c>
      <c r="K48" s="79"/>
      <c r="L48" s="35">
        <f t="shared" si="20"/>
        <v>7041</v>
      </c>
      <c r="M48" s="36">
        <f t="shared" si="23"/>
        <v>0.42871730048753576</v>
      </c>
      <c r="N48" s="15"/>
    </row>
    <row r="49" spans="1:14" ht="15.75">
      <c r="A49" s="12"/>
      <c r="B49" s="34" t="s">
        <v>296</v>
      </c>
      <c r="C49" s="35">
        <f t="shared" si="16"/>
        <v>26350</v>
      </c>
      <c r="D49" s="35">
        <f t="shared" si="16"/>
        <v>31979</v>
      </c>
      <c r="E49" s="36">
        <f t="shared" si="17"/>
        <v>21.362428842504745</v>
      </c>
      <c r="F49" s="36">
        <f>+(D49*100)/$D$50</f>
        <v>75.24116512164133</v>
      </c>
      <c r="G49" s="35">
        <f t="shared" si="18"/>
        <v>302108</v>
      </c>
      <c r="H49" s="35">
        <f t="shared" si="18"/>
        <v>362220</v>
      </c>
      <c r="I49" s="36">
        <f t="shared" si="19"/>
        <v>19.897520092152465</v>
      </c>
      <c r="J49" s="36">
        <f>+(H49*100)/$H$50</f>
        <v>74.59072094890962</v>
      </c>
      <c r="K49" s="79"/>
      <c r="L49" s="35">
        <f t="shared" si="20"/>
        <v>1167374</v>
      </c>
      <c r="M49" s="36">
        <f>+(L49*100)/$L$50</f>
        <v>71.079879269895841</v>
      </c>
      <c r="N49" s="15"/>
    </row>
    <row r="50" spans="1:14" ht="15.75">
      <c r="A50" s="12"/>
      <c r="B50" s="40" t="s">
        <v>70</v>
      </c>
      <c r="C50" s="37">
        <f>SUM(C41:C49)</f>
        <v>35149</v>
      </c>
      <c r="D50" s="37">
        <f>SUM(D41:D49)</f>
        <v>42502</v>
      </c>
      <c r="E50" s="38">
        <f t="shared" si="17"/>
        <v>20.919514068679046</v>
      </c>
      <c r="F50" s="38">
        <f>SUM(F41:F49)</f>
        <v>100</v>
      </c>
      <c r="G50" s="37">
        <f t="shared" ref="G50:H50" si="24">SUM(G41:G49)</f>
        <v>414196</v>
      </c>
      <c r="H50" s="37">
        <f t="shared" si="24"/>
        <v>485610</v>
      </c>
      <c r="I50" s="38">
        <f t="shared" si="19"/>
        <v>17.241595766255593</v>
      </c>
      <c r="J50" s="38">
        <f>SUM(J41:J49)</f>
        <v>100</v>
      </c>
      <c r="K50" s="4"/>
      <c r="L50" s="37">
        <f t="shared" ref="L50:M50" si="25">SUM(L41:L49)</f>
        <v>1642341</v>
      </c>
      <c r="M50" s="38">
        <f t="shared" si="25"/>
        <v>100</v>
      </c>
      <c r="N50" s="15"/>
    </row>
    <row r="51" spans="1:14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15"/>
    </row>
    <row r="52" spans="1:14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15"/>
    </row>
    <row r="54" spans="1:14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5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5"/>
    </row>
    <row r="57" spans="1:14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5"/>
    </row>
    <row r="58" spans="1:14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15"/>
    </row>
    <row r="59" spans="1:14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15"/>
    </row>
    <row r="60" spans="1:14" ht="15.75">
      <c r="A60" s="12"/>
      <c r="B60" s="34" t="s">
        <v>256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15"/>
    </row>
    <row r="61" spans="1:14">
      <c r="A61" s="1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9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7"/>
      <c r="C11" s="108" t="s">
        <v>110</v>
      </c>
      <c r="D11" s="108"/>
      <c r="E11" s="108"/>
      <c r="F11" s="108"/>
      <c r="G11" s="108"/>
      <c r="H11" s="108"/>
      <c r="I11" s="108"/>
      <c r="J11" s="108"/>
      <c r="K11" s="15"/>
    </row>
    <row r="12" spans="1:11" ht="15.75">
      <c r="A12" s="12"/>
      <c r="B12" s="3"/>
      <c r="C12" s="48"/>
      <c r="D12" s="48"/>
      <c r="E12" s="48"/>
      <c r="F12" s="48"/>
      <c r="G12" s="48"/>
      <c r="H12" s="48"/>
      <c r="I12" s="48"/>
      <c r="J12" s="48"/>
      <c r="K12" s="15"/>
    </row>
    <row r="13" spans="1:11" ht="15.75">
      <c r="A13" s="12"/>
      <c r="B13" s="49" t="s">
        <v>92</v>
      </c>
      <c r="C13" s="50" t="s">
        <v>139</v>
      </c>
      <c r="D13" s="50"/>
      <c r="E13" s="50"/>
      <c r="F13" s="50"/>
      <c r="G13" s="50"/>
      <c r="H13" s="50"/>
      <c r="I13" s="50"/>
      <c r="J13" s="51"/>
      <c r="K13" s="15"/>
    </row>
    <row r="14" spans="1:11" ht="15.75">
      <c r="A14" s="12"/>
      <c r="B14" s="52"/>
      <c r="C14" s="44" t="s">
        <v>114</v>
      </c>
      <c r="D14" s="44"/>
      <c r="E14" s="44"/>
      <c r="F14" s="44"/>
      <c r="G14" s="44"/>
      <c r="H14" s="44"/>
      <c r="I14" s="44"/>
      <c r="J14" s="53"/>
      <c r="K14" s="15"/>
    </row>
    <row r="15" spans="1:11" ht="15.75">
      <c r="A15" s="12"/>
      <c r="B15" s="54"/>
      <c r="C15" s="55" t="s">
        <v>140</v>
      </c>
      <c r="D15" s="55"/>
      <c r="E15" s="55"/>
      <c r="F15" s="55"/>
      <c r="G15" s="55"/>
      <c r="H15" s="55"/>
      <c r="I15" s="55"/>
      <c r="J15" s="56"/>
      <c r="K15" s="15"/>
    </row>
    <row r="16" spans="1:11" ht="7.5" customHeight="1">
      <c r="A16" s="12"/>
      <c r="B16" s="57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49" t="s">
        <v>216</v>
      </c>
      <c r="C17" s="50" t="s">
        <v>148</v>
      </c>
      <c r="D17" s="50"/>
      <c r="E17" s="50"/>
      <c r="F17" s="50"/>
      <c r="G17" s="50"/>
      <c r="H17" s="50"/>
      <c r="I17" s="50"/>
      <c r="J17" s="51"/>
      <c r="K17" s="15"/>
    </row>
    <row r="18" spans="1:11" ht="15.75">
      <c r="A18" s="12"/>
      <c r="B18" s="58" t="s">
        <v>215</v>
      </c>
      <c r="C18" s="44" t="s">
        <v>149</v>
      </c>
      <c r="D18" s="44"/>
      <c r="E18" s="44"/>
      <c r="F18" s="44"/>
      <c r="G18" s="44"/>
      <c r="H18" s="44"/>
      <c r="I18" s="44"/>
      <c r="J18" s="53"/>
      <c r="K18" s="15"/>
    </row>
    <row r="19" spans="1:11" ht="15.75">
      <c r="A19" s="12"/>
      <c r="B19" s="52"/>
      <c r="C19" s="44" t="s">
        <v>150</v>
      </c>
      <c r="D19" s="44"/>
      <c r="E19" s="44"/>
      <c r="F19" s="44"/>
      <c r="G19" s="44"/>
      <c r="H19" s="44"/>
      <c r="I19" s="44"/>
      <c r="J19" s="53"/>
      <c r="K19" s="15"/>
    </row>
    <row r="20" spans="1:11" ht="15.75">
      <c r="A20" s="12"/>
      <c r="B20" s="54"/>
      <c r="C20" s="55" t="s">
        <v>151</v>
      </c>
      <c r="D20" s="55"/>
      <c r="E20" s="55"/>
      <c r="F20" s="55"/>
      <c r="G20" s="55"/>
      <c r="H20" s="55"/>
      <c r="I20" s="55"/>
      <c r="J20" s="56"/>
      <c r="K20" s="15"/>
    </row>
    <row r="21" spans="1:11" ht="7.5" customHeight="1">
      <c r="A21" s="12"/>
      <c r="B21" s="57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49" t="s">
        <v>221</v>
      </c>
      <c r="C22" s="50" t="s">
        <v>176</v>
      </c>
      <c r="D22" s="50"/>
      <c r="E22" s="50"/>
      <c r="F22" s="50"/>
      <c r="G22" s="50"/>
      <c r="H22" s="50"/>
      <c r="I22" s="50"/>
      <c r="J22" s="51"/>
      <c r="K22" s="15"/>
    </row>
    <row r="23" spans="1:11" ht="15.75">
      <c r="A23" s="12"/>
      <c r="B23" s="58" t="s">
        <v>220</v>
      </c>
      <c r="C23" s="44" t="s">
        <v>177</v>
      </c>
      <c r="D23" s="44"/>
      <c r="E23" s="44"/>
      <c r="F23" s="44"/>
      <c r="G23" s="44"/>
      <c r="H23" s="44"/>
      <c r="I23" s="44"/>
      <c r="J23" s="53"/>
      <c r="K23" s="15"/>
    </row>
    <row r="24" spans="1:11" ht="15.75">
      <c r="A24" s="12"/>
      <c r="B24" s="52"/>
      <c r="C24" s="44" t="s">
        <v>178</v>
      </c>
      <c r="D24" s="44"/>
      <c r="E24" s="44"/>
      <c r="F24" s="44"/>
      <c r="G24" s="44"/>
      <c r="H24" s="44"/>
      <c r="I24" s="44"/>
      <c r="J24" s="53"/>
      <c r="K24" s="15"/>
    </row>
    <row r="25" spans="1:11" ht="15.75">
      <c r="A25" s="12"/>
      <c r="B25" s="52"/>
      <c r="C25" s="44" t="s">
        <v>179</v>
      </c>
      <c r="D25" s="44"/>
      <c r="E25" s="44"/>
      <c r="F25" s="44"/>
      <c r="G25" s="44"/>
      <c r="H25" s="44"/>
      <c r="I25" s="44"/>
      <c r="J25" s="53"/>
      <c r="K25" s="15"/>
    </row>
    <row r="26" spans="1:11" ht="15.75">
      <c r="A26" s="12"/>
      <c r="B26" s="52"/>
      <c r="C26" s="44" t="s">
        <v>180</v>
      </c>
      <c r="D26" s="44"/>
      <c r="E26" s="44"/>
      <c r="F26" s="44"/>
      <c r="G26" s="44"/>
      <c r="H26" s="44"/>
      <c r="I26" s="44"/>
      <c r="J26" s="53"/>
      <c r="K26" s="15"/>
    </row>
    <row r="27" spans="1:11" ht="15.75">
      <c r="A27" s="12"/>
      <c r="B27" s="52"/>
      <c r="C27" s="44" t="s">
        <v>181</v>
      </c>
      <c r="D27" s="44"/>
      <c r="E27" s="44"/>
      <c r="F27" s="44"/>
      <c r="G27" s="44"/>
      <c r="H27" s="44"/>
      <c r="I27" s="44"/>
      <c r="J27" s="53"/>
      <c r="K27" s="15"/>
    </row>
    <row r="28" spans="1:11" ht="15.75">
      <c r="A28" s="12"/>
      <c r="B28" s="54"/>
      <c r="C28" s="55" t="s">
        <v>182</v>
      </c>
      <c r="D28" s="55"/>
      <c r="E28" s="55"/>
      <c r="F28" s="55"/>
      <c r="G28" s="55"/>
      <c r="H28" s="55"/>
      <c r="I28" s="55"/>
      <c r="J28" s="56"/>
      <c r="K28" s="15"/>
    </row>
    <row r="29" spans="1:11" ht="7.5" customHeight="1">
      <c r="A29" s="12"/>
      <c r="B29" s="57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49" t="s">
        <v>94</v>
      </c>
      <c r="C30" s="50" t="s">
        <v>152</v>
      </c>
      <c r="D30" s="50"/>
      <c r="E30" s="50"/>
      <c r="F30" s="50"/>
      <c r="G30" s="50"/>
      <c r="H30" s="50"/>
      <c r="I30" s="50"/>
      <c r="J30" s="51"/>
      <c r="K30" s="15"/>
    </row>
    <row r="31" spans="1:11" ht="15.75">
      <c r="A31" s="12"/>
      <c r="B31" s="52"/>
      <c r="C31" s="44" t="s">
        <v>153</v>
      </c>
      <c r="D31" s="44"/>
      <c r="E31" s="44"/>
      <c r="F31" s="44"/>
      <c r="G31" s="44"/>
      <c r="H31" s="44"/>
      <c r="I31" s="44"/>
      <c r="J31" s="53"/>
      <c r="K31" s="15"/>
    </row>
    <row r="32" spans="1:11" ht="15.75">
      <c r="A32" s="12"/>
      <c r="B32" s="54"/>
      <c r="C32" s="55" t="s">
        <v>154</v>
      </c>
      <c r="D32" s="55"/>
      <c r="E32" s="55"/>
      <c r="F32" s="55"/>
      <c r="G32" s="55"/>
      <c r="H32" s="55"/>
      <c r="I32" s="55"/>
      <c r="J32" s="56"/>
      <c r="K32" s="15"/>
    </row>
    <row r="33" spans="1:11" ht="7.5" customHeight="1">
      <c r="A33" s="12"/>
      <c r="B33" s="57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49" t="s">
        <v>95</v>
      </c>
      <c r="C34" s="50" t="s">
        <v>155</v>
      </c>
      <c r="D34" s="50"/>
      <c r="E34" s="50"/>
      <c r="F34" s="50"/>
      <c r="G34" s="50"/>
      <c r="H34" s="50"/>
      <c r="I34" s="50"/>
      <c r="J34" s="51"/>
      <c r="K34" s="15"/>
    </row>
    <row r="35" spans="1:11" ht="15.75">
      <c r="A35" s="12"/>
      <c r="B35" s="52"/>
      <c r="C35" s="44" t="s">
        <v>156</v>
      </c>
      <c r="D35" s="44"/>
      <c r="E35" s="44"/>
      <c r="F35" s="44"/>
      <c r="G35" s="44"/>
      <c r="H35" s="44"/>
      <c r="I35" s="44"/>
      <c r="J35" s="53"/>
      <c r="K35" s="15"/>
    </row>
    <row r="36" spans="1:11" ht="15.75">
      <c r="A36" s="12"/>
      <c r="B36" s="54"/>
      <c r="C36" s="55" t="s">
        <v>157</v>
      </c>
      <c r="D36" s="55"/>
      <c r="E36" s="55"/>
      <c r="F36" s="55"/>
      <c r="G36" s="55"/>
      <c r="H36" s="55"/>
      <c r="I36" s="55"/>
      <c r="J36" s="56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49" t="s">
        <v>212</v>
      </c>
      <c r="C38" s="50" t="s">
        <v>115</v>
      </c>
      <c r="D38" s="50"/>
      <c r="E38" s="50"/>
      <c r="F38" s="50"/>
      <c r="G38" s="50"/>
      <c r="H38" s="50"/>
      <c r="I38" s="50"/>
      <c r="J38" s="51"/>
      <c r="K38" s="15"/>
    </row>
    <row r="39" spans="1:11" ht="15.75">
      <c r="A39" s="12"/>
      <c r="B39" s="58" t="s">
        <v>213</v>
      </c>
      <c r="C39" s="44" t="s">
        <v>116</v>
      </c>
      <c r="D39" s="44"/>
      <c r="E39" s="44"/>
      <c r="F39" s="44"/>
      <c r="G39" s="44"/>
      <c r="H39" s="44"/>
      <c r="I39" s="44"/>
      <c r="J39" s="53"/>
      <c r="K39" s="15"/>
    </row>
    <row r="40" spans="1:11" ht="15.75">
      <c r="A40" s="12"/>
      <c r="B40" s="52"/>
      <c r="C40" s="44" t="s">
        <v>117</v>
      </c>
      <c r="D40" s="44"/>
      <c r="E40" s="44"/>
      <c r="F40" s="44"/>
      <c r="G40" s="44"/>
      <c r="H40" s="44"/>
      <c r="I40" s="44"/>
      <c r="J40" s="53"/>
      <c r="K40" s="15"/>
    </row>
    <row r="41" spans="1:11" ht="15.75">
      <c r="A41" s="12"/>
      <c r="B41" s="54"/>
      <c r="C41" s="55" t="s">
        <v>118</v>
      </c>
      <c r="D41" s="55"/>
      <c r="E41" s="55"/>
      <c r="F41" s="55"/>
      <c r="G41" s="55"/>
      <c r="H41" s="55"/>
      <c r="I41" s="55"/>
      <c r="J41" s="56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49" t="s">
        <v>98</v>
      </c>
      <c r="C43" s="50" t="s">
        <v>187</v>
      </c>
      <c r="D43" s="50"/>
      <c r="E43" s="50"/>
      <c r="F43" s="50"/>
      <c r="G43" s="50"/>
      <c r="H43" s="50"/>
      <c r="I43" s="50"/>
      <c r="J43" s="51"/>
      <c r="K43" s="15"/>
    </row>
    <row r="44" spans="1:11" ht="15.75">
      <c r="A44" s="12"/>
      <c r="B44" s="52"/>
      <c r="C44" s="44" t="s">
        <v>128</v>
      </c>
      <c r="D44" s="44"/>
      <c r="E44" s="44"/>
      <c r="F44" s="44"/>
      <c r="G44" s="44"/>
      <c r="H44" s="44"/>
      <c r="I44" s="44"/>
      <c r="J44" s="53"/>
      <c r="K44" s="15"/>
    </row>
    <row r="45" spans="1:11" ht="15.75">
      <c r="A45" s="12"/>
      <c r="B45" s="52"/>
      <c r="C45" s="44" t="s">
        <v>129</v>
      </c>
      <c r="D45" s="44"/>
      <c r="E45" s="44"/>
      <c r="F45" s="44"/>
      <c r="G45" s="44"/>
      <c r="H45" s="44"/>
      <c r="I45" s="44"/>
      <c r="J45" s="53"/>
      <c r="K45" s="15"/>
    </row>
    <row r="46" spans="1:11" ht="15.75">
      <c r="A46" s="12"/>
      <c r="B46" s="52"/>
      <c r="C46" s="44" t="s">
        <v>188</v>
      </c>
      <c r="D46" s="44"/>
      <c r="E46" s="44"/>
      <c r="F46" s="44"/>
      <c r="G46" s="44"/>
      <c r="H46" s="44"/>
      <c r="I46" s="44"/>
      <c r="J46" s="53"/>
      <c r="K46" s="15"/>
    </row>
    <row r="47" spans="1:11" ht="15.75">
      <c r="A47" s="12"/>
      <c r="B47" s="54"/>
      <c r="C47" s="55" t="s">
        <v>130</v>
      </c>
      <c r="D47" s="55"/>
      <c r="E47" s="55"/>
      <c r="F47" s="55"/>
      <c r="G47" s="55"/>
      <c r="H47" s="55"/>
      <c r="I47" s="55"/>
      <c r="J47" s="56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49" t="s">
        <v>219</v>
      </c>
      <c r="C49" s="50" t="s">
        <v>167</v>
      </c>
      <c r="D49" s="50"/>
      <c r="E49" s="50"/>
      <c r="F49" s="50"/>
      <c r="G49" s="50"/>
      <c r="H49" s="50"/>
      <c r="I49" s="50"/>
      <c r="J49" s="51"/>
      <c r="K49" s="15"/>
    </row>
    <row r="50" spans="1:11" ht="15.75">
      <c r="A50" s="12"/>
      <c r="B50" s="58" t="s">
        <v>218</v>
      </c>
      <c r="C50" s="44" t="s">
        <v>168</v>
      </c>
      <c r="D50" s="44"/>
      <c r="E50" s="44"/>
      <c r="F50" s="44"/>
      <c r="G50" s="44"/>
      <c r="H50" s="44"/>
      <c r="I50" s="44"/>
      <c r="J50" s="53"/>
      <c r="K50" s="15"/>
    </row>
    <row r="51" spans="1:11" ht="15.75">
      <c r="A51" s="12"/>
      <c r="B51" s="54"/>
      <c r="C51" s="55" t="s">
        <v>169</v>
      </c>
      <c r="D51" s="55"/>
      <c r="E51" s="55"/>
      <c r="F51" s="55"/>
      <c r="G51" s="55"/>
      <c r="H51" s="55"/>
      <c r="I51" s="55"/>
      <c r="J51" s="56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49" t="s">
        <v>96</v>
      </c>
      <c r="C53" s="50" t="s">
        <v>158</v>
      </c>
      <c r="D53" s="50"/>
      <c r="E53" s="50"/>
      <c r="F53" s="50"/>
      <c r="G53" s="50"/>
      <c r="H53" s="50"/>
      <c r="I53" s="50"/>
      <c r="J53" s="51"/>
      <c r="K53" s="15"/>
    </row>
    <row r="54" spans="1:11" ht="15.75">
      <c r="A54" s="12"/>
      <c r="B54" s="52"/>
      <c r="C54" s="44" t="s">
        <v>159</v>
      </c>
      <c r="D54" s="44"/>
      <c r="E54" s="44"/>
      <c r="F54" s="44"/>
      <c r="G54" s="44"/>
      <c r="H54" s="44"/>
      <c r="I54" s="44"/>
      <c r="J54" s="53"/>
      <c r="K54" s="15"/>
    </row>
    <row r="55" spans="1:11" ht="15.75">
      <c r="A55" s="12"/>
      <c r="B55" s="52"/>
      <c r="C55" s="44" t="s">
        <v>160</v>
      </c>
      <c r="D55" s="44"/>
      <c r="E55" s="44"/>
      <c r="F55" s="44"/>
      <c r="G55" s="44"/>
      <c r="H55" s="44"/>
      <c r="I55" s="44"/>
      <c r="J55" s="53"/>
      <c r="K55" s="15"/>
    </row>
    <row r="56" spans="1:11" ht="15.75">
      <c r="A56" s="12"/>
      <c r="B56" s="54"/>
      <c r="C56" s="55" t="s">
        <v>161</v>
      </c>
      <c r="D56" s="55"/>
      <c r="E56" s="55"/>
      <c r="F56" s="55"/>
      <c r="G56" s="55"/>
      <c r="H56" s="55"/>
      <c r="I56" s="55"/>
      <c r="J56" s="56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49" t="s">
        <v>75</v>
      </c>
      <c r="C58" s="50" t="s">
        <v>134</v>
      </c>
      <c r="D58" s="50"/>
      <c r="E58" s="50"/>
      <c r="F58" s="50"/>
      <c r="G58" s="50"/>
      <c r="H58" s="50"/>
      <c r="I58" s="50"/>
      <c r="J58" s="51"/>
      <c r="K58" s="15"/>
    </row>
    <row r="59" spans="1:11" ht="15.75">
      <c r="A59" s="12"/>
      <c r="B59" s="52"/>
      <c r="C59" s="44" t="s">
        <v>111</v>
      </c>
      <c r="D59" s="44"/>
      <c r="E59" s="44"/>
      <c r="F59" s="44"/>
      <c r="G59" s="44"/>
      <c r="H59" s="44"/>
      <c r="I59" s="44"/>
      <c r="J59" s="53"/>
      <c r="K59" s="15"/>
    </row>
    <row r="60" spans="1:11" ht="15.75">
      <c r="A60" s="12"/>
      <c r="B60" s="52"/>
      <c r="C60" s="44" t="s">
        <v>112</v>
      </c>
      <c r="D60" s="44"/>
      <c r="E60" s="44"/>
      <c r="F60" s="44"/>
      <c r="G60" s="44"/>
      <c r="H60" s="44"/>
      <c r="I60" s="44"/>
      <c r="J60" s="53"/>
      <c r="K60" s="15"/>
    </row>
    <row r="61" spans="1:11" ht="15.75">
      <c r="A61" s="12"/>
      <c r="B61" s="54"/>
      <c r="C61" s="55" t="s">
        <v>135</v>
      </c>
      <c r="D61" s="55"/>
      <c r="E61" s="55"/>
      <c r="F61" s="55"/>
      <c r="G61" s="55"/>
      <c r="H61" s="55"/>
      <c r="I61" s="55"/>
      <c r="J61" s="56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49" t="s">
        <v>224</v>
      </c>
      <c r="C63" s="50" t="s">
        <v>189</v>
      </c>
      <c r="D63" s="50"/>
      <c r="E63" s="50"/>
      <c r="F63" s="50"/>
      <c r="G63" s="50"/>
      <c r="H63" s="50"/>
      <c r="I63" s="50"/>
      <c r="J63" s="51"/>
      <c r="K63" s="15"/>
    </row>
    <row r="64" spans="1:11" ht="15.75">
      <c r="A64" s="12"/>
      <c r="B64" s="58" t="s">
        <v>223</v>
      </c>
      <c r="C64" s="44" t="s">
        <v>190</v>
      </c>
      <c r="D64" s="44"/>
      <c r="E64" s="44"/>
      <c r="F64" s="44"/>
      <c r="G64" s="44"/>
      <c r="H64" s="44"/>
      <c r="I64" s="44"/>
      <c r="J64" s="53"/>
      <c r="K64" s="15"/>
    </row>
    <row r="65" spans="1:11" ht="15" customHeight="1">
      <c r="A65" s="12"/>
      <c r="B65" s="52"/>
      <c r="C65" s="44" t="s">
        <v>131</v>
      </c>
      <c r="D65" s="44"/>
      <c r="E65" s="44"/>
      <c r="F65" s="44"/>
      <c r="G65" s="44"/>
      <c r="H65" s="44"/>
      <c r="I65" s="44"/>
      <c r="J65" s="53"/>
      <c r="K65" s="15"/>
    </row>
    <row r="66" spans="1:11" ht="15.75">
      <c r="A66" s="12"/>
      <c r="B66" s="54"/>
      <c r="C66" s="55" t="s">
        <v>191</v>
      </c>
      <c r="D66" s="55"/>
      <c r="E66" s="55"/>
      <c r="F66" s="55"/>
      <c r="G66" s="55"/>
      <c r="H66" s="55"/>
      <c r="I66" s="55"/>
      <c r="J66" s="56"/>
      <c r="K66" s="15"/>
    </row>
    <row r="67" spans="1:11" ht="7.5" customHeight="1">
      <c r="A67" s="12"/>
      <c r="B67" s="59"/>
      <c r="C67" s="59"/>
      <c r="D67" s="59"/>
      <c r="E67" s="59"/>
      <c r="F67" s="59"/>
      <c r="G67" s="59"/>
      <c r="H67" s="59"/>
      <c r="I67" s="59"/>
      <c r="J67" s="59"/>
      <c r="K67" s="15"/>
    </row>
    <row r="68" spans="1:11" ht="15.75">
      <c r="A68" s="12"/>
      <c r="B68" s="49" t="s">
        <v>76</v>
      </c>
      <c r="C68" s="50" t="s">
        <v>142</v>
      </c>
      <c r="D68" s="50"/>
      <c r="E68" s="50"/>
      <c r="F68" s="50"/>
      <c r="G68" s="50"/>
      <c r="H68" s="50"/>
      <c r="I68" s="50"/>
      <c r="J68" s="51"/>
      <c r="K68" s="15"/>
    </row>
    <row r="69" spans="1:11" ht="15.75">
      <c r="A69" s="12"/>
      <c r="B69" s="54"/>
      <c r="C69" s="55" t="s">
        <v>166</v>
      </c>
      <c r="D69" s="55"/>
      <c r="E69" s="55"/>
      <c r="F69" s="55"/>
      <c r="G69" s="55"/>
      <c r="H69" s="55"/>
      <c r="I69" s="55"/>
      <c r="J69" s="56"/>
      <c r="K69" s="15"/>
    </row>
    <row r="70" spans="1:11" ht="7.5" customHeight="1">
      <c r="A70" s="12"/>
      <c r="B70" s="59"/>
      <c r="C70" s="59"/>
      <c r="D70" s="59"/>
      <c r="E70" s="59"/>
      <c r="F70" s="59"/>
      <c r="G70" s="59"/>
      <c r="H70" s="59"/>
      <c r="I70" s="59"/>
      <c r="J70" s="59"/>
      <c r="K70" s="15"/>
    </row>
    <row r="71" spans="1:11" ht="15.75">
      <c r="A71" s="12"/>
      <c r="B71" s="49" t="s">
        <v>91</v>
      </c>
      <c r="C71" s="50" t="s">
        <v>192</v>
      </c>
      <c r="D71" s="50"/>
      <c r="E71" s="50"/>
      <c r="F71" s="50"/>
      <c r="G71" s="50"/>
      <c r="H71" s="50"/>
      <c r="I71" s="50"/>
      <c r="J71" s="51"/>
      <c r="K71" s="15"/>
    </row>
    <row r="72" spans="1:11" ht="15.75">
      <c r="A72" s="12"/>
      <c r="B72" s="52"/>
      <c r="C72" s="44" t="s">
        <v>137</v>
      </c>
      <c r="D72" s="44"/>
      <c r="E72" s="44"/>
      <c r="F72" s="44"/>
      <c r="G72" s="44"/>
      <c r="H72" s="44"/>
      <c r="I72" s="44"/>
      <c r="J72" s="53"/>
      <c r="K72" s="15"/>
    </row>
    <row r="73" spans="1:11" ht="15.75">
      <c r="A73" s="12"/>
      <c r="B73" s="54"/>
      <c r="C73" s="55" t="s">
        <v>138</v>
      </c>
      <c r="D73" s="55"/>
      <c r="E73" s="55"/>
      <c r="F73" s="55"/>
      <c r="G73" s="55"/>
      <c r="H73" s="55"/>
      <c r="I73" s="55"/>
      <c r="J73" s="56"/>
      <c r="K73" s="15"/>
    </row>
    <row r="74" spans="1:11" ht="7.5" customHeight="1">
      <c r="A74" s="12"/>
      <c r="B74" s="59"/>
      <c r="C74" s="59"/>
      <c r="D74" s="59"/>
      <c r="E74" s="59"/>
      <c r="F74" s="59"/>
      <c r="G74" s="59"/>
      <c r="H74" s="59"/>
      <c r="I74" s="59"/>
      <c r="J74" s="59"/>
      <c r="K74" s="15"/>
    </row>
    <row r="75" spans="1:11" ht="15" customHeight="1">
      <c r="A75" s="12"/>
      <c r="B75" s="49" t="s">
        <v>79</v>
      </c>
      <c r="C75" s="50" t="s">
        <v>207</v>
      </c>
      <c r="D75" s="50"/>
      <c r="E75" s="50"/>
      <c r="F75" s="50"/>
      <c r="G75" s="50"/>
      <c r="H75" s="50"/>
      <c r="I75" s="50"/>
      <c r="J75" s="51"/>
      <c r="K75" s="15"/>
    </row>
    <row r="76" spans="1:11" ht="15" customHeight="1">
      <c r="A76" s="12"/>
      <c r="B76" s="52"/>
      <c r="C76" s="44" t="s">
        <v>208</v>
      </c>
      <c r="D76" s="44"/>
      <c r="E76" s="44"/>
      <c r="F76" s="44"/>
      <c r="G76" s="44"/>
      <c r="H76" s="44"/>
      <c r="I76" s="44"/>
      <c r="J76" s="53"/>
      <c r="K76" s="15"/>
    </row>
    <row r="77" spans="1:11" ht="15" customHeight="1">
      <c r="A77" s="12"/>
      <c r="B77" s="54"/>
      <c r="C77" s="55" t="s">
        <v>209</v>
      </c>
      <c r="D77" s="55"/>
      <c r="E77" s="55"/>
      <c r="F77" s="55"/>
      <c r="G77" s="55"/>
      <c r="H77" s="55"/>
      <c r="I77" s="55"/>
      <c r="J77" s="56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49" t="s">
        <v>210</v>
      </c>
      <c r="C79" s="50" t="s">
        <v>113</v>
      </c>
      <c r="D79" s="50"/>
      <c r="E79" s="50"/>
      <c r="F79" s="50"/>
      <c r="G79" s="50"/>
      <c r="H79" s="50"/>
      <c r="I79" s="50"/>
      <c r="J79" s="51"/>
      <c r="K79" s="15"/>
    </row>
    <row r="80" spans="1:11" ht="15.75">
      <c r="A80" s="12"/>
      <c r="B80" s="60" t="s">
        <v>211</v>
      </c>
      <c r="C80" s="55" t="s">
        <v>136</v>
      </c>
      <c r="D80" s="55"/>
      <c r="E80" s="55"/>
      <c r="F80" s="55"/>
      <c r="G80" s="55"/>
      <c r="H80" s="55"/>
      <c r="I80" s="55"/>
      <c r="J80" s="56"/>
      <c r="K80" s="15"/>
    </row>
    <row r="81" spans="1:11" ht="7.5" customHeight="1">
      <c r="A81" s="12"/>
      <c r="B81" s="59"/>
      <c r="C81" s="59"/>
      <c r="D81" s="59"/>
      <c r="E81" s="59"/>
      <c r="F81" s="59"/>
      <c r="G81" s="59"/>
      <c r="H81" s="59"/>
      <c r="I81" s="59"/>
      <c r="J81" s="59"/>
      <c r="K81" s="15"/>
    </row>
    <row r="82" spans="1:11" ht="15" customHeight="1">
      <c r="A82" s="12"/>
      <c r="B82" s="49" t="s">
        <v>78</v>
      </c>
      <c r="C82" s="50" t="s">
        <v>193</v>
      </c>
      <c r="D82" s="50"/>
      <c r="E82" s="50"/>
      <c r="F82" s="50"/>
      <c r="G82" s="50"/>
      <c r="H82" s="50"/>
      <c r="I82" s="50"/>
      <c r="J82" s="51"/>
      <c r="K82" s="15"/>
    </row>
    <row r="83" spans="1:11" ht="15" customHeight="1">
      <c r="A83" s="12"/>
      <c r="B83" s="52"/>
      <c r="C83" s="44" t="s">
        <v>194</v>
      </c>
      <c r="D83" s="44"/>
      <c r="E83" s="44"/>
      <c r="F83" s="44"/>
      <c r="G83" s="44"/>
      <c r="H83" s="44"/>
      <c r="I83" s="44"/>
      <c r="J83" s="53"/>
      <c r="K83" s="15"/>
    </row>
    <row r="84" spans="1:11" ht="15" customHeight="1">
      <c r="A84" s="12"/>
      <c r="B84" s="52"/>
      <c r="C84" s="44" t="s">
        <v>195</v>
      </c>
      <c r="D84" s="44"/>
      <c r="E84" s="44"/>
      <c r="F84" s="44"/>
      <c r="G84" s="44"/>
      <c r="H84" s="44"/>
      <c r="I84" s="44"/>
      <c r="J84" s="53"/>
      <c r="K84" s="15"/>
    </row>
    <row r="85" spans="1:11" ht="15" customHeight="1">
      <c r="A85" s="12"/>
      <c r="B85" s="52"/>
      <c r="C85" s="44" t="s">
        <v>132</v>
      </c>
      <c r="D85" s="44"/>
      <c r="E85" s="44"/>
      <c r="F85" s="44"/>
      <c r="G85" s="44"/>
      <c r="H85" s="44"/>
      <c r="I85" s="44"/>
      <c r="J85" s="53"/>
      <c r="K85" s="15"/>
    </row>
    <row r="86" spans="1:11" ht="15" customHeight="1">
      <c r="A86" s="12"/>
      <c r="B86" s="52"/>
      <c r="C86" s="44" t="s">
        <v>133</v>
      </c>
      <c r="D86" s="44"/>
      <c r="E86" s="44"/>
      <c r="F86" s="44"/>
      <c r="G86" s="44"/>
      <c r="H86" s="44"/>
      <c r="I86" s="44"/>
      <c r="J86" s="53"/>
      <c r="K86" s="15"/>
    </row>
    <row r="87" spans="1:11" ht="15" customHeight="1">
      <c r="A87" s="12"/>
      <c r="B87" s="52"/>
      <c r="C87" s="44" t="s">
        <v>196</v>
      </c>
      <c r="D87" s="44"/>
      <c r="E87" s="44"/>
      <c r="F87" s="44"/>
      <c r="G87" s="44"/>
      <c r="H87" s="44"/>
      <c r="I87" s="44"/>
      <c r="J87" s="53"/>
      <c r="K87" s="15"/>
    </row>
    <row r="88" spans="1:11" ht="15" customHeight="1">
      <c r="A88" s="12"/>
      <c r="B88" s="52"/>
      <c r="C88" s="44" t="s">
        <v>197</v>
      </c>
      <c r="D88" s="44"/>
      <c r="E88" s="44"/>
      <c r="F88" s="44"/>
      <c r="G88" s="44"/>
      <c r="H88" s="44"/>
      <c r="I88" s="44"/>
      <c r="J88" s="53"/>
      <c r="K88" s="15"/>
    </row>
    <row r="89" spans="1:11" ht="15" customHeight="1">
      <c r="A89" s="12"/>
      <c r="B89" s="52"/>
      <c r="C89" s="44" t="s">
        <v>198</v>
      </c>
      <c r="D89" s="44"/>
      <c r="E89" s="44"/>
      <c r="F89" s="44"/>
      <c r="G89" s="44"/>
      <c r="H89" s="44"/>
      <c r="I89" s="44"/>
      <c r="J89" s="53"/>
      <c r="K89" s="15"/>
    </row>
    <row r="90" spans="1:11" ht="15" customHeight="1">
      <c r="A90" s="12"/>
      <c r="B90" s="54"/>
      <c r="C90" s="55" t="s">
        <v>199</v>
      </c>
      <c r="D90" s="55"/>
      <c r="E90" s="55"/>
      <c r="F90" s="55"/>
      <c r="G90" s="55"/>
      <c r="H90" s="55"/>
      <c r="I90" s="55"/>
      <c r="J90" s="56"/>
      <c r="K90" s="15"/>
    </row>
    <row r="91" spans="1:11" ht="7.5" customHeight="1">
      <c r="A91" s="12"/>
      <c r="B91" s="59"/>
      <c r="C91" s="59"/>
      <c r="D91" s="59"/>
      <c r="E91" s="59"/>
      <c r="F91" s="59"/>
      <c r="G91" s="59"/>
      <c r="H91" s="59"/>
      <c r="I91" s="59"/>
      <c r="J91" s="59"/>
      <c r="K91" s="15"/>
    </row>
    <row r="92" spans="1:11" ht="15" customHeight="1">
      <c r="A92" s="12"/>
      <c r="B92" s="49" t="s">
        <v>214</v>
      </c>
      <c r="C92" s="50" t="s">
        <v>143</v>
      </c>
      <c r="D92" s="50"/>
      <c r="E92" s="50"/>
      <c r="F92" s="50"/>
      <c r="G92" s="50"/>
      <c r="H92" s="50"/>
      <c r="I92" s="50"/>
      <c r="J92" s="51"/>
      <c r="K92" s="15"/>
    </row>
    <row r="93" spans="1:11" ht="15" customHeight="1">
      <c r="A93" s="12"/>
      <c r="B93" s="58" t="s">
        <v>120</v>
      </c>
      <c r="C93" s="44" t="s">
        <v>144</v>
      </c>
      <c r="D93" s="44"/>
      <c r="E93" s="44"/>
      <c r="F93" s="44"/>
      <c r="G93" s="44"/>
      <c r="H93" s="44"/>
      <c r="I93" s="44"/>
      <c r="J93" s="53"/>
      <c r="K93" s="15"/>
    </row>
    <row r="94" spans="1:11" ht="15" customHeight="1">
      <c r="A94" s="12"/>
      <c r="B94" s="52"/>
      <c r="C94" s="44" t="s">
        <v>145</v>
      </c>
      <c r="D94" s="44"/>
      <c r="E94" s="44"/>
      <c r="F94" s="44"/>
      <c r="G94" s="44"/>
      <c r="H94" s="44"/>
      <c r="I94" s="44"/>
      <c r="J94" s="53"/>
      <c r="K94" s="15"/>
    </row>
    <row r="95" spans="1:11" ht="15" customHeight="1">
      <c r="A95" s="12"/>
      <c r="B95" s="52"/>
      <c r="C95" s="44" t="s">
        <v>146</v>
      </c>
      <c r="D95" s="44"/>
      <c r="E95" s="44"/>
      <c r="F95" s="44"/>
      <c r="G95" s="44"/>
      <c r="H95" s="44"/>
      <c r="I95" s="44"/>
      <c r="J95" s="53"/>
      <c r="K95" s="15"/>
    </row>
    <row r="96" spans="1:11" ht="15" customHeight="1">
      <c r="A96" s="12"/>
      <c r="B96" s="54"/>
      <c r="C96" s="55" t="s">
        <v>147</v>
      </c>
      <c r="D96" s="55"/>
      <c r="E96" s="55"/>
      <c r="F96" s="55"/>
      <c r="G96" s="55"/>
      <c r="H96" s="55"/>
      <c r="I96" s="55"/>
      <c r="J96" s="56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1" t="s">
        <v>99</v>
      </c>
      <c r="C98" s="62" t="s">
        <v>99</v>
      </c>
      <c r="D98" s="62"/>
      <c r="E98" s="62"/>
      <c r="F98" s="62"/>
      <c r="G98" s="62"/>
      <c r="H98" s="62"/>
      <c r="I98" s="62"/>
      <c r="J98" s="63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49" t="s">
        <v>93</v>
      </c>
      <c r="C100" s="50" t="s">
        <v>119</v>
      </c>
      <c r="D100" s="50"/>
      <c r="E100" s="50"/>
      <c r="F100" s="50"/>
      <c r="G100" s="50"/>
      <c r="H100" s="50"/>
      <c r="I100" s="50"/>
      <c r="J100" s="51"/>
      <c r="K100" s="15"/>
    </row>
    <row r="101" spans="1:11" ht="15.75">
      <c r="A101" s="12"/>
      <c r="B101" s="54"/>
      <c r="C101" s="55" t="s">
        <v>141</v>
      </c>
      <c r="D101" s="55"/>
      <c r="E101" s="55"/>
      <c r="F101" s="55"/>
      <c r="G101" s="55"/>
      <c r="H101" s="55"/>
      <c r="I101" s="55"/>
      <c r="J101" s="56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49" t="s">
        <v>77</v>
      </c>
      <c r="C103" s="50" t="s">
        <v>170</v>
      </c>
      <c r="D103" s="50"/>
      <c r="E103" s="50"/>
      <c r="F103" s="50"/>
      <c r="G103" s="50"/>
      <c r="H103" s="50"/>
      <c r="I103" s="50"/>
      <c r="J103" s="51"/>
      <c r="K103" s="15"/>
    </row>
    <row r="104" spans="1:11" ht="15.75">
      <c r="A104" s="12"/>
      <c r="B104" s="52"/>
      <c r="C104" s="44" t="s">
        <v>121</v>
      </c>
      <c r="D104" s="44"/>
      <c r="E104" s="44"/>
      <c r="F104" s="44"/>
      <c r="G104" s="44"/>
      <c r="H104" s="44"/>
      <c r="I104" s="44"/>
      <c r="J104" s="53"/>
      <c r="K104" s="15"/>
    </row>
    <row r="105" spans="1:11" ht="15" customHeight="1">
      <c r="A105" s="12"/>
      <c r="B105" s="52"/>
      <c r="C105" s="44" t="s">
        <v>171</v>
      </c>
      <c r="D105" s="44"/>
      <c r="E105" s="44"/>
      <c r="F105" s="44"/>
      <c r="G105" s="44"/>
      <c r="H105" s="44"/>
      <c r="I105" s="44"/>
      <c r="J105" s="53"/>
      <c r="K105" s="15"/>
    </row>
    <row r="106" spans="1:11" ht="15.75">
      <c r="A106" s="12"/>
      <c r="B106" s="52"/>
      <c r="C106" s="44" t="s">
        <v>172</v>
      </c>
      <c r="D106" s="44"/>
      <c r="E106" s="44"/>
      <c r="F106" s="44"/>
      <c r="G106" s="44"/>
      <c r="H106" s="44"/>
      <c r="I106" s="44"/>
      <c r="J106" s="53"/>
      <c r="K106" s="15"/>
    </row>
    <row r="107" spans="1:11" ht="15.75">
      <c r="A107" s="12"/>
      <c r="B107" s="52"/>
      <c r="C107" s="44" t="s">
        <v>173</v>
      </c>
      <c r="D107" s="44"/>
      <c r="E107" s="44"/>
      <c r="F107" s="44"/>
      <c r="G107" s="44"/>
      <c r="H107" s="44"/>
      <c r="I107" s="44"/>
      <c r="J107" s="53"/>
      <c r="K107" s="15"/>
    </row>
    <row r="108" spans="1:11" ht="15.75">
      <c r="A108" s="12"/>
      <c r="B108" s="52"/>
      <c r="C108" s="44" t="s">
        <v>122</v>
      </c>
      <c r="D108" s="44"/>
      <c r="E108" s="44"/>
      <c r="F108" s="44"/>
      <c r="G108" s="44"/>
      <c r="H108" s="44"/>
      <c r="I108" s="44"/>
      <c r="J108" s="53"/>
      <c r="K108" s="15"/>
    </row>
    <row r="109" spans="1:11" ht="15.75">
      <c r="A109" s="12"/>
      <c r="B109" s="52"/>
      <c r="C109" s="44" t="s">
        <v>123</v>
      </c>
      <c r="D109" s="44"/>
      <c r="E109" s="44"/>
      <c r="F109" s="44"/>
      <c r="G109" s="44"/>
      <c r="H109" s="44"/>
      <c r="I109" s="44"/>
      <c r="J109" s="53"/>
      <c r="K109" s="15"/>
    </row>
    <row r="110" spans="1:11" ht="15.75">
      <c r="A110" s="12"/>
      <c r="B110" s="54"/>
      <c r="C110" s="55" t="s">
        <v>174</v>
      </c>
      <c r="D110" s="55"/>
      <c r="E110" s="55"/>
      <c r="F110" s="55"/>
      <c r="G110" s="55"/>
      <c r="H110" s="55"/>
      <c r="I110" s="55"/>
      <c r="J110" s="56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49" t="s">
        <v>217</v>
      </c>
      <c r="C112" s="50" t="s">
        <v>162</v>
      </c>
      <c r="D112" s="50"/>
      <c r="E112" s="50"/>
      <c r="F112" s="50"/>
      <c r="G112" s="50"/>
      <c r="H112" s="50"/>
      <c r="I112" s="50"/>
      <c r="J112" s="51"/>
      <c r="K112" s="15"/>
    </row>
    <row r="113" spans="1:11" ht="15.75">
      <c r="A113" s="12"/>
      <c r="B113" s="52"/>
      <c r="C113" s="44" t="s">
        <v>163</v>
      </c>
      <c r="D113" s="44"/>
      <c r="E113" s="44"/>
      <c r="F113" s="44"/>
      <c r="G113" s="44"/>
      <c r="H113" s="44"/>
      <c r="I113" s="44"/>
      <c r="J113" s="53"/>
      <c r="K113" s="15"/>
    </row>
    <row r="114" spans="1:11" ht="15.75">
      <c r="A114" s="12"/>
      <c r="B114" s="52"/>
      <c r="C114" s="44" t="s">
        <v>164</v>
      </c>
      <c r="D114" s="44"/>
      <c r="E114" s="44"/>
      <c r="F114" s="44"/>
      <c r="G114" s="44"/>
      <c r="H114" s="44"/>
      <c r="I114" s="44"/>
      <c r="J114" s="53"/>
      <c r="K114" s="15"/>
    </row>
    <row r="115" spans="1:11" ht="15.75">
      <c r="A115" s="12"/>
      <c r="B115" s="54"/>
      <c r="C115" s="55" t="s">
        <v>165</v>
      </c>
      <c r="D115" s="55"/>
      <c r="E115" s="55"/>
      <c r="F115" s="55"/>
      <c r="G115" s="55"/>
      <c r="H115" s="55"/>
      <c r="I115" s="55"/>
      <c r="J115" s="56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49" t="s">
        <v>127</v>
      </c>
      <c r="C117" s="50" t="s">
        <v>183</v>
      </c>
      <c r="D117" s="50"/>
      <c r="E117" s="50"/>
      <c r="F117" s="50"/>
      <c r="G117" s="50"/>
      <c r="H117" s="50"/>
      <c r="I117" s="50"/>
      <c r="J117" s="51"/>
      <c r="K117" s="15"/>
    </row>
    <row r="118" spans="1:11" ht="15.75">
      <c r="A118" s="12"/>
      <c r="B118" s="58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3"/>
      <c r="K118" s="15"/>
    </row>
    <row r="119" spans="1:11" ht="15.75">
      <c r="A119" s="12"/>
      <c r="B119" s="52"/>
      <c r="C119" s="44" t="s">
        <v>185</v>
      </c>
      <c r="D119" s="44"/>
      <c r="E119" s="44"/>
      <c r="F119" s="44"/>
      <c r="G119" s="44"/>
      <c r="H119" s="44"/>
      <c r="I119" s="44"/>
      <c r="J119" s="53"/>
      <c r="K119" s="15"/>
    </row>
    <row r="120" spans="1:11" ht="15" customHeight="1">
      <c r="A120" s="12"/>
      <c r="B120" s="54"/>
      <c r="C120" s="55" t="s">
        <v>186</v>
      </c>
      <c r="D120" s="55"/>
      <c r="E120" s="55"/>
      <c r="F120" s="55"/>
      <c r="G120" s="55"/>
      <c r="H120" s="55"/>
      <c r="I120" s="55"/>
      <c r="J120" s="56"/>
      <c r="K120" s="15"/>
    </row>
    <row r="121" spans="1:11" ht="7.5" customHeight="1">
      <c r="A121" s="12"/>
      <c r="B121" s="59"/>
      <c r="C121" s="59"/>
      <c r="D121" s="59"/>
      <c r="E121" s="59"/>
      <c r="F121" s="59"/>
      <c r="G121" s="59"/>
      <c r="H121" s="59"/>
      <c r="I121" s="59"/>
      <c r="J121" s="59"/>
      <c r="K121" s="15"/>
    </row>
    <row r="122" spans="1:11" ht="15.75">
      <c r="A122" s="12"/>
      <c r="B122" s="49" t="s">
        <v>226</v>
      </c>
      <c r="C122" s="50" t="s">
        <v>200</v>
      </c>
      <c r="D122" s="50"/>
      <c r="E122" s="50"/>
      <c r="F122" s="50"/>
      <c r="G122" s="50"/>
      <c r="H122" s="50"/>
      <c r="I122" s="50"/>
      <c r="J122" s="51"/>
      <c r="K122" s="15"/>
    </row>
    <row r="123" spans="1:11" ht="15.75">
      <c r="A123" s="12"/>
      <c r="B123" s="58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3"/>
      <c r="K123" s="15"/>
    </row>
    <row r="124" spans="1:11" ht="15.75">
      <c r="A124" s="12"/>
      <c r="B124" s="52"/>
      <c r="C124" s="44" t="s">
        <v>202</v>
      </c>
      <c r="D124" s="44"/>
      <c r="E124" s="44"/>
      <c r="F124" s="44"/>
      <c r="G124" s="44"/>
      <c r="H124" s="44"/>
      <c r="I124" s="44"/>
      <c r="J124" s="53"/>
      <c r="K124" s="15"/>
    </row>
    <row r="125" spans="1:11" ht="15.75">
      <c r="A125" s="12"/>
      <c r="B125" s="52"/>
      <c r="C125" s="44" t="s">
        <v>203</v>
      </c>
      <c r="D125" s="44"/>
      <c r="E125" s="44"/>
      <c r="F125" s="44"/>
      <c r="G125" s="44"/>
      <c r="H125" s="44"/>
      <c r="I125" s="44"/>
      <c r="J125" s="53"/>
      <c r="K125" s="15"/>
    </row>
    <row r="126" spans="1:11" ht="15.75">
      <c r="A126" s="12"/>
      <c r="B126" s="52"/>
      <c r="C126" s="44" t="s">
        <v>204</v>
      </c>
      <c r="D126" s="44"/>
      <c r="E126" s="44"/>
      <c r="F126" s="44"/>
      <c r="G126" s="44"/>
      <c r="H126" s="44"/>
      <c r="I126" s="44"/>
      <c r="J126" s="53"/>
      <c r="K126" s="15"/>
    </row>
    <row r="127" spans="1:11" ht="15.75">
      <c r="A127" s="12"/>
      <c r="B127" s="52"/>
      <c r="C127" s="44" t="s">
        <v>205</v>
      </c>
      <c r="D127" s="44"/>
      <c r="E127" s="44"/>
      <c r="F127" s="44"/>
      <c r="G127" s="44"/>
      <c r="H127" s="44"/>
      <c r="I127" s="44"/>
      <c r="J127" s="53"/>
      <c r="K127" s="15"/>
    </row>
    <row r="128" spans="1:11" ht="15.75">
      <c r="A128" s="12"/>
      <c r="B128" s="54"/>
      <c r="C128" s="55" t="s">
        <v>206</v>
      </c>
      <c r="D128" s="55"/>
      <c r="E128" s="55"/>
      <c r="F128" s="55"/>
      <c r="G128" s="55"/>
      <c r="H128" s="55"/>
      <c r="I128" s="55"/>
      <c r="J128" s="56"/>
      <c r="K128" s="15"/>
    </row>
    <row r="129" spans="1:11" ht="7.5" customHeight="1">
      <c r="A129" s="12"/>
      <c r="B129" s="44"/>
      <c r="C129" s="59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49" t="s">
        <v>97</v>
      </c>
      <c r="C130" s="50" t="s">
        <v>124</v>
      </c>
      <c r="D130" s="50"/>
      <c r="E130" s="50"/>
      <c r="F130" s="50"/>
      <c r="G130" s="50"/>
      <c r="H130" s="50"/>
      <c r="I130" s="50"/>
      <c r="J130" s="51"/>
      <c r="K130" s="15"/>
    </row>
    <row r="131" spans="1:11" ht="15.75">
      <c r="A131" s="12"/>
      <c r="B131" s="52"/>
      <c r="C131" s="44" t="s">
        <v>125</v>
      </c>
      <c r="D131" s="44"/>
      <c r="E131" s="44"/>
      <c r="F131" s="44"/>
      <c r="G131" s="44"/>
      <c r="H131" s="44"/>
      <c r="I131" s="44"/>
      <c r="J131" s="53"/>
      <c r="K131" s="15"/>
    </row>
    <row r="132" spans="1:11" ht="15.75">
      <c r="A132" s="12"/>
      <c r="B132" s="52"/>
      <c r="C132" s="44" t="s">
        <v>126</v>
      </c>
      <c r="D132" s="44"/>
      <c r="E132" s="44"/>
      <c r="F132" s="44"/>
      <c r="G132" s="44"/>
      <c r="H132" s="44"/>
      <c r="I132" s="44"/>
      <c r="J132" s="53"/>
      <c r="K132" s="15"/>
    </row>
    <row r="133" spans="1:11" ht="15.75">
      <c r="A133" s="12"/>
      <c r="B133" s="54"/>
      <c r="C133" s="55" t="s">
        <v>175</v>
      </c>
      <c r="D133" s="55"/>
      <c r="E133" s="55"/>
      <c r="F133" s="55"/>
      <c r="G133" s="55"/>
      <c r="H133" s="55"/>
      <c r="I133" s="55"/>
      <c r="J133" s="56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256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>
      <selection activeCell="P1" sqref="P1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 ht="15.75">
      <c r="A10" s="22"/>
      <c r="B10" s="8"/>
      <c r="C10" s="99" t="s">
        <v>102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</row>
    <row r="11" spans="1:22" s="2" customFormat="1" ht="15.75">
      <c r="A11" s="22"/>
      <c r="B11" s="8"/>
      <c r="C11" s="99" t="s">
        <v>313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70"/>
    </row>
    <row r="12" spans="1:22" s="2" customFormat="1">
      <c r="A12" s="2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2" s="2" customFormat="1" ht="15.75">
      <c r="A13" s="22"/>
      <c r="B13" s="8"/>
      <c r="C13" s="99" t="s">
        <v>270</v>
      </c>
      <c r="D13" s="99"/>
      <c r="E13" s="99"/>
      <c r="F13" s="99"/>
      <c r="G13" s="70"/>
      <c r="H13" s="99" t="s">
        <v>68</v>
      </c>
      <c r="I13" s="99"/>
      <c r="J13" s="99"/>
      <c r="K13" s="99"/>
      <c r="L13" s="70"/>
      <c r="M13" s="99" t="s">
        <v>69</v>
      </c>
      <c r="N13" s="99"/>
      <c r="O13" s="99"/>
      <c r="P13" s="99"/>
      <c r="Q13" s="72"/>
      <c r="R13" s="70"/>
      <c r="S13" s="70"/>
      <c r="T13" s="70"/>
    </row>
    <row r="14" spans="1:22" s="2" customFormat="1" ht="15.75" customHeight="1">
      <c r="A14" s="22"/>
      <c r="B14" s="8"/>
      <c r="C14" s="102"/>
      <c r="D14" s="102"/>
      <c r="E14" s="100" t="s">
        <v>254</v>
      </c>
      <c r="F14" s="101" t="s">
        <v>318</v>
      </c>
      <c r="G14" s="67"/>
      <c r="H14" s="102" t="s">
        <v>269</v>
      </c>
      <c r="I14" s="102"/>
      <c r="J14" s="100" t="s">
        <v>254</v>
      </c>
      <c r="K14" s="101" t="s">
        <v>318</v>
      </c>
      <c r="L14" s="32"/>
      <c r="M14" s="102" t="s">
        <v>269</v>
      </c>
      <c r="N14" s="102"/>
      <c r="O14" s="100" t="s">
        <v>254</v>
      </c>
      <c r="P14" s="101" t="s">
        <v>318</v>
      </c>
      <c r="Q14" s="74"/>
      <c r="R14" s="67"/>
      <c r="S14" s="71"/>
      <c r="T14" s="71"/>
    </row>
    <row r="15" spans="1:22" s="2" customFormat="1" ht="15.75">
      <c r="A15" s="22"/>
      <c r="B15" s="8"/>
      <c r="C15" s="31">
        <v>2016</v>
      </c>
      <c r="D15" s="31">
        <v>2017</v>
      </c>
      <c r="E15" s="100"/>
      <c r="F15" s="101"/>
      <c r="G15" s="67"/>
      <c r="H15" s="31">
        <v>2016</v>
      </c>
      <c r="I15" s="31">
        <v>2017</v>
      </c>
      <c r="J15" s="100"/>
      <c r="K15" s="101"/>
      <c r="L15" s="32"/>
      <c r="M15" s="31">
        <v>2016</v>
      </c>
      <c r="N15" s="31">
        <v>2017</v>
      </c>
      <c r="O15" s="100"/>
      <c r="P15" s="101"/>
      <c r="Q15" s="74"/>
      <c r="R15" s="67"/>
      <c r="S15" s="71"/>
      <c r="T15" s="71"/>
    </row>
    <row r="16" spans="1:22" s="2" customFormat="1" ht="15.75">
      <c r="A16" s="22"/>
      <c r="B16" s="8"/>
      <c r="C16" s="31"/>
      <c r="D16" s="31"/>
      <c r="E16" s="69"/>
      <c r="F16" s="32"/>
      <c r="G16" s="67"/>
      <c r="H16" s="31"/>
      <c r="I16" s="31"/>
      <c r="J16" s="69"/>
      <c r="K16" s="32"/>
      <c r="L16" s="32"/>
      <c r="M16" s="31"/>
      <c r="N16" s="31"/>
      <c r="O16" s="69"/>
      <c r="P16" s="32"/>
      <c r="Q16" s="74"/>
      <c r="R16" s="67"/>
      <c r="S16" s="71"/>
      <c r="T16" s="71"/>
    </row>
    <row r="17" spans="1:20" s="2" customFormat="1" ht="15.75">
      <c r="A17" s="22"/>
      <c r="B17" s="34" t="s">
        <v>271</v>
      </c>
      <c r="C17" s="35">
        <v>70163</v>
      </c>
      <c r="D17" s="35">
        <v>105100</v>
      </c>
      <c r="E17" s="36">
        <f t="shared" ref="E17:E19" si="0">IF(ISBLANK(D17),"",(IFERROR(((D17/C17-1)*100),"")))</f>
        <v>49.794050995538953</v>
      </c>
      <c r="F17" s="35">
        <v>2738458</v>
      </c>
      <c r="G17" s="67"/>
      <c r="H17" s="35">
        <v>28300</v>
      </c>
      <c r="I17" s="35">
        <v>46619</v>
      </c>
      <c r="J17" s="36">
        <f t="shared" ref="J17:J19" si="1">IF(ISBLANK(I17),"",(IFERROR(((I17/H17-1)*100),"")))</f>
        <v>64.731448763250881</v>
      </c>
      <c r="K17" s="35">
        <v>1203350</v>
      </c>
      <c r="L17" s="32"/>
      <c r="M17" s="35">
        <v>41863</v>
      </c>
      <c r="N17" s="35">
        <v>58481</v>
      </c>
      <c r="O17" s="36">
        <f t="shared" ref="O17:O19" si="2">IF(ISBLANK(N17),"",(IFERROR(((N17/M17-1)*100),"")))</f>
        <v>39.696151733033936</v>
      </c>
      <c r="P17" s="35">
        <v>1535108</v>
      </c>
      <c r="Q17" s="74"/>
      <c r="R17" s="67"/>
      <c r="S17" s="71"/>
      <c r="T17" s="71"/>
    </row>
    <row r="18" spans="1:20" s="2" customFormat="1" ht="15.75">
      <c r="A18" s="22"/>
      <c r="B18" s="34" t="s">
        <v>272</v>
      </c>
      <c r="C18" s="35">
        <v>84432</v>
      </c>
      <c r="D18" s="35">
        <v>105343</v>
      </c>
      <c r="E18" s="36">
        <f t="shared" si="0"/>
        <v>24.766676141747212</v>
      </c>
      <c r="F18" s="35">
        <v>2843801</v>
      </c>
      <c r="G18" s="67"/>
      <c r="H18" s="35">
        <v>31616</v>
      </c>
      <c r="I18" s="35">
        <v>47461</v>
      </c>
      <c r="J18" s="36">
        <f t="shared" si="1"/>
        <v>50.11702935222673</v>
      </c>
      <c r="K18" s="35">
        <v>1250811</v>
      </c>
      <c r="L18" s="32"/>
      <c r="M18" s="35">
        <v>52816</v>
      </c>
      <c r="N18" s="35">
        <v>57882</v>
      </c>
      <c r="O18" s="36">
        <f t="shared" si="2"/>
        <v>9.5917903665555961</v>
      </c>
      <c r="P18" s="35">
        <v>1592990</v>
      </c>
      <c r="Q18" s="74"/>
      <c r="R18" s="67"/>
      <c r="S18" s="71"/>
      <c r="T18" s="71"/>
    </row>
    <row r="19" spans="1:20" s="2" customFormat="1" ht="15.75">
      <c r="A19" s="22"/>
      <c r="B19" s="34" t="s">
        <v>273</v>
      </c>
      <c r="C19" s="35">
        <v>76318</v>
      </c>
      <c r="D19" s="35">
        <v>103183</v>
      </c>
      <c r="E19" s="36">
        <f t="shared" si="0"/>
        <v>35.201394166513801</v>
      </c>
      <c r="F19" s="35">
        <v>2946984</v>
      </c>
      <c r="G19" s="67"/>
      <c r="H19" s="35">
        <v>30782</v>
      </c>
      <c r="I19" s="35">
        <v>46216</v>
      </c>
      <c r="J19" s="36">
        <f t="shared" si="1"/>
        <v>50.139692027808458</v>
      </c>
      <c r="K19" s="35">
        <v>1297027</v>
      </c>
      <c r="L19" s="83"/>
      <c r="M19" s="35">
        <v>45536</v>
      </c>
      <c r="N19" s="35">
        <v>56967</v>
      </c>
      <c r="O19" s="36">
        <f t="shared" si="2"/>
        <v>25.103215038650738</v>
      </c>
      <c r="P19" s="35">
        <v>1649957</v>
      </c>
      <c r="Q19" s="74"/>
      <c r="R19" s="67"/>
      <c r="S19" s="71"/>
      <c r="T19" s="71"/>
    </row>
    <row r="20" spans="1:20" s="2" customFormat="1" ht="15.75">
      <c r="A20" s="22"/>
      <c r="B20" s="34" t="s">
        <v>274</v>
      </c>
      <c r="C20" s="35">
        <v>84998</v>
      </c>
      <c r="D20" s="35">
        <v>76941</v>
      </c>
      <c r="E20" s="36">
        <f>IF(ISBLANK(D20),"",(IFERROR(((D20/C20-1)*100),"")))</f>
        <v>-9.4790465658015517</v>
      </c>
      <c r="F20" s="35">
        <v>3023925</v>
      </c>
      <c r="G20" s="67"/>
      <c r="H20" s="35">
        <v>37093</v>
      </c>
      <c r="I20" s="35">
        <v>36118</v>
      </c>
      <c r="J20" s="36">
        <f>IF(ISBLANK(I20),"",(IFERROR(((I20/H20-1)*100),"")))</f>
        <v>-2.6285282937481447</v>
      </c>
      <c r="K20" s="35">
        <v>1333145</v>
      </c>
      <c r="L20" s="83"/>
      <c r="M20" s="35">
        <v>47905</v>
      </c>
      <c r="N20" s="35">
        <v>40823</v>
      </c>
      <c r="O20" s="36">
        <f>IF(ISBLANK(N20),"",(IFERROR(((N20/M20-1)*100),"")))</f>
        <v>-14.783425529694183</v>
      </c>
      <c r="P20" s="35">
        <v>1690780</v>
      </c>
      <c r="Q20" s="74"/>
      <c r="R20" s="67"/>
      <c r="S20" s="71"/>
      <c r="T20" s="71"/>
    </row>
    <row r="21" spans="1:20" s="2" customFormat="1" ht="15.75">
      <c r="A21" s="22"/>
      <c r="B21" s="34" t="s">
        <v>275</v>
      </c>
      <c r="C21" s="35">
        <v>81315</v>
      </c>
      <c r="D21" s="35">
        <v>97970</v>
      </c>
      <c r="E21" s="36">
        <f t="shared" ref="E21:E28" si="3">IF(ISBLANK(D21),"",(IFERROR(((D21/C21-1)*100),"")))</f>
        <v>20.482075877759321</v>
      </c>
      <c r="F21" s="35">
        <v>3121895</v>
      </c>
      <c r="G21" s="67"/>
      <c r="H21" s="35">
        <v>37195</v>
      </c>
      <c r="I21" s="35">
        <v>46544</v>
      </c>
      <c r="J21" s="36">
        <f t="shared" ref="J21:J28" si="4">IF(ISBLANK(I21),"",(IFERROR(((I21/H21-1)*100),"")))</f>
        <v>25.135098803602631</v>
      </c>
      <c r="K21" s="35">
        <v>1379689</v>
      </c>
      <c r="L21" s="32"/>
      <c r="M21" s="35">
        <v>44120</v>
      </c>
      <c r="N21" s="35">
        <v>51426</v>
      </c>
      <c r="O21" s="36">
        <f t="shared" ref="O21:O28" si="5">IF(ISBLANK(N21),"",(IFERROR(((N21/M21-1)*100),"")))</f>
        <v>16.559383499546687</v>
      </c>
      <c r="P21" s="35">
        <v>1742206</v>
      </c>
      <c r="Q21" s="74"/>
      <c r="R21" s="67"/>
      <c r="S21" s="71"/>
      <c r="T21" s="71"/>
    </row>
    <row r="22" spans="1:20" s="2" customFormat="1" ht="15.75">
      <c r="A22" s="22"/>
      <c r="B22" s="34" t="s">
        <v>276</v>
      </c>
      <c r="C22" s="35">
        <v>95246</v>
      </c>
      <c r="D22" s="35">
        <v>99090</v>
      </c>
      <c r="E22" s="36">
        <f t="shared" si="3"/>
        <v>4.0358650232030779</v>
      </c>
      <c r="F22" s="35">
        <v>3220985</v>
      </c>
      <c r="G22" s="67"/>
      <c r="H22" s="35">
        <v>42745</v>
      </c>
      <c r="I22" s="35">
        <v>46968</v>
      </c>
      <c r="J22" s="36">
        <f t="shared" si="4"/>
        <v>9.8795180722891516</v>
      </c>
      <c r="K22" s="35">
        <v>1426657</v>
      </c>
      <c r="L22" s="32"/>
      <c r="M22" s="35">
        <v>52501</v>
      </c>
      <c r="N22" s="35">
        <v>52122</v>
      </c>
      <c r="O22" s="36">
        <f t="shared" si="5"/>
        <v>-0.72189101159978453</v>
      </c>
      <c r="P22" s="35">
        <v>1794328</v>
      </c>
      <c r="Q22" s="74"/>
      <c r="R22" s="67"/>
      <c r="S22" s="71"/>
      <c r="T22" s="71"/>
    </row>
    <row r="23" spans="1:20" s="2" customFormat="1" ht="15.75">
      <c r="A23" s="22"/>
      <c r="B23" s="34" t="s">
        <v>277</v>
      </c>
      <c r="C23" s="35">
        <v>82344</v>
      </c>
      <c r="D23" s="35">
        <v>86366</v>
      </c>
      <c r="E23" s="36">
        <f t="shared" si="3"/>
        <v>4.8843874477800364</v>
      </c>
      <c r="F23" s="35">
        <v>3307351</v>
      </c>
      <c r="G23" s="67"/>
      <c r="H23" s="35">
        <v>37030</v>
      </c>
      <c r="I23" s="35">
        <v>40458</v>
      </c>
      <c r="J23" s="36">
        <f t="shared" si="4"/>
        <v>9.2573588981906596</v>
      </c>
      <c r="K23" s="35">
        <v>1467115</v>
      </c>
      <c r="L23" s="32"/>
      <c r="M23" s="35">
        <v>45314</v>
      </c>
      <c r="N23" s="35">
        <v>45908</v>
      </c>
      <c r="O23" s="36">
        <f t="shared" si="5"/>
        <v>1.31085315796442</v>
      </c>
      <c r="P23" s="35">
        <v>1840236</v>
      </c>
      <c r="Q23" s="74"/>
      <c r="R23" s="67"/>
      <c r="S23" s="71"/>
      <c r="T23" s="71"/>
    </row>
    <row r="24" spans="1:20" s="2" customFormat="1" ht="15.75">
      <c r="A24" s="22"/>
      <c r="B24" s="34" t="s">
        <v>278</v>
      </c>
      <c r="C24" s="35">
        <v>129405</v>
      </c>
      <c r="D24" s="35">
        <v>91758</v>
      </c>
      <c r="E24" s="36">
        <f t="shared" si="3"/>
        <v>-29.092384374637771</v>
      </c>
      <c r="F24" s="35">
        <v>3399109</v>
      </c>
      <c r="G24" s="67"/>
      <c r="H24" s="35">
        <v>57591</v>
      </c>
      <c r="I24" s="35">
        <v>44092</v>
      </c>
      <c r="J24" s="36">
        <f t="shared" si="4"/>
        <v>-23.439426299248144</v>
      </c>
      <c r="K24" s="35">
        <v>1511207</v>
      </c>
      <c r="L24" s="32"/>
      <c r="M24" s="35">
        <v>71814</v>
      </c>
      <c r="N24" s="35">
        <v>47666</v>
      </c>
      <c r="O24" s="36">
        <f t="shared" si="5"/>
        <v>-33.625755423733537</v>
      </c>
      <c r="P24" s="35">
        <v>1887902</v>
      </c>
      <c r="Q24" s="74"/>
      <c r="R24" s="67"/>
      <c r="S24" s="71"/>
      <c r="T24" s="71"/>
    </row>
    <row r="25" spans="1:20" s="2" customFormat="1" ht="15.75">
      <c r="A25" s="22"/>
      <c r="B25" s="34" t="s">
        <v>279</v>
      </c>
      <c r="C25" s="35">
        <v>89398</v>
      </c>
      <c r="D25" s="35">
        <v>91558</v>
      </c>
      <c r="E25" s="36">
        <f t="shared" si="3"/>
        <v>2.4161614353788607</v>
      </c>
      <c r="F25" s="35">
        <v>3490667</v>
      </c>
      <c r="G25" s="67"/>
      <c r="H25" s="35">
        <v>41540</v>
      </c>
      <c r="I25" s="35">
        <v>43513</v>
      </c>
      <c r="J25" s="36">
        <f t="shared" si="4"/>
        <v>4.749638902262876</v>
      </c>
      <c r="K25" s="35">
        <v>1554720</v>
      </c>
      <c r="L25" s="32"/>
      <c r="M25" s="35">
        <v>47858</v>
      </c>
      <c r="N25" s="35">
        <v>48045</v>
      </c>
      <c r="O25" s="36">
        <f t="shared" si="5"/>
        <v>0.39073927034143363</v>
      </c>
      <c r="P25" s="35">
        <v>1935947</v>
      </c>
      <c r="Q25" s="74"/>
      <c r="R25" s="67"/>
      <c r="S25" s="71"/>
      <c r="T25" s="71"/>
    </row>
    <row r="26" spans="1:20" s="2" customFormat="1" ht="15.75">
      <c r="A26" s="22"/>
      <c r="B26" s="34" t="s">
        <v>280</v>
      </c>
      <c r="C26" s="35">
        <v>75350</v>
      </c>
      <c r="D26" s="35">
        <v>95360</v>
      </c>
      <c r="E26" s="36">
        <f t="shared" si="3"/>
        <v>26.556071665560708</v>
      </c>
      <c r="F26" s="35">
        <v>3586027</v>
      </c>
      <c r="G26" s="67"/>
      <c r="H26" s="35">
        <v>35155</v>
      </c>
      <c r="I26" s="35">
        <v>45119</v>
      </c>
      <c r="J26" s="36">
        <f t="shared" si="4"/>
        <v>28.343052197411467</v>
      </c>
      <c r="K26" s="35">
        <v>1599839</v>
      </c>
      <c r="L26" s="32"/>
      <c r="M26" s="35">
        <v>40195</v>
      </c>
      <c r="N26" s="35">
        <v>50241</v>
      </c>
      <c r="O26" s="36">
        <f t="shared" si="5"/>
        <v>24.993158353028978</v>
      </c>
      <c r="P26" s="35">
        <v>1986188</v>
      </c>
      <c r="Q26" s="74"/>
      <c r="R26" s="67"/>
      <c r="S26" s="71"/>
      <c r="T26" s="71"/>
    </row>
    <row r="27" spans="1:20" s="2" customFormat="1" ht="15.75">
      <c r="A27" s="22"/>
      <c r="B27" s="34" t="s">
        <v>281</v>
      </c>
      <c r="C27" s="35">
        <v>74765</v>
      </c>
      <c r="D27" s="109">
        <v>88233</v>
      </c>
      <c r="E27" s="110">
        <f t="shared" si="3"/>
        <v>18.013776499699063</v>
      </c>
      <c r="F27" s="109">
        <v>3674260</v>
      </c>
      <c r="G27" s="67"/>
      <c r="H27" s="35">
        <v>35149</v>
      </c>
      <c r="I27" s="109">
        <v>42502</v>
      </c>
      <c r="J27" s="110">
        <f t="shared" si="4"/>
        <v>20.919514068679046</v>
      </c>
      <c r="K27" s="109">
        <v>1642341</v>
      </c>
      <c r="L27" s="32"/>
      <c r="M27" s="35">
        <v>39616</v>
      </c>
      <c r="N27" s="109">
        <v>45731</v>
      </c>
      <c r="O27" s="110">
        <f t="shared" si="5"/>
        <v>15.435682552504048</v>
      </c>
      <c r="P27" s="109">
        <v>2031919</v>
      </c>
      <c r="Q27" s="74"/>
      <c r="R27" s="67"/>
      <c r="S27" s="71"/>
      <c r="T27" s="71"/>
    </row>
    <row r="28" spans="1:20" s="2" customFormat="1" ht="15.75">
      <c r="A28" s="22"/>
      <c r="B28" s="34" t="s">
        <v>282</v>
      </c>
      <c r="C28" s="35">
        <v>54042</v>
      </c>
      <c r="D28" s="35"/>
      <c r="E28" s="36" t="str">
        <f t="shared" si="3"/>
        <v/>
      </c>
      <c r="F28" s="35"/>
      <c r="G28" s="67"/>
      <c r="H28" s="35">
        <v>25435</v>
      </c>
      <c r="I28" s="35"/>
      <c r="J28" s="36" t="str">
        <f t="shared" si="4"/>
        <v/>
      </c>
      <c r="K28" s="35"/>
      <c r="L28" s="32"/>
      <c r="M28" s="35">
        <v>28607</v>
      </c>
      <c r="N28" s="35"/>
      <c r="O28" s="36" t="str">
        <f t="shared" si="5"/>
        <v/>
      </c>
      <c r="P28" s="35"/>
      <c r="Q28" s="74"/>
      <c r="R28" s="67"/>
      <c r="S28" s="71"/>
      <c r="T28" s="71"/>
    </row>
    <row r="29" spans="1:20" s="89" customFormat="1" ht="15.75">
      <c r="A29" s="87"/>
      <c r="B29" s="40" t="s">
        <v>283</v>
      </c>
      <c r="C29" s="76">
        <f>SUM(C17:C28)</f>
        <v>997776</v>
      </c>
      <c r="D29" s="76">
        <f>SUM(D17:D28)</f>
        <v>1040902</v>
      </c>
      <c r="E29" s="75"/>
      <c r="F29" s="76"/>
      <c r="G29" s="80"/>
      <c r="H29" s="76">
        <f>SUM(H17:H28)</f>
        <v>439631</v>
      </c>
      <c r="I29" s="76">
        <f>SUM(I17:I28)</f>
        <v>485610</v>
      </c>
      <c r="J29" s="75"/>
      <c r="K29" s="76"/>
      <c r="L29" s="80"/>
      <c r="M29" s="76">
        <f>SUM(M17:M28)</f>
        <v>558145</v>
      </c>
      <c r="N29" s="76">
        <f>SUM(N17:N28)</f>
        <v>555292</v>
      </c>
      <c r="O29" s="75"/>
      <c r="P29" s="76"/>
      <c r="Q29" s="88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285</v>
      </c>
      <c r="C32" s="76">
        <f>SUM(C17:C27)</f>
        <v>943734</v>
      </c>
      <c r="D32" s="76">
        <f>SUM(D17:D27)</f>
        <v>1040902</v>
      </c>
      <c r="E32" s="75">
        <f>(D32/C32-1)*100</f>
        <v>10.296121576630712</v>
      </c>
      <c r="G32" s="21"/>
      <c r="H32" s="76">
        <f>SUM(H17:H27)</f>
        <v>414196</v>
      </c>
      <c r="I32" s="76">
        <f>SUM(I17:I27)</f>
        <v>485610</v>
      </c>
      <c r="J32" s="75">
        <f>(I32/H32-1)*100</f>
        <v>17.241595766255593</v>
      </c>
      <c r="K32" s="21"/>
      <c r="L32" s="21"/>
      <c r="M32" s="76">
        <f>SUM(M17:M27)</f>
        <v>529538</v>
      </c>
      <c r="N32" s="76">
        <f>SUM(N17:N27)</f>
        <v>555292</v>
      </c>
      <c r="O32" s="75">
        <f>(N32/M32-1)*100</f>
        <v>4.8634847735195663</v>
      </c>
      <c r="P32" s="21"/>
      <c r="Q32" s="23"/>
    </row>
    <row r="33" spans="1:17" s="2" customFormat="1" ht="15.75">
      <c r="A33" s="22"/>
      <c r="B33" s="40" t="s">
        <v>284</v>
      </c>
      <c r="C33" s="77"/>
      <c r="D33" s="75">
        <f>(D32/C32-1)*100</f>
        <v>10.296121576630712</v>
      </c>
      <c r="E33" s="21"/>
      <c r="F33" s="77"/>
      <c r="G33" s="21"/>
      <c r="H33" s="77"/>
      <c r="I33" s="75">
        <f>(I32/H32-1)*100</f>
        <v>17.241595766255593</v>
      </c>
      <c r="J33" s="21"/>
      <c r="K33" s="21"/>
      <c r="L33" s="21"/>
      <c r="M33" s="77"/>
      <c r="N33" s="75">
        <f>(N32/M32-1)*100</f>
        <v>4.8634847735195663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256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301</v>
      </c>
      <c r="D38" s="21" t="s">
        <v>302</v>
      </c>
      <c r="E38" s="21"/>
      <c r="F38" s="21"/>
      <c r="G38" s="21"/>
      <c r="H38" s="21" t="s">
        <v>301</v>
      </c>
      <c r="I38" s="21" t="s">
        <v>302</v>
      </c>
      <c r="J38" s="21"/>
      <c r="K38" s="21"/>
      <c r="L38" s="21"/>
      <c r="M38" s="21" t="s">
        <v>301</v>
      </c>
      <c r="N38" s="21" t="s">
        <v>302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2016</v>
      </c>
      <c r="E39" s="21">
        <f>D15</f>
        <v>2017</v>
      </c>
      <c r="F39" s="21"/>
      <c r="G39" s="21"/>
      <c r="H39" s="21"/>
      <c r="I39" s="21">
        <f>H15</f>
        <v>2016</v>
      </c>
      <c r="J39" s="21">
        <f>I15</f>
        <v>2017</v>
      </c>
      <c r="K39" s="21"/>
      <c r="L39" s="21"/>
      <c r="M39" s="21"/>
      <c r="N39" s="21">
        <f>M15</f>
        <v>2016</v>
      </c>
      <c r="O39" s="21">
        <f>N15</f>
        <v>2017</v>
      </c>
      <c r="P39" s="21"/>
      <c r="Q39" s="23"/>
    </row>
    <row r="40" spans="1:17" s="2" customFormat="1">
      <c r="A40" s="22"/>
      <c r="B40" s="8"/>
      <c r="C40" s="21" t="s">
        <v>303</v>
      </c>
      <c r="D40" s="82">
        <f>C27</f>
        <v>74765</v>
      </c>
      <c r="E40" s="82">
        <f>D27</f>
        <v>88233</v>
      </c>
      <c r="F40" s="21"/>
      <c r="G40" s="21"/>
      <c r="H40" s="21" t="s">
        <v>303</v>
      </c>
      <c r="I40" s="82">
        <f>H27</f>
        <v>35149</v>
      </c>
      <c r="J40" s="82">
        <f>I27</f>
        <v>42502</v>
      </c>
      <c r="K40" s="21"/>
      <c r="L40" s="21"/>
      <c r="M40" s="21" t="s">
        <v>303</v>
      </c>
      <c r="N40" s="82">
        <f>M27</f>
        <v>39616</v>
      </c>
      <c r="O40" s="82">
        <f>N27</f>
        <v>45731</v>
      </c>
      <c r="P40" s="21"/>
      <c r="Q40" s="23"/>
    </row>
    <row r="41" spans="1:17" s="2" customFormat="1">
      <c r="A41" s="22"/>
      <c r="B41" s="8"/>
      <c r="C41" s="21" t="s">
        <v>304</v>
      </c>
      <c r="D41" s="21" t="str">
        <f>B27</f>
        <v xml:space="preserve">  Noviembre</v>
      </c>
      <c r="E41" s="21"/>
      <c r="F41" s="21"/>
      <c r="G41" s="21"/>
      <c r="H41" s="21" t="s">
        <v>304</v>
      </c>
      <c r="I41" s="21" t="str">
        <f>B27</f>
        <v xml:space="preserve">  Noviembre</v>
      </c>
      <c r="J41" s="21"/>
      <c r="K41" s="21"/>
      <c r="L41" s="21"/>
      <c r="M41" s="21" t="str">
        <f>B21</f>
        <v xml:space="preserve">  Mayo</v>
      </c>
      <c r="N41" s="21" t="str">
        <f>B27</f>
        <v xml:space="preserve">  Noviembre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4">
    <mergeCell ref="C10:P10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91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 ht="15.75">
      <c r="A10" s="12"/>
      <c r="B10" s="20"/>
      <c r="C10" s="99" t="s">
        <v>103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23"/>
      <c r="R10" s="2"/>
      <c r="S10" s="2"/>
      <c r="T10" s="2"/>
    </row>
    <row r="11" spans="1:20" s="67" customFormat="1" ht="15.75">
      <c r="A11" s="65"/>
      <c r="B11" s="66"/>
      <c r="C11" s="99" t="s">
        <v>313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72"/>
      <c r="R11" s="70"/>
      <c r="S11" s="70"/>
      <c r="T11" s="66"/>
    </row>
    <row r="12" spans="1:20" s="67" customFormat="1" ht="18.75">
      <c r="A12" s="65"/>
      <c r="B12" s="92" t="s">
        <v>309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73"/>
      <c r="R12" s="66"/>
      <c r="S12" s="66"/>
      <c r="T12" s="66"/>
    </row>
    <row r="13" spans="1:20" s="67" customFormat="1" ht="15.75">
      <c r="A13" s="65"/>
      <c r="B13" s="66"/>
      <c r="C13" s="99" t="s">
        <v>84</v>
      </c>
      <c r="D13" s="99"/>
      <c r="E13" s="99"/>
      <c r="F13" s="99"/>
      <c r="G13" s="70"/>
      <c r="H13" s="99" t="s">
        <v>72</v>
      </c>
      <c r="I13" s="99"/>
      <c r="J13" s="99"/>
      <c r="K13" s="99"/>
      <c r="L13" s="70"/>
      <c r="M13" s="99" t="s">
        <v>73</v>
      </c>
      <c r="N13" s="99"/>
      <c r="O13" s="99"/>
      <c r="P13" s="99"/>
      <c r="Q13" s="72"/>
      <c r="R13" s="70"/>
      <c r="S13" s="70"/>
      <c r="T13" s="66"/>
    </row>
    <row r="14" spans="1:20" s="67" customFormat="1" ht="15.75" customHeight="1">
      <c r="A14" s="65"/>
      <c r="B14" s="68"/>
      <c r="C14" s="102" t="s">
        <v>269</v>
      </c>
      <c r="D14" s="102"/>
      <c r="E14" s="100" t="s">
        <v>254</v>
      </c>
      <c r="F14" s="101" t="s">
        <v>318</v>
      </c>
      <c r="H14" s="102" t="s">
        <v>269</v>
      </c>
      <c r="I14" s="102"/>
      <c r="J14" s="100" t="s">
        <v>254</v>
      </c>
      <c r="K14" s="101" t="s">
        <v>318</v>
      </c>
      <c r="L14" s="32"/>
      <c r="M14" s="102" t="s">
        <v>269</v>
      </c>
      <c r="N14" s="102"/>
      <c r="O14" s="100" t="s">
        <v>254</v>
      </c>
      <c r="P14" s="101" t="s">
        <v>318</v>
      </c>
      <c r="Q14" s="73"/>
      <c r="R14" s="71"/>
      <c r="S14" s="71"/>
      <c r="T14" s="66"/>
    </row>
    <row r="15" spans="1:20" s="67" customFormat="1" ht="15.75">
      <c r="A15" s="65"/>
      <c r="B15" s="68"/>
      <c r="C15" s="31">
        <v>2016</v>
      </c>
      <c r="D15" s="31">
        <v>2017</v>
      </c>
      <c r="E15" s="100"/>
      <c r="F15" s="101"/>
      <c r="H15" s="31">
        <v>2016</v>
      </c>
      <c r="I15" s="31">
        <v>2017</v>
      </c>
      <c r="J15" s="100"/>
      <c r="K15" s="101"/>
      <c r="L15" s="32"/>
      <c r="M15" s="31">
        <v>2016</v>
      </c>
      <c r="N15" s="31">
        <v>2017</v>
      </c>
      <c r="O15" s="100"/>
      <c r="P15" s="101"/>
      <c r="Q15" s="73"/>
      <c r="R15" s="71"/>
      <c r="S15" s="71"/>
      <c r="T15" s="66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8"/>
      <c r="R16" s="2"/>
      <c r="S16" s="2"/>
      <c r="T16" s="2"/>
    </row>
    <row r="17" spans="1:19" s="2" customFormat="1" ht="15.75">
      <c r="A17" s="22"/>
      <c r="B17" s="34" t="s">
        <v>271</v>
      </c>
      <c r="C17" s="35">
        <v>37843</v>
      </c>
      <c r="D17" s="35">
        <v>56386</v>
      </c>
      <c r="E17" s="36">
        <f t="shared" ref="E17:E19" si="0">IF(ISBLANK(D17),"",(IFERROR(((D17/C17-1)*100),"")))</f>
        <v>48.999815025235847</v>
      </c>
      <c r="F17" s="35">
        <v>1314099</v>
      </c>
      <c r="G17" s="67"/>
      <c r="H17" s="35">
        <v>24706</v>
      </c>
      <c r="I17" s="35">
        <v>36307</v>
      </c>
      <c r="J17" s="36">
        <f t="shared" ref="J17:J19" si="1">IF(ISBLANK(I17),"",(IFERROR(((I17/H17-1)*100),"")))</f>
        <v>46.956204970452518</v>
      </c>
      <c r="K17" s="35">
        <v>1063506</v>
      </c>
      <c r="L17" s="32"/>
      <c r="M17" s="35">
        <v>7401</v>
      </c>
      <c r="N17" s="35">
        <v>11508</v>
      </c>
      <c r="O17" s="36">
        <f t="shared" ref="O17:O19" si="2">IF(ISBLANK(N17),"",(IFERROR(((N17/M17-1)*100),"")))</f>
        <v>55.492501013376568</v>
      </c>
      <c r="P17" s="35">
        <v>346297</v>
      </c>
      <c r="Q17" s="74"/>
      <c r="R17" s="71"/>
      <c r="S17" s="71"/>
    </row>
    <row r="18" spans="1:19" s="2" customFormat="1" ht="15.75">
      <c r="A18" s="22"/>
      <c r="B18" s="34" t="s">
        <v>272</v>
      </c>
      <c r="C18" s="35">
        <v>45498</v>
      </c>
      <c r="D18" s="35">
        <v>55816</v>
      </c>
      <c r="E18" s="36">
        <f t="shared" si="0"/>
        <v>22.6779199085674</v>
      </c>
      <c r="F18" s="35">
        <v>1369915</v>
      </c>
      <c r="G18" s="67"/>
      <c r="H18" s="35">
        <v>29232</v>
      </c>
      <c r="I18" s="35">
        <v>36065</v>
      </c>
      <c r="J18" s="36">
        <f t="shared" si="1"/>
        <v>23.375068418171875</v>
      </c>
      <c r="K18" s="35">
        <v>1099571</v>
      </c>
      <c r="L18" s="32"/>
      <c r="M18" s="35">
        <v>9211</v>
      </c>
      <c r="N18" s="35">
        <v>12374</v>
      </c>
      <c r="O18" s="36">
        <f t="shared" si="2"/>
        <v>34.339376832048643</v>
      </c>
      <c r="P18" s="35">
        <v>358671</v>
      </c>
      <c r="Q18" s="74"/>
      <c r="R18" s="71"/>
      <c r="S18" s="71"/>
    </row>
    <row r="19" spans="1:19" s="2" customFormat="1" ht="15.75">
      <c r="A19" s="22"/>
      <c r="B19" s="34" t="s">
        <v>273</v>
      </c>
      <c r="C19" s="35">
        <v>41709</v>
      </c>
      <c r="D19" s="35">
        <v>53690</v>
      </c>
      <c r="E19" s="36">
        <f t="shared" si="0"/>
        <v>28.725215181375717</v>
      </c>
      <c r="F19" s="35">
        <v>1423605</v>
      </c>
      <c r="G19" s="67"/>
      <c r="H19" s="35">
        <v>26106</v>
      </c>
      <c r="I19" s="35">
        <v>35408</v>
      </c>
      <c r="J19" s="36">
        <f t="shared" si="1"/>
        <v>35.631655558109252</v>
      </c>
      <c r="K19" s="35">
        <v>1134979</v>
      </c>
      <c r="L19" s="83"/>
      <c r="M19" s="35">
        <v>8053</v>
      </c>
      <c r="N19" s="35">
        <v>12690</v>
      </c>
      <c r="O19" s="36">
        <f t="shared" si="2"/>
        <v>57.581025704706313</v>
      </c>
      <c r="P19" s="35">
        <v>371361</v>
      </c>
      <c r="Q19" s="74"/>
      <c r="R19" s="71"/>
      <c r="S19" s="71"/>
    </row>
    <row r="20" spans="1:19" s="2" customFormat="1" ht="15.75">
      <c r="A20" s="22"/>
      <c r="B20" s="34" t="s">
        <v>274</v>
      </c>
      <c r="C20" s="35">
        <v>44687</v>
      </c>
      <c r="D20" s="35">
        <v>40790</v>
      </c>
      <c r="E20" s="36">
        <f>IF(ISBLANK(D20),"",(IFERROR(((D20/C20-1)*100),"")))</f>
        <v>-8.7206570143442121</v>
      </c>
      <c r="F20" s="35">
        <v>1464395</v>
      </c>
      <c r="G20" s="67"/>
      <c r="H20" s="35">
        <v>30094</v>
      </c>
      <c r="I20" s="35">
        <v>25580</v>
      </c>
      <c r="J20" s="36">
        <f>IF(ISBLANK(I20),"",(IFERROR(((I20/H20-1)*100),"")))</f>
        <v>-14.99966770784874</v>
      </c>
      <c r="K20" s="35">
        <v>1160559</v>
      </c>
      <c r="L20" s="83"/>
      <c r="M20" s="35">
        <v>9600</v>
      </c>
      <c r="N20" s="35">
        <v>9218</v>
      </c>
      <c r="O20" s="36">
        <f>IF(ISBLANK(N20),"",(IFERROR(((N20/M20-1)*100),"")))</f>
        <v>-3.979166666666667</v>
      </c>
      <c r="P20" s="35">
        <v>380579</v>
      </c>
      <c r="Q20" s="74"/>
      <c r="R20" s="71"/>
      <c r="S20" s="71"/>
    </row>
    <row r="21" spans="1:19" s="2" customFormat="1" ht="15.75">
      <c r="A21" s="22"/>
      <c r="B21" s="34" t="s">
        <v>275</v>
      </c>
      <c r="C21" s="35">
        <v>40491</v>
      </c>
      <c r="D21" s="35">
        <v>52498</v>
      </c>
      <c r="E21" s="36">
        <f t="shared" ref="E21:E28" si="3">IF(ISBLANK(D21),"",(IFERROR(((D21/C21-1)*100),"")))</f>
        <v>29.653503247635271</v>
      </c>
      <c r="F21" s="35">
        <v>1516893</v>
      </c>
      <c r="G21" s="67"/>
      <c r="H21" s="35">
        <v>29779</v>
      </c>
      <c r="I21" s="35">
        <v>32655</v>
      </c>
      <c r="J21" s="36">
        <f t="shared" ref="J21:J28" si="4">IF(ISBLANK(I21),"",(IFERROR(((I21/H21-1)*100),"")))</f>
        <v>9.6578125524698688</v>
      </c>
      <c r="K21" s="35">
        <v>1193214</v>
      </c>
      <c r="L21" s="32"/>
      <c r="M21" s="35">
        <v>10584</v>
      </c>
      <c r="N21" s="35">
        <v>11453</v>
      </c>
      <c r="O21" s="36">
        <f t="shared" ref="O21:O28" si="5">IF(ISBLANK(N21),"",(IFERROR(((N21/M21-1)*100),"")))</f>
        <v>8.2105064247921291</v>
      </c>
      <c r="P21" s="35">
        <v>392032</v>
      </c>
      <c r="Q21" s="74"/>
      <c r="R21" s="71"/>
      <c r="S21" s="71"/>
    </row>
    <row r="22" spans="1:19" s="2" customFormat="1" ht="15.75">
      <c r="A22" s="22"/>
      <c r="B22" s="34" t="s">
        <v>276</v>
      </c>
      <c r="C22" s="35">
        <v>50239</v>
      </c>
      <c r="D22" s="35">
        <v>56877</v>
      </c>
      <c r="E22" s="36">
        <f t="shared" si="3"/>
        <v>13.212842612313146</v>
      </c>
      <c r="F22" s="35">
        <v>1573770</v>
      </c>
      <c r="G22" s="67"/>
      <c r="H22" s="35">
        <v>33501</v>
      </c>
      <c r="I22" s="35">
        <v>29938</v>
      </c>
      <c r="J22" s="36">
        <f t="shared" si="4"/>
        <v>-10.635503417808422</v>
      </c>
      <c r="K22" s="35">
        <v>1223152</v>
      </c>
      <c r="L22" s="32"/>
      <c r="M22" s="35">
        <v>11005</v>
      </c>
      <c r="N22" s="35">
        <v>10941</v>
      </c>
      <c r="O22" s="36">
        <f t="shared" si="5"/>
        <v>-0.58155383916401737</v>
      </c>
      <c r="P22" s="35">
        <v>402973</v>
      </c>
      <c r="Q22" s="74"/>
      <c r="R22" s="71"/>
      <c r="S22" s="71"/>
    </row>
    <row r="23" spans="1:19" s="2" customFormat="1" ht="15.75">
      <c r="A23" s="22"/>
      <c r="B23" s="34" t="s">
        <v>277</v>
      </c>
      <c r="C23" s="35">
        <v>43199</v>
      </c>
      <c r="D23" s="35">
        <v>46151</v>
      </c>
      <c r="E23" s="36">
        <f t="shared" si="3"/>
        <v>6.8334915160073173</v>
      </c>
      <c r="F23" s="35">
        <v>1619921</v>
      </c>
      <c r="G23" s="67"/>
      <c r="H23" s="35">
        <v>28932</v>
      </c>
      <c r="I23" s="35">
        <v>29143</v>
      </c>
      <c r="J23" s="36">
        <f t="shared" si="4"/>
        <v>0.72929628093461041</v>
      </c>
      <c r="K23" s="35">
        <v>1252295</v>
      </c>
      <c r="L23" s="32"/>
      <c r="M23" s="35">
        <v>9818</v>
      </c>
      <c r="N23" s="35">
        <v>10158</v>
      </c>
      <c r="O23" s="36">
        <f t="shared" si="5"/>
        <v>3.4630270930943174</v>
      </c>
      <c r="P23" s="35">
        <v>413131</v>
      </c>
      <c r="Q23" s="74"/>
      <c r="R23" s="71"/>
      <c r="S23" s="71"/>
    </row>
    <row r="24" spans="1:19" s="2" customFormat="1" ht="15.75">
      <c r="A24" s="22"/>
      <c r="B24" s="34" t="s">
        <v>278</v>
      </c>
      <c r="C24" s="35">
        <v>69631</v>
      </c>
      <c r="D24" s="35">
        <v>47222</v>
      </c>
      <c r="E24" s="36">
        <f t="shared" si="3"/>
        <v>-32.182504918786172</v>
      </c>
      <c r="F24" s="35">
        <v>1667143</v>
      </c>
      <c r="G24" s="67"/>
      <c r="H24" s="35">
        <v>45406</v>
      </c>
      <c r="I24" s="35">
        <v>31598</v>
      </c>
      <c r="J24" s="36">
        <f t="shared" si="4"/>
        <v>-30.410077963264769</v>
      </c>
      <c r="K24" s="35">
        <v>1283893</v>
      </c>
      <c r="L24" s="32"/>
      <c r="M24" s="35">
        <v>13537</v>
      </c>
      <c r="N24" s="35">
        <v>11379</v>
      </c>
      <c r="O24" s="36">
        <f t="shared" si="5"/>
        <v>-15.941493683977248</v>
      </c>
      <c r="P24" s="35">
        <v>424510</v>
      </c>
      <c r="Q24" s="74"/>
      <c r="R24" s="71"/>
      <c r="S24" s="71"/>
    </row>
    <row r="25" spans="1:19" s="2" customFormat="1" ht="15.75">
      <c r="A25" s="22"/>
      <c r="B25" s="34" t="s">
        <v>279</v>
      </c>
      <c r="C25" s="35">
        <v>46162</v>
      </c>
      <c r="D25" s="35">
        <v>46584</v>
      </c>
      <c r="E25" s="36">
        <f t="shared" si="3"/>
        <v>0.91417182964343979</v>
      </c>
      <c r="F25" s="35">
        <v>1713727</v>
      </c>
      <c r="G25" s="67"/>
      <c r="H25" s="35">
        <v>31734</v>
      </c>
      <c r="I25" s="35">
        <v>31765</v>
      </c>
      <c r="J25" s="36">
        <f t="shared" si="4"/>
        <v>9.7687023381864968E-2</v>
      </c>
      <c r="K25" s="35">
        <v>1315658</v>
      </c>
      <c r="L25" s="32"/>
      <c r="M25" s="35">
        <v>10615</v>
      </c>
      <c r="N25" s="35">
        <v>11575</v>
      </c>
      <c r="O25" s="36">
        <f t="shared" si="5"/>
        <v>9.0438059349976498</v>
      </c>
      <c r="P25" s="35">
        <v>436085</v>
      </c>
      <c r="Q25" s="74"/>
      <c r="R25" s="71"/>
      <c r="S25" s="71"/>
    </row>
    <row r="26" spans="1:19" s="2" customFormat="1" ht="15.75">
      <c r="A26" s="22"/>
      <c r="B26" s="34" t="s">
        <v>280</v>
      </c>
      <c r="C26" s="35">
        <v>38316</v>
      </c>
      <c r="D26" s="35">
        <v>48632</v>
      </c>
      <c r="E26" s="36">
        <f t="shared" si="3"/>
        <v>26.923478442426131</v>
      </c>
      <c r="F26" s="35">
        <v>1762359</v>
      </c>
      <c r="G26" s="67"/>
      <c r="H26" s="35">
        <v>26314</v>
      </c>
      <c r="I26" s="35">
        <v>31948</v>
      </c>
      <c r="J26" s="36">
        <f t="shared" si="4"/>
        <v>21.410655924602871</v>
      </c>
      <c r="K26" s="35">
        <v>1347606</v>
      </c>
      <c r="L26" s="32"/>
      <c r="M26" s="35">
        <v>9486</v>
      </c>
      <c r="N26" s="35">
        <v>11856</v>
      </c>
      <c r="O26" s="36">
        <f t="shared" si="5"/>
        <v>24.9841872232764</v>
      </c>
      <c r="P26" s="35">
        <v>447941</v>
      </c>
      <c r="Q26" s="74"/>
      <c r="R26" s="71"/>
      <c r="S26" s="71"/>
    </row>
    <row r="27" spans="1:19" s="2" customFormat="1" ht="15.75">
      <c r="A27" s="22"/>
      <c r="B27" s="34" t="s">
        <v>281</v>
      </c>
      <c r="C27" s="35">
        <v>38660</v>
      </c>
      <c r="D27" s="109">
        <v>45860</v>
      </c>
      <c r="E27" s="110">
        <f t="shared" si="3"/>
        <v>18.623900672529746</v>
      </c>
      <c r="F27" s="109">
        <v>1808219</v>
      </c>
      <c r="G27" s="67"/>
      <c r="H27" s="35">
        <v>25126</v>
      </c>
      <c r="I27" s="109">
        <v>29036</v>
      </c>
      <c r="J27" s="110">
        <f t="shared" si="4"/>
        <v>15.561569688768607</v>
      </c>
      <c r="K27" s="109">
        <v>1376642</v>
      </c>
      <c r="L27" s="32"/>
      <c r="M27" s="35">
        <v>9330</v>
      </c>
      <c r="N27" s="109">
        <v>10794</v>
      </c>
      <c r="O27" s="110">
        <f t="shared" si="5"/>
        <v>15.69131832797428</v>
      </c>
      <c r="P27" s="109">
        <v>458735</v>
      </c>
      <c r="Q27" s="74"/>
      <c r="R27" s="71"/>
      <c r="S27" s="71"/>
    </row>
    <row r="28" spans="1:19" s="2" customFormat="1" ht="15.75">
      <c r="A28" s="22"/>
      <c r="B28" s="34" t="s">
        <v>282</v>
      </c>
      <c r="C28" s="35">
        <v>27745</v>
      </c>
      <c r="D28" s="35"/>
      <c r="E28" s="36" t="str">
        <f t="shared" si="3"/>
        <v/>
      </c>
      <c r="F28" s="35"/>
      <c r="G28" s="67"/>
      <c r="H28" s="35">
        <v>18191</v>
      </c>
      <c r="I28" s="35"/>
      <c r="J28" s="36" t="str">
        <f t="shared" si="4"/>
        <v/>
      </c>
      <c r="K28" s="35"/>
      <c r="L28" s="32"/>
      <c r="M28" s="35">
        <v>7013</v>
      </c>
      <c r="N28" s="35"/>
      <c r="O28" s="36" t="str">
        <f t="shared" si="5"/>
        <v/>
      </c>
      <c r="P28" s="35"/>
      <c r="Q28" s="74"/>
      <c r="R28" s="71"/>
      <c r="S28" s="71"/>
    </row>
    <row r="29" spans="1:19" s="89" customFormat="1" ht="15.75">
      <c r="A29" s="87"/>
      <c r="B29" s="40" t="s">
        <v>283</v>
      </c>
      <c r="C29" s="76">
        <f>SUM(C17:C28)</f>
        <v>524180</v>
      </c>
      <c r="D29" s="76">
        <f>SUM(D17:D28)</f>
        <v>550506</v>
      </c>
      <c r="E29" s="75"/>
      <c r="F29" s="76"/>
      <c r="G29" s="80"/>
      <c r="H29" s="76">
        <f>SUM(H17:H28)</f>
        <v>349121</v>
      </c>
      <c r="I29" s="76">
        <f>SUM(I17:I28)</f>
        <v>349443</v>
      </c>
      <c r="J29" s="75"/>
      <c r="K29" s="76"/>
      <c r="L29" s="80"/>
      <c r="M29" s="76">
        <f>SUM(M17:M28)</f>
        <v>115653</v>
      </c>
      <c r="N29" s="76">
        <f>SUM(N17:N28)</f>
        <v>123946</v>
      </c>
      <c r="O29" s="75"/>
      <c r="P29" s="76"/>
      <c r="Q29" s="88"/>
    </row>
    <row r="30" spans="1:19" s="2" customFormat="1">
      <c r="A30" s="22"/>
      <c r="B30" s="8"/>
      <c r="C30" s="21"/>
      <c r="D30" s="21"/>
      <c r="E30" s="21"/>
      <c r="F30" s="21" t="s">
        <v>305</v>
      </c>
      <c r="G30" s="21"/>
      <c r="H30" s="21"/>
      <c r="I30" s="21"/>
      <c r="J30" s="21"/>
      <c r="K30" s="21" t="s">
        <v>305</v>
      </c>
      <c r="L30" s="21"/>
      <c r="M30" s="21"/>
      <c r="N30" s="21"/>
      <c r="O30" s="21"/>
      <c r="P30" s="21" t="s">
        <v>305</v>
      </c>
      <c r="Q30" s="23"/>
    </row>
    <row r="31" spans="1:19" s="2" customFormat="1" ht="18.75">
      <c r="A31" s="65"/>
      <c r="B31" s="92" t="s">
        <v>310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23"/>
    </row>
    <row r="32" spans="1:19" s="2" customFormat="1" ht="15.75">
      <c r="A32" s="65"/>
      <c r="B32" s="66"/>
      <c r="C32" s="99" t="s">
        <v>84</v>
      </c>
      <c r="D32" s="99"/>
      <c r="E32" s="99"/>
      <c r="F32" s="99"/>
      <c r="G32" s="70"/>
      <c r="H32" s="99" t="s">
        <v>72</v>
      </c>
      <c r="I32" s="99"/>
      <c r="J32" s="99"/>
      <c r="K32" s="99"/>
      <c r="L32" s="70"/>
      <c r="M32" s="99" t="s">
        <v>73</v>
      </c>
      <c r="N32" s="99"/>
      <c r="O32" s="99"/>
      <c r="P32" s="99"/>
      <c r="Q32" s="23"/>
    </row>
    <row r="33" spans="1:17" s="2" customFormat="1" ht="15.75">
      <c r="A33" s="65"/>
      <c r="B33" s="68"/>
      <c r="C33" s="102" t="s">
        <v>269</v>
      </c>
      <c r="D33" s="102"/>
      <c r="E33" s="100" t="s">
        <v>254</v>
      </c>
      <c r="F33" s="101" t="s">
        <v>318</v>
      </c>
      <c r="G33" s="67"/>
      <c r="H33" s="102" t="s">
        <v>269</v>
      </c>
      <c r="I33" s="102"/>
      <c r="J33" s="100" t="s">
        <v>254</v>
      </c>
      <c r="K33" s="101" t="s">
        <v>318</v>
      </c>
      <c r="L33" s="90"/>
      <c r="M33" s="102" t="s">
        <v>269</v>
      </c>
      <c r="N33" s="102"/>
      <c r="O33" s="100" t="s">
        <v>254</v>
      </c>
      <c r="P33" s="101" t="s">
        <v>318</v>
      </c>
      <c r="Q33" s="23"/>
    </row>
    <row r="34" spans="1:17" s="2" customFormat="1" ht="15.75">
      <c r="A34" s="65"/>
      <c r="B34" s="68"/>
      <c r="C34" s="31">
        <v>2016</v>
      </c>
      <c r="D34" s="31">
        <v>2017</v>
      </c>
      <c r="E34" s="100"/>
      <c r="F34" s="101"/>
      <c r="G34" s="67"/>
      <c r="H34" s="31">
        <v>2016</v>
      </c>
      <c r="I34" s="31">
        <v>2017</v>
      </c>
      <c r="J34" s="100"/>
      <c r="K34" s="101"/>
      <c r="L34" s="90"/>
      <c r="M34" s="31">
        <v>2016</v>
      </c>
      <c r="N34" s="31">
        <v>2017</v>
      </c>
      <c r="O34" s="100"/>
      <c r="P34" s="101"/>
      <c r="Q34" s="23"/>
    </row>
    <row r="35" spans="1:17" s="2" customFormat="1">
      <c r="A35" s="1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3"/>
    </row>
    <row r="36" spans="1:17" s="2" customFormat="1" ht="15.75">
      <c r="A36" s="22"/>
      <c r="B36" s="34" t="s">
        <v>271</v>
      </c>
      <c r="C36" s="35">
        <v>23080</v>
      </c>
      <c r="D36" s="35">
        <v>32261</v>
      </c>
      <c r="E36" s="36">
        <f t="shared" ref="E36:E38" si="6">IF(ISBLANK(D36),"",(IFERROR(((D36/C36-1)*100),"")))</f>
        <v>39.779029462738301</v>
      </c>
      <c r="F36" s="35">
        <v>765218</v>
      </c>
      <c r="G36" s="67"/>
      <c r="H36" s="35">
        <v>14866</v>
      </c>
      <c r="I36" s="35">
        <v>20383</v>
      </c>
      <c r="J36" s="36">
        <f t="shared" ref="J36:J38" si="7">IF(ISBLANK(I36),"",(IFERROR(((I36/H36-1)*100),"")))</f>
        <v>37.111529665007396</v>
      </c>
      <c r="K36" s="35">
        <v>599703</v>
      </c>
      <c r="L36" s="90"/>
      <c r="M36" s="35">
        <v>3793</v>
      </c>
      <c r="N36" s="35">
        <v>5310</v>
      </c>
      <c r="O36" s="36">
        <f t="shared" ref="O36:O38" si="8">IF(ISBLANK(N36),"",(IFERROR(((N36/M36-1)*100),"")))</f>
        <v>39.994727128921696</v>
      </c>
      <c r="P36" s="35">
        <v>162197</v>
      </c>
      <c r="Q36" s="23"/>
    </row>
    <row r="37" spans="1:17" s="2" customFormat="1" ht="15.75">
      <c r="A37" s="22"/>
      <c r="B37" s="34" t="s">
        <v>272</v>
      </c>
      <c r="C37" s="35">
        <v>28947</v>
      </c>
      <c r="D37" s="35">
        <v>31459</v>
      </c>
      <c r="E37" s="36">
        <f t="shared" si="6"/>
        <v>8.6779286281825296</v>
      </c>
      <c r="F37" s="35">
        <v>796677</v>
      </c>
      <c r="G37" s="67"/>
      <c r="H37" s="35">
        <v>18544</v>
      </c>
      <c r="I37" s="35">
        <v>20052</v>
      </c>
      <c r="J37" s="36">
        <f t="shared" si="7"/>
        <v>8.1320103537532376</v>
      </c>
      <c r="K37" s="35">
        <v>619755</v>
      </c>
      <c r="L37" s="90"/>
      <c r="M37" s="35">
        <v>5054</v>
      </c>
      <c r="N37" s="35">
        <v>5760</v>
      </c>
      <c r="O37" s="36">
        <f t="shared" si="8"/>
        <v>13.96913335971508</v>
      </c>
      <c r="P37" s="35">
        <v>167957</v>
      </c>
      <c r="Q37" s="23"/>
    </row>
    <row r="38" spans="1:17" s="2" customFormat="1" ht="15.75">
      <c r="A38" s="22"/>
      <c r="B38" s="34" t="s">
        <v>273</v>
      </c>
      <c r="C38" s="35">
        <v>25279</v>
      </c>
      <c r="D38" s="35">
        <v>30227</v>
      </c>
      <c r="E38" s="36">
        <f t="shared" si="6"/>
        <v>19.57355908065983</v>
      </c>
      <c r="F38" s="35">
        <v>826904</v>
      </c>
      <c r="G38" s="67"/>
      <c r="H38" s="35">
        <v>15744</v>
      </c>
      <c r="I38" s="35">
        <v>19818</v>
      </c>
      <c r="J38" s="36">
        <f t="shared" si="7"/>
        <v>25.876524390243905</v>
      </c>
      <c r="K38" s="35">
        <v>639573</v>
      </c>
      <c r="L38" s="90"/>
      <c r="M38" s="35">
        <v>4265</v>
      </c>
      <c r="N38" s="35">
        <v>6103</v>
      </c>
      <c r="O38" s="36">
        <f t="shared" si="8"/>
        <v>43.094958968347008</v>
      </c>
      <c r="P38" s="35">
        <v>174060</v>
      </c>
      <c r="Q38" s="23"/>
    </row>
    <row r="39" spans="1:17" s="2" customFormat="1" ht="15.75">
      <c r="A39" s="22"/>
      <c r="B39" s="34" t="s">
        <v>274</v>
      </c>
      <c r="C39" s="35">
        <v>26234</v>
      </c>
      <c r="D39" s="35">
        <v>22157</v>
      </c>
      <c r="E39" s="36">
        <f>IF(ISBLANK(D39),"",(IFERROR(((D39/C39-1)*100),"")))</f>
        <v>-15.540901120683081</v>
      </c>
      <c r="F39" s="35">
        <v>849061</v>
      </c>
      <c r="G39" s="67"/>
      <c r="H39" s="35">
        <v>16987</v>
      </c>
      <c r="I39" s="35">
        <v>13728</v>
      </c>
      <c r="J39" s="36">
        <f>IF(ISBLANK(I39),"",(IFERROR(((I39/H39-1)*100),"")))</f>
        <v>-19.185259315947491</v>
      </c>
      <c r="K39" s="35">
        <v>653301</v>
      </c>
      <c r="L39" s="90"/>
      <c r="M39" s="35">
        <v>4345</v>
      </c>
      <c r="N39" s="35">
        <v>4141</v>
      </c>
      <c r="O39" s="36">
        <f>IF(ISBLANK(N39),"",(IFERROR(((N39/M39-1)*100),"")))</f>
        <v>-4.6950517836593768</v>
      </c>
      <c r="P39" s="35">
        <v>178201</v>
      </c>
      <c r="Q39" s="23"/>
    </row>
    <row r="40" spans="1:17" s="2" customFormat="1" ht="15.75">
      <c r="A40" s="22"/>
      <c r="B40" s="34" t="s">
        <v>275</v>
      </c>
      <c r="C40" s="35">
        <v>22525</v>
      </c>
      <c r="D40" s="35">
        <v>28508</v>
      </c>
      <c r="E40" s="36">
        <f t="shared" ref="E40:E47" si="9">IF(ISBLANK(D40),"",(IFERROR(((D40/C40-1)*100),"")))</f>
        <v>26.56159822419535</v>
      </c>
      <c r="F40" s="35">
        <v>877569</v>
      </c>
      <c r="G40" s="67"/>
      <c r="H40" s="35">
        <v>16516</v>
      </c>
      <c r="I40" s="35">
        <v>17109</v>
      </c>
      <c r="J40" s="36">
        <f t="shared" ref="J40:J47" si="10">IF(ISBLANK(I40),"",(IFERROR(((I40/H40-1)*100),"")))</f>
        <v>3.5904577379510805</v>
      </c>
      <c r="K40" s="35">
        <v>670410</v>
      </c>
      <c r="L40" s="90"/>
      <c r="M40" s="35">
        <v>4843</v>
      </c>
      <c r="N40" s="35">
        <v>5017</v>
      </c>
      <c r="O40" s="36">
        <f t="shared" ref="O40:O47" si="11">IF(ISBLANK(N40),"",(IFERROR(((N40/M40-1)*100),"")))</f>
        <v>3.5928143712574911</v>
      </c>
      <c r="P40" s="35">
        <v>183218</v>
      </c>
      <c r="Q40" s="23"/>
    </row>
    <row r="41" spans="1:17" s="2" customFormat="1" ht="15.75">
      <c r="A41" s="22"/>
      <c r="B41" s="34" t="s">
        <v>276</v>
      </c>
      <c r="C41" s="35">
        <v>28498</v>
      </c>
      <c r="D41" s="35">
        <v>30600</v>
      </c>
      <c r="E41" s="36">
        <f t="shared" si="9"/>
        <v>7.3759562074531493</v>
      </c>
      <c r="F41" s="35">
        <v>908169</v>
      </c>
      <c r="G41" s="67"/>
      <c r="H41" s="35">
        <v>18565</v>
      </c>
      <c r="I41" s="35">
        <v>15773</v>
      </c>
      <c r="J41" s="36">
        <f t="shared" si="10"/>
        <v>-15.039051979531381</v>
      </c>
      <c r="K41" s="35">
        <v>686183</v>
      </c>
      <c r="L41" s="90"/>
      <c r="M41" s="35">
        <v>5152</v>
      </c>
      <c r="N41" s="35">
        <v>4949</v>
      </c>
      <c r="O41" s="36">
        <f t="shared" si="11"/>
        <v>-3.9402173913043459</v>
      </c>
      <c r="P41" s="35">
        <v>188167</v>
      </c>
      <c r="Q41" s="23"/>
    </row>
    <row r="42" spans="1:17" s="2" customFormat="1" ht="15.75">
      <c r="A42" s="22"/>
      <c r="B42" s="34" t="s">
        <v>277</v>
      </c>
      <c r="C42" s="35">
        <v>24500</v>
      </c>
      <c r="D42" s="35">
        <v>24926</v>
      </c>
      <c r="E42" s="36">
        <f t="shared" si="9"/>
        <v>1.7387755102040714</v>
      </c>
      <c r="F42" s="35">
        <v>933095</v>
      </c>
      <c r="G42" s="67"/>
      <c r="H42" s="35">
        <v>16115</v>
      </c>
      <c r="I42" s="35">
        <v>15757</v>
      </c>
      <c r="J42" s="36">
        <f t="shared" si="10"/>
        <v>-2.2215327334781265</v>
      </c>
      <c r="K42" s="35">
        <v>701940</v>
      </c>
      <c r="L42" s="90"/>
      <c r="M42" s="35">
        <v>4497</v>
      </c>
      <c r="N42" s="35">
        <v>4728</v>
      </c>
      <c r="O42" s="36">
        <f t="shared" si="11"/>
        <v>5.1367578385590473</v>
      </c>
      <c r="P42" s="35">
        <v>192895</v>
      </c>
      <c r="Q42" s="23"/>
    </row>
    <row r="43" spans="1:17" s="2" customFormat="1" ht="15.75">
      <c r="A43" s="22"/>
      <c r="B43" s="34" t="s">
        <v>278</v>
      </c>
      <c r="C43" s="35">
        <v>39485</v>
      </c>
      <c r="D43" s="35">
        <v>24926</v>
      </c>
      <c r="E43" s="36">
        <f t="shared" si="9"/>
        <v>-36.872229960744583</v>
      </c>
      <c r="F43" s="35">
        <v>958021</v>
      </c>
      <c r="G43" s="67"/>
      <c r="H43" s="35">
        <v>25696</v>
      </c>
      <c r="I43" s="35">
        <v>16619</v>
      </c>
      <c r="J43" s="36">
        <f t="shared" si="10"/>
        <v>-35.324564134495638</v>
      </c>
      <c r="K43" s="35">
        <v>718559</v>
      </c>
      <c r="L43" s="90"/>
      <c r="M43" s="35">
        <v>6145</v>
      </c>
      <c r="N43" s="35">
        <v>5210</v>
      </c>
      <c r="O43" s="36">
        <f t="shared" si="11"/>
        <v>-15.21562245728234</v>
      </c>
      <c r="P43" s="35">
        <v>198105</v>
      </c>
      <c r="Q43" s="23"/>
    </row>
    <row r="44" spans="1:17" s="2" customFormat="1" ht="15.75">
      <c r="A44" s="22"/>
      <c r="B44" s="34" t="s">
        <v>279</v>
      </c>
      <c r="C44" s="35">
        <v>25381</v>
      </c>
      <c r="D44" s="35">
        <v>25028</v>
      </c>
      <c r="E44" s="36">
        <f t="shared" si="9"/>
        <v>-1.3908041448327468</v>
      </c>
      <c r="F44" s="35">
        <v>983049</v>
      </c>
      <c r="G44" s="67"/>
      <c r="H44" s="35">
        <v>17170</v>
      </c>
      <c r="I44" s="35">
        <v>16811</v>
      </c>
      <c r="J44" s="36">
        <f t="shared" si="10"/>
        <v>-2.0908561444379692</v>
      </c>
      <c r="K44" s="35">
        <v>735370</v>
      </c>
      <c r="L44" s="90"/>
      <c r="M44" s="35">
        <v>4832</v>
      </c>
      <c r="N44" s="35">
        <v>5240</v>
      </c>
      <c r="O44" s="36">
        <f t="shared" si="11"/>
        <v>8.4437086092715283</v>
      </c>
      <c r="P44" s="35">
        <v>203345</v>
      </c>
      <c r="Q44" s="23"/>
    </row>
    <row r="45" spans="1:17" s="2" customFormat="1" ht="15.75">
      <c r="A45" s="22"/>
      <c r="B45" s="34" t="s">
        <v>280</v>
      </c>
      <c r="C45" s="35">
        <v>20980</v>
      </c>
      <c r="D45" s="35">
        <v>26382</v>
      </c>
      <c r="E45" s="36">
        <f t="shared" si="9"/>
        <v>25.74833174451858</v>
      </c>
      <c r="F45" s="35">
        <v>1009431</v>
      </c>
      <c r="G45" s="67"/>
      <c r="H45" s="35">
        <v>14095</v>
      </c>
      <c r="I45" s="35">
        <v>16802</v>
      </c>
      <c r="J45" s="36">
        <f t="shared" si="10"/>
        <v>19.205391982972685</v>
      </c>
      <c r="K45" s="35">
        <v>752172</v>
      </c>
      <c r="L45" s="90"/>
      <c r="M45" s="35">
        <v>4365</v>
      </c>
      <c r="N45" s="35">
        <v>5304</v>
      </c>
      <c r="O45" s="36">
        <f t="shared" si="11"/>
        <v>21.512027491408926</v>
      </c>
      <c r="P45" s="35">
        <v>208649</v>
      </c>
      <c r="Q45" s="23"/>
    </row>
    <row r="46" spans="1:17" s="2" customFormat="1" ht="15.75">
      <c r="A46" s="22"/>
      <c r="B46" s="34" t="s">
        <v>281</v>
      </c>
      <c r="C46" s="35">
        <v>21172</v>
      </c>
      <c r="D46" s="109">
        <v>24418</v>
      </c>
      <c r="E46" s="110">
        <f t="shared" si="9"/>
        <v>15.331569998110716</v>
      </c>
      <c r="F46" s="109">
        <v>1033849</v>
      </c>
      <c r="G46" s="67"/>
      <c r="H46" s="35">
        <v>13173</v>
      </c>
      <c r="I46" s="109">
        <v>15020</v>
      </c>
      <c r="J46" s="110">
        <f t="shared" si="10"/>
        <v>14.021103772868738</v>
      </c>
      <c r="K46" s="109">
        <v>767192</v>
      </c>
      <c r="L46" s="90"/>
      <c r="M46" s="35">
        <v>4296</v>
      </c>
      <c r="N46" s="109">
        <v>4750</v>
      </c>
      <c r="O46" s="110">
        <f t="shared" si="11"/>
        <v>10.567970204841703</v>
      </c>
      <c r="P46" s="109">
        <v>213399</v>
      </c>
      <c r="Q46" s="23"/>
    </row>
    <row r="47" spans="1:17" s="2" customFormat="1" ht="15.75">
      <c r="A47" s="22"/>
      <c r="B47" s="34" t="s">
        <v>282</v>
      </c>
      <c r="C47" s="35">
        <v>14899</v>
      </c>
      <c r="D47" s="35"/>
      <c r="E47" s="36" t="str">
        <f t="shared" si="9"/>
        <v/>
      </c>
      <c r="F47" s="35"/>
      <c r="G47" s="67"/>
      <c r="H47" s="35">
        <v>9813</v>
      </c>
      <c r="I47" s="35"/>
      <c r="J47" s="36" t="str">
        <f t="shared" si="10"/>
        <v/>
      </c>
      <c r="K47" s="35"/>
      <c r="L47" s="90"/>
      <c r="M47" s="35">
        <v>3254</v>
      </c>
      <c r="N47" s="35"/>
      <c r="O47" s="36" t="str">
        <f t="shared" si="11"/>
        <v/>
      </c>
      <c r="P47" s="35"/>
      <c r="Q47" s="23"/>
    </row>
    <row r="48" spans="1:17" s="2" customFormat="1" ht="15.75">
      <c r="A48" s="87"/>
      <c r="B48" s="40" t="s">
        <v>283</v>
      </c>
      <c r="C48" s="76">
        <f>SUM(C36:C47)</f>
        <v>300980</v>
      </c>
      <c r="D48" s="76">
        <f>SUM(D36:D47)</f>
        <v>300892</v>
      </c>
      <c r="E48" s="75"/>
      <c r="F48" s="76"/>
      <c r="G48" s="80"/>
      <c r="H48" s="76">
        <f>SUM(H36:H47)</f>
        <v>197284</v>
      </c>
      <c r="I48" s="76">
        <f>SUM(I36:I47)</f>
        <v>187872</v>
      </c>
      <c r="J48" s="75"/>
      <c r="K48" s="76"/>
      <c r="L48" s="80"/>
      <c r="M48" s="76">
        <f>SUM(M36:M47)</f>
        <v>54841</v>
      </c>
      <c r="N48" s="76">
        <f>SUM(N36:N47)</f>
        <v>56512</v>
      </c>
      <c r="O48" s="75"/>
      <c r="P48" s="76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 ht="18.75">
      <c r="A50" s="22"/>
      <c r="B50" s="92" t="s">
        <v>311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23"/>
    </row>
    <row r="51" spans="1:17" s="2" customFormat="1" ht="15.75">
      <c r="A51" s="22"/>
      <c r="B51" s="66"/>
      <c r="C51" s="99" t="s">
        <v>84</v>
      </c>
      <c r="D51" s="99"/>
      <c r="E51" s="99"/>
      <c r="F51" s="99"/>
      <c r="G51" s="70"/>
      <c r="H51" s="99" t="s">
        <v>72</v>
      </c>
      <c r="I51" s="99"/>
      <c r="J51" s="99"/>
      <c r="K51" s="99"/>
      <c r="L51" s="70"/>
      <c r="M51" s="99" t="s">
        <v>73</v>
      </c>
      <c r="N51" s="99"/>
      <c r="O51" s="99"/>
      <c r="P51" s="99"/>
      <c r="Q51" s="23"/>
    </row>
    <row r="52" spans="1:17" s="2" customFormat="1" ht="15.75" customHeight="1">
      <c r="A52" s="22"/>
      <c r="B52" s="68"/>
      <c r="C52" s="102" t="s">
        <v>269</v>
      </c>
      <c r="D52" s="102"/>
      <c r="E52" s="100" t="s">
        <v>254</v>
      </c>
      <c r="F52" s="101" t="s">
        <v>318</v>
      </c>
      <c r="G52" s="67"/>
      <c r="H52" s="102" t="s">
        <v>269</v>
      </c>
      <c r="I52" s="102"/>
      <c r="J52" s="100" t="s">
        <v>254</v>
      </c>
      <c r="K52" s="101" t="s">
        <v>318</v>
      </c>
      <c r="L52" s="96"/>
      <c r="M52" s="102" t="s">
        <v>269</v>
      </c>
      <c r="N52" s="102"/>
      <c r="O52" s="100" t="s">
        <v>254</v>
      </c>
      <c r="P52" s="101" t="s">
        <v>318</v>
      </c>
      <c r="Q52" s="23"/>
    </row>
    <row r="53" spans="1:17" s="2" customFormat="1" ht="15.75">
      <c r="A53" s="22"/>
      <c r="B53" s="68"/>
      <c r="C53" s="31">
        <v>2016</v>
      </c>
      <c r="D53" s="31">
        <v>2017</v>
      </c>
      <c r="E53" s="100"/>
      <c r="F53" s="101"/>
      <c r="G53" s="67"/>
      <c r="H53" s="31">
        <v>2016</v>
      </c>
      <c r="I53" s="31">
        <v>2017</v>
      </c>
      <c r="J53" s="100"/>
      <c r="K53" s="101"/>
      <c r="L53" s="96"/>
      <c r="M53" s="31">
        <v>2016</v>
      </c>
      <c r="N53" s="31">
        <v>2017</v>
      </c>
      <c r="O53" s="100"/>
      <c r="P53" s="101"/>
      <c r="Q53" s="23"/>
    </row>
    <row r="54" spans="1:17" s="2" customFormat="1">
      <c r="A54" s="2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</row>
    <row r="55" spans="1:17" s="2" customFormat="1" ht="15.75">
      <c r="A55" s="22"/>
      <c r="B55" s="34" t="s">
        <v>271</v>
      </c>
      <c r="C55" s="35">
        <f>C17-C36</f>
        <v>14763</v>
      </c>
      <c r="D55" s="35">
        <f t="shared" ref="D55:D66" si="12">IF(D17-D36=0,"",D17-D36)</f>
        <v>24125</v>
      </c>
      <c r="E55" s="36">
        <f t="shared" ref="E55:E66" si="13">IF(ISBLANK(D55),"",(IFERROR(((D55/C55-1)*100),"")))</f>
        <v>63.415294994242366</v>
      </c>
      <c r="F55" s="35">
        <f>IF(F17-F36=0,"",F17-F36)</f>
        <v>548881</v>
      </c>
      <c r="G55" s="67"/>
      <c r="H55" s="35">
        <f>H17-H36</f>
        <v>9840</v>
      </c>
      <c r="I55" s="35">
        <f t="shared" ref="I55:I66" si="14">IF(I17-I36=0,"",I17-I36)</f>
        <v>15924</v>
      </c>
      <c r="J55" s="36">
        <f t="shared" ref="J55:J66" si="15">IF(ISBLANK(I55),"",(IFERROR(((I55/H55-1)*100),"")))</f>
        <v>61.82926829268294</v>
      </c>
      <c r="K55" s="35">
        <f t="shared" ref="K55:K66" si="16">IF(K17-K36=0,"",K17-K36)</f>
        <v>463803</v>
      </c>
      <c r="L55" s="90"/>
      <c r="M55" s="35">
        <f>M17-M36</f>
        <v>3608</v>
      </c>
      <c r="N55" s="35">
        <f t="shared" ref="N55:N66" si="17">IF(N17-N36=0,"",N17-N36)</f>
        <v>6198</v>
      </c>
      <c r="O55" s="36">
        <f t="shared" ref="O55:O66" si="18">IF(ISBLANK(N55),"",(IFERROR(((N55/M55-1)*100),"")))</f>
        <v>71.784922394678489</v>
      </c>
      <c r="P55" s="35">
        <f t="shared" ref="P55:P66" si="19">IF(P17-P36=0,"",P17-P36)</f>
        <v>184100</v>
      </c>
      <c r="Q55" s="23"/>
    </row>
    <row r="56" spans="1:17" s="2" customFormat="1" ht="15.75">
      <c r="A56" s="22"/>
      <c r="B56" s="34" t="s">
        <v>272</v>
      </c>
      <c r="C56" s="35">
        <f t="shared" ref="C56" si="20">C18-C37</f>
        <v>16551</v>
      </c>
      <c r="D56" s="35">
        <f t="shared" si="12"/>
        <v>24357</v>
      </c>
      <c r="E56" s="36">
        <f t="shared" si="13"/>
        <v>47.163313394961023</v>
      </c>
      <c r="F56" s="35">
        <f t="shared" ref="F56:F66" si="21">IF(F18-F37=0,"",F18-F37)</f>
        <v>573238</v>
      </c>
      <c r="G56" s="67"/>
      <c r="H56" s="35">
        <f t="shared" ref="H56" si="22">H18-H37</f>
        <v>10688</v>
      </c>
      <c r="I56" s="35">
        <f t="shared" si="14"/>
        <v>16013</v>
      </c>
      <c r="J56" s="36">
        <f t="shared" si="15"/>
        <v>49.822230538922163</v>
      </c>
      <c r="K56" s="35">
        <f t="shared" si="16"/>
        <v>479816</v>
      </c>
      <c r="L56" s="90"/>
      <c r="M56" s="35">
        <f t="shared" ref="M56" si="23">M18-M37</f>
        <v>4157</v>
      </c>
      <c r="N56" s="35">
        <f t="shared" si="17"/>
        <v>6614</v>
      </c>
      <c r="O56" s="36">
        <f t="shared" si="18"/>
        <v>59.10512388741882</v>
      </c>
      <c r="P56" s="35">
        <f t="shared" si="19"/>
        <v>190714</v>
      </c>
      <c r="Q56" s="23"/>
    </row>
    <row r="57" spans="1:17" s="2" customFormat="1" ht="15.75">
      <c r="A57" s="22"/>
      <c r="B57" s="34" t="s">
        <v>273</v>
      </c>
      <c r="C57" s="35">
        <f t="shared" ref="C57" si="24">C19-C38</f>
        <v>16430</v>
      </c>
      <c r="D57" s="35">
        <f t="shared" si="12"/>
        <v>23463</v>
      </c>
      <c r="E57" s="36">
        <f t="shared" si="13"/>
        <v>42.805842970176514</v>
      </c>
      <c r="F57" s="35">
        <f t="shared" si="21"/>
        <v>596701</v>
      </c>
      <c r="G57" s="67"/>
      <c r="H57" s="35">
        <f t="shared" ref="H57" si="25">H19-H38</f>
        <v>10362</v>
      </c>
      <c r="I57" s="35">
        <f t="shared" si="14"/>
        <v>15590</v>
      </c>
      <c r="J57" s="36">
        <f t="shared" si="15"/>
        <v>50.45358038988612</v>
      </c>
      <c r="K57" s="35">
        <f t="shared" si="16"/>
        <v>495406</v>
      </c>
      <c r="L57" s="90"/>
      <c r="M57" s="35">
        <f t="shared" ref="M57" si="26">M19-M38</f>
        <v>3788</v>
      </c>
      <c r="N57" s="35">
        <f t="shared" si="17"/>
        <v>6587</v>
      </c>
      <c r="O57" s="36">
        <f t="shared" si="18"/>
        <v>73.89123548046463</v>
      </c>
      <c r="P57" s="35">
        <f t="shared" si="19"/>
        <v>197301</v>
      </c>
      <c r="Q57" s="23"/>
    </row>
    <row r="58" spans="1:17" s="2" customFormat="1" ht="15.75">
      <c r="A58" s="22"/>
      <c r="B58" s="34" t="s">
        <v>274</v>
      </c>
      <c r="C58" s="35">
        <f t="shared" ref="C58" si="27">C20-C39</f>
        <v>18453</v>
      </c>
      <c r="D58" s="35">
        <f t="shared" si="12"/>
        <v>18633</v>
      </c>
      <c r="E58" s="36">
        <f t="shared" si="13"/>
        <v>0.97545114615509299</v>
      </c>
      <c r="F58" s="35">
        <f t="shared" si="21"/>
        <v>615334</v>
      </c>
      <c r="G58" s="67"/>
      <c r="H58" s="35">
        <f t="shared" ref="H58" si="28">H20-H39</f>
        <v>13107</v>
      </c>
      <c r="I58" s="35">
        <f t="shared" si="14"/>
        <v>11852</v>
      </c>
      <c r="J58" s="36">
        <f t="shared" si="15"/>
        <v>-9.5750362401770044</v>
      </c>
      <c r="K58" s="35">
        <f t="shared" si="16"/>
        <v>507258</v>
      </c>
      <c r="L58" s="90"/>
      <c r="M58" s="35">
        <f t="shared" ref="M58" si="29">M20-M39</f>
        <v>5255</v>
      </c>
      <c r="N58" s="35">
        <f t="shared" si="17"/>
        <v>5077</v>
      </c>
      <c r="O58" s="36">
        <f t="shared" si="18"/>
        <v>-3.3872502378686997</v>
      </c>
      <c r="P58" s="35">
        <f t="shared" si="19"/>
        <v>202378</v>
      </c>
      <c r="Q58" s="23"/>
    </row>
    <row r="59" spans="1:17" s="2" customFormat="1" ht="15.75">
      <c r="A59" s="22"/>
      <c r="B59" s="34" t="s">
        <v>275</v>
      </c>
      <c r="C59" s="35">
        <f t="shared" ref="C59" si="30">C21-C40</f>
        <v>17966</v>
      </c>
      <c r="D59" s="35">
        <f t="shared" si="12"/>
        <v>23990</v>
      </c>
      <c r="E59" s="36">
        <f t="shared" si="13"/>
        <v>33.530001113213849</v>
      </c>
      <c r="F59" s="35">
        <f t="shared" si="21"/>
        <v>639324</v>
      </c>
      <c r="G59" s="67"/>
      <c r="H59" s="35">
        <f t="shared" ref="H59" si="31">H21-H40</f>
        <v>13263</v>
      </c>
      <c r="I59" s="35">
        <f t="shared" si="14"/>
        <v>15546</v>
      </c>
      <c r="J59" s="36">
        <f t="shared" si="15"/>
        <v>17.213300158335223</v>
      </c>
      <c r="K59" s="35">
        <f t="shared" si="16"/>
        <v>522804</v>
      </c>
      <c r="L59" s="90"/>
      <c r="M59" s="35">
        <f t="shared" ref="M59" si="32">M21-M40</f>
        <v>5741</v>
      </c>
      <c r="N59" s="35">
        <f t="shared" si="17"/>
        <v>6436</v>
      </c>
      <c r="O59" s="36">
        <f t="shared" si="18"/>
        <v>12.105904894617669</v>
      </c>
      <c r="P59" s="35">
        <f t="shared" si="19"/>
        <v>208814</v>
      </c>
      <c r="Q59" s="23"/>
    </row>
    <row r="60" spans="1:17" s="2" customFormat="1" ht="15.75">
      <c r="A60" s="22"/>
      <c r="B60" s="34" t="s">
        <v>276</v>
      </c>
      <c r="C60" s="35">
        <f t="shared" ref="C60" si="33">C22-C41</f>
        <v>21741</v>
      </c>
      <c r="D60" s="35">
        <f t="shared" si="12"/>
        <v>26277</v>
      </c>
      <c r="E60" s="36">
        <f t="shared" si="13"/>
        <v>20.863805712708718</v>
      </c>
      <c r="F60" s="35">
        <f t="shared" si="21"/>
        <v>665601</v>
      </c>
      <c r="G60" s="67"/>
      <c r="H60" s="35">
        <f t="shared" ref="H60" si="34">H22-H41</f>
        <v>14936</v>
      </c>
      <c r="I60" s="35">
        <f t="shared" si="14"/>
        <v>14165</v>
      </c>
      <c r="J60" s="36">
        <f t="shared" si="15"/>
        <v>-5.1620246384574191</v>
      </c>
      <c r="K60" s="35">
        <f t="shared" si="16"/>
        <v>536969</v>
      </c>
      <c r="L60" s="90"/>
      <c r="M60" s="35">
        <f t="shared" ref="M60" si="35">M22-M41</f>
        <v>5853</v>
      </c>
      <c r="N60" s="35">
        <f t="shared" si="17"/>
        <v>5992</v>
      </c>
      <c r="O60" s="36">
        <f t="shared" si="18"/>
        <v>2.3748505040150247</v>
      </c>
      <c r="P60" s="35">
        <f t="shared" si="19"/>
        <v>214806</v>
      </c>
      <c r="Q60" s="23"/>
    </row>
    <row r="61" spans="1:17" s="2" customFormat="1" ht="15.75">
      <c r="A61" s="22"/>
      <c r="B61" s="34" t="s">
        <v>277</v>
      </c>
      <c r="C61" s="35">
        <f t="shared" ref="C61" si="36">C23-C42</f>
        <v>18699</v>
      </c>
      <c r="D61" s="35">
        <f t="shared" si="12"/>
        <v>21225</v>
      </c>
      <c r="E61" s="36">
        <f t="shared" si="13"/>
        <v>13.508743783090015</v>
      </c>
      <c r="F61" s="35">
        <f t="shared" si="21"/>
        <v>686826</v>
      </c>
      <c r="G61" s="67"/>
      <c r="H61" s="35">
        <f t="shared" ref="H61" si="37">H23-H42</f>
        <v>12817</v>
      </c>
      <c r="I61" s="35">
        <f t="shared" si="14"/>
        <v>13386</v>
      </c>
      <c r="J61" s="36">
        <f t="shared" si="15"/>
        <v>4.4394164000936209</v>
      </c>
      <c r="K61" s="35">
        <f t="shared" si="16"/>
        <v>550355</v>
      </c>
      <c r="L61" s="90"/>
      <c r="M61" s="35">
        <f t="shared" ref="M61" si="38">M23-M42</f>
        <v>5321</v>
      </c>
      <c r="N61" s="35">
        <f t="shared" si="17"/>
        <v>5430</v>
      </c>
      <c r="O61" s="36">
        <f t="shared" si="18"/>
        <v>2.0484871264799809</v>
      </c>
      <c r="P61" s="35">
        <f t="shared" si="19"/>
        <v>220236</v>
      </c>
      <c r="Q61" s="23"/>
    </row>
    <row r="62" spans="1:17" s="2" customFormat="1" ht="15.75">
      <c r="A62" s="22"/>
      <c r="B62" s="34" t="s">
        <v>278</v>
      </c>
      <c r="C62" s="35">
        <f t="shared" ref="C62" si="39">C24-C43</f>
        <v>30146</v>
      </c>
      <c r="D62" s="35">
        <f t="shared" si="12"/>
        <v>22296</v>
      </c>
      <c r="E62" s="36">
        <f t="shared" si="13"/>
        <v>-26.03993896370994</v>
      </c>
      <c r="F62" s="35">
        <f t="shared" si="21"/>
        <v>709122</v>
      </c>
      <c r="G62" s="67"/>
      <c r="H62" s="35">
        <f t="shared" ref="H62" si="40">H24-H43</f>
        <v>19710</v>
      </c>
      <c r="I62" s="35">
        <f t="shared" si="14"/>
        <v>14979</v>
      </c>
      <c r="J62" s="36">
        <f t="shared" si="15"/>
        <v>-24.00304414003044</v>
      </c>
      <c r="K62" s="35">
        <f t="shared" si="16"/>
        <v>565334</v>
      </c>
      <c r="L62" s="90"/>
      <c r="M62" s="35">
        <f t="shared" ref="M62" si="41">M24-M43</f>
        <v>7392</v>
      </c>
      <c r="N62" s="35">
        <f t="shared" si="17"/>
        <v>6169</v>
      </c>
      <c r="O62" s="36">
        <f t="shared" si="18"/>
        <v>-16.544913419913421</v>
      </c>
      <c r="P62" s="35">
        <f t="shared" si="19"/>
        <v>226405</v>
      </c>
      <c r="Q62" s="23"/>
    </row>
    <row r="63" spans="1:17" s="2" customFormat="1" ht="15.75">
      <c r="A63" s="22"/>
      <c r="B63" s="34" t="s">
        <v>279</v>
      </c>
      <c r="C63" s="35">
        <f t="shared" ref="C63" si="42">C25-C44</f>
        <v>20781</v>
      </c>
      <c r="D63" s="35">
        <f t="shared" si="12"/>
        <v>21556</v>
      </c>
      <c r="E63" s="36">
        <f t="shared" si="13"/>
        <v>3.7293681728501893</v>
      </c>
      <c r="F63" s="35">
        <f t="shared" si="21"/>
        <v>730678</v>
      </c>
      <c r="G63" s="67"/>
      <c r="H63" s="35">
        <f t="shared" ref="H63" si="43">H25-H44</f>
        <v>14564</v>
      </c>
      <c r="I63" s="35">
        <f t="shared" si="14"/>
        <v>14954</v>
      </c>
      <c r="J63" s="36">
        <f t="shared" si="15"/>
        <v>2.6778357594067659</v>
      </c>
      <c r="K63" s="35">
        <f t="shared" si="16"/>
        <v>580288</v>
      </c>
      <c r="L63" s="90"/>
      <c r="M63" s="35">
        <f t="shared" ref="M63" si="44">M25-M44</f>
        <v>5783</v>
      </c>
      <c r="N63" s="35">
        <f t="shared" si="17"/>
        <v>6335</v>
      </c>
      <c r="O63" s="36">
        <f t="shared" si="18"/>
        <v>9.5452187445962409</v>
      </c>
      <c r="P63" s="35">
        <f t="shared" si="19"/>
        <v>232740</v>
      </c>
      <c r="Q63" s="23"/>
    </row>
    <row r="64" spans="1:17" s="2" customFormat="1" ht="15.75">
      <c r="A64" s="22"/>
      <c r="B64" s="34" t="s">
        <v>280</v>
      </c>
      <c r="C64" s="35">
        <f t="shared" ref="C64" si="45">C26-C45</f>
        <v>17336</v>
      </c>
      <c r="D64" s="35">
        <f t="shared" si="12"/>
        <v>22250</v>
      </c>
      <c r="E64" s="36">
        <f t="shared" si="13"/>
        <v>28.345639132441171</v>
      </c>
      <c r="F64" s="35">
        <f t="shared" si="21"/>
        <v>752928</v>
      </c>
      <c r="G64" s="67"/>
      <c r="H64" s="35">
        <f t="shared" ref="H64" si="46">H26-H45</f>
        <v>12219</v>
      </c>
      <c r="I64" s="35">
        <f t="shared" si="14"/>
        <v>15146</v>
      </c>
      <c r="J64" s="36">
        <f t="shared" si="15"/>
        <v>23.954497094688598</v>
      </c>
      <c r="K64" s="35">
        <f t="shared" si="16"/>
        <v>595434</v>
      </c>
      <c r="L64" s="90"/>
      <c r="M64" s="35">
        <f t="shared" ref="M64" si="47">M26-M45</f>
        <v>5121</v>
      </c>
      <c r="N64" s="35">
        <f t="shared" si="17"/>
        <v>6552</v>
      </c>
      <c r="O64" s="36">
        <f t="shared" si="18"/>
        <v>27.943760984182788</v>
      </c>
      <c r="P64" s="35">
        <f t="shared" si="19"/>
        <v>239292</v>
      </c>
      <c r="Q64" s="23"/>
    </row>
    <row r="65" spans="1:17" s="2" customFormat="1" ht="15.75">
      <c r="A65" s="22"/>
      <c r="B65" s="34" t="s">
        <v>281</v>
      </c>
      <c r="C65" s="35">
        <f t="shared" ref="C65" si="48">C27-C46</f>
        <v>17488</v>
      </c>
      <c r="D65" s="109">
        <f t="shared" si="12"/>
        <v>21442</v>
      </c>
      <c r="E65" s="110">
        <f t="shared" si="13"/>
        <v>22.609789569990845</v>
      </c>
      <c r="F65" s="109">
        <f t="shared" si="21"/>
        <v>774370</v>
      </c>
      <c r="G65" s="67"/>
      <c r="H65" s="35">
        <f t="shared" ref="H65" si="49">H27-H46</f>
        <v>11953</v>
      </c>
      <c r="I65" s="109">
        <f t="shared" si="14"/>
        <v>14016</v>
      </c>
      <c r="J65" s="110">
        <f t="shared" si="15"/>
        <v>17.259265456370777</v>
      </c>
      <c r="K65" s="109">
        <f t="shared" si="16"/>
        <v>609450</v>
      </c>
      <c r="L65" s="90"/>
      <c r="M65" s="35">
        <f t="shared" ref="M65" si="50">M27-M46</f>
        <v>5034</v>
      </c>
      <c r="N65" s="109">
        <f t="shared" si="17"/>
        <v>6044</v>
      </c>
      <c r="O65" s="110">
        <f t="shared" si="18"/>
        <v>20.063567739372278</v>
      </c>
      <c r="P65" s="109">
        <f t="shared" si="19"/>
        <v>245336</v>
      </c>
      <c r="Q65" s="23"/>
    </row>
    <row r="66" spans="1:17" s="2" customFormat="1" ht="15.75">
      <c r="A66" s="22"/>
      <c r="B66" s="34" t="s">
        <v>282</v>
      </c>
      <c r="C66" s="35">
        <f t="shared" ref="C66" si="51">C28-C47</f>
        <v>12846</v>
      </c>
      <c r="D66" s="35" t="str">
        <f t="shared" si="12"/>
        <v/>
      </c>
      <c r="E66" s="36" t="str">
        <f t="shared" si="13"/>
        <v/>
      </c>
      <c r="F66" s="35" t="str">
        <f t="shared" si="21"/>
        <v/>
      </c>
      <c r="G66" s="67"/>
      <c r="H66" s="35">
        <f t="shared" ref="H66" si="52">H28-H47</f>
        <v>8378</v>
      </c>
      <c r="I66" s="35" t="str">
        <f t="shared" si="14"/>
        <v/>
      </c>
      <c r="J66" s="36" t="str">
        <f t="shared" si="15"/>
        <v/>
      </c>
      <c r="K66" s="35" t="str">
        <f t="shared" si="16"/>
        <v/>
      </c>
      <c r="L66" s="90"/>
      <c r="M66" s="35">
        <f t="shared" ref="M66" si="53">M28-M47</f>
        <v>3759</v>
      </c>
      <c r="N66" s="35" t="str">
        <f t="shared" si="17"/>
        <v/>
      </c>
      <c r="O66" s="36" t="str">
        <f t="shared" si="18"/>
        <v/>
      </c>
      <c r="P66" s="35" t="str">
        <f t="shared" si="19"/>
        <v/>
      </c>
      <c r="Q66" s="23"/>
    </row>
    <row r="67" spans="1:17" s="2" customFormat="1" ht="15.75">
      <c r="A67" s="22"/>
      <c r="B67" s="40" t="s">
        <v>283</v>
      </c>
      <c r="C67" s="76">
        <f>SUM(C55:C66)</f>
        <v>223200</v>
      </c>
      <c r="D67" s="76">
        <f>SUM(D55:D66)</f>
        <v>249614</v>
      </c>
      <c r="E67" s="76"/>
      <c r="F67" s="76"/>
      <c r="G67" s="80"/>
      <c r="H67" s="76">
        <f>SUM(H55:H66)</f>
        <v>151837</v>
      </c>
      <c r="I67" s="76">
        <f>SUM(I55:I66)</f>
        <v>161571</v>
      </c>
      <c r="J67" s="76"/>
      <c r="K67" s="76"/>
      <c r="L67" s="80"/>
      <c r="M67" s="76">
        <f>SUM(M55:M66)</f>
        <v>60812</v>
      </c>
      <c r="N67" s="76">
        <f>SUM(N55:N66)</f>
        <v>67434</v>
      </c>
      <c r="O67" s="76"/>
      <c r="P67" s="76"/>
      <c r="Q67" s="23"/>
    </row>
    <row r="68" spans="1:17" s="2" customFormat="1">
      <c r="A68" s="22"/>
      <c r="B68" s="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3"/>
    </row>
    <row r="69" spans="1:17" s="2" customFormat="1" ht="15.75">
      <c r="A69" s="22"/>
      <c r="B69" s="34" t="s">
        <v>256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3"/>
    </row>
    <row r="70" spans="1:17" s="2" customFormat="1">
      <c r="A70" s="22"/>
      <c r="B70" s="8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3"/>
    </row>
    <row r="71" spans="1:17" s="2" customFormat="1">
      <c r="A71" s="1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9"/>
    </row>
    <row r="72" spans="1:17" s="2" customForma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s="2" customFormat="1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/>
    </row>
    <row r="74" spans="1:17" s="2" customFormat="1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/>
    </row>
    <row r="75" spans="1:17" s="2" customFormat="1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/>
    </row>
    <row r="76" spans="1:17" s="2" customFormat="1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/>
    </row>
    <row r="77" spans="1:17" s="2" customFormat="1">
      <c r="A77" s="12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/>
    </row>
    <row r="78" spans="1:17" s="2" customFormat="1">
      <c r="A78" s="12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/>
    </row>
    <row r="79" spans="1:17" s="2" customFormat="1">
      <c r="A79" s="12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/>
    </row>
    <row r="80" spans="1:17" s="2" customFormat="1">
      <c r="A80" s="12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/>
    </row>
    <row r="81" spans="1:20" s="2" customFormat="1">
      <c r="A81" s="12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/>
    </row>
    <row r="82" spans="1:20" s="2" customFormat="1">
      <c r="A82" s="12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/>
    </row>
    <row r="83" spans="1:20" s="2" customFormat="1">
      <c r="A83" s="12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/>
    </row>
    <row r="84" spans="1:20" s="2" customFormat="1">
      <c r="A84" s="12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/>
    </row>
    <row r="85" spans="1:20" s="2" customFormat="1">
      <c r="A85" s="12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/>
    </row>
    <row r="86" spans="1:20" s="2" customFormat="1">
      <c r="A86" s="12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/>
    </row>
    <row r="87" spans="1:20" s="2" customForma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20">
      <c r="R88" s="2"/>
      <c r="S88" s="2"/>
      <c r="T88" s="2"/>
    </row>
    <row r="89" spans="1:20">
      <c r="R89" s="2"/>
      <c r="S89" s="2"/>
      <c r="T89" s="2"/>
    </row>
    <row r="90" spans="1:20">
      <c r="R90" s="2"/>
      <c r="S90" s="2"/>
      <c r="T90" s="2"/>
    </row>
    <row r="91" spans="1:20">
      <c r="R91" s="2"/>
      <c r="S91" s="2"/>
      <c r="T91" s="2"/>
    </row>
  </sheetData>
  <mergeCells count="38">
    <mergeCell ref="C51:F51"/>
    <mergeCell ref="H51:K51"/>
    <mergeCell ref="M51:P51"/>
    <mergeCell ref="C52:D52"/>
    <mergeCell ref="E52:E53"/>
    <mergeCell ref="F52:F53"/>
    <mergeCell ref="H52:I52"/>
    <mergeCell ref="J52:J53"/>
    <mergeCell ref="K52:K53"/>
    <mergeCell ref="M52:N52"/>
    <mergeCell ref="O52:O53"/>
    <mergeCell ref="P52:P53"/>
    <mergeCell ref="C32:F32"/>
    <mergeCell ref="H32:K32"/>
    <mergeCell ref="M32:P32"/>
    <mergeCell ref="C33:D33"/>
    <mergeCell ref="E33:E34"/>
    <mergeCell ref="F33:F34"/>
    <mergeCell ref="H33:I33"/>
    <mergeCell ref="J33:J34"/>
    <mergeCell ref="K33:K34"/>
    <mergeCell ref="M33:N33"/>
    <mergeCell ref="O33:O34"/>
    <mergeCell ref="P33:P34"/>
    <mergeCell ref="C10:P10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  <mergeCell ref="C11:P1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P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</cols>
  <sheetData>
    <row r="1" spans="1:16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</row>
    <row r="2" spans="1:16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</row>
    <row r="3" spans="1:16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6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6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6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6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6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6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6" ht="15.75">
      <c r="A10" s="12"/>
      <c r="B10" s="8"/>
      <c r="C10" s="103" t="s">
        <v>104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5"/>
    </row>
    <row r="11" spans="1:16" ht="15.75">
      <c r="A11" s="12"/>
      <c r="B11" s="8"/>
      <c r="C11" s="103" t="s">
        <v>313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6" ht="18.75">
      <c r="A12" s="12"/>
      <c r="B12" s="92" t="s">
        <v>309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6" ht="29.25" customHeight="1">
      <c r="A13" s="12"/>
      <c r="B13" s="30" t="s">
        <v>255</v>
      </c>
      <c r="C13" s="104" t="s">
        <v>319</v>
      </c>
      <c r="D13" s="104"/>
      <c r="E13" s="101" t="s">
        <v>254</v>
      </c>
      <c r="F13" s="101" t="s">
        <v>306</v>
      </c>
      <c r="G13" s="105" t="s">
        <v>321</v>
      </c>
      <c r="H13" s="106"/>
      <c r="I13" s="101" t="s">
        <v>254</v>
      </c>
      <c r="J13" s="101" t="s">
        <v>307</v>
      </c>
      <c r="K13" s="32"/>
      <c r="L13" s="86" t="s">
        <v>323</v>
      </c>
      <c r="M13" s="101" t="s">
        <v>101</v>
      </c>
      <c r="N13" s="15"/>
    </row>
    <row r="14" spans="1:16" ht="15.75">
      <c r="A14" s="12"/>
      <c r="B14" s="30"/>
      <c r="C14" s="31">
        <v>2016</v>
      </c>
      <c r="D14" s="31">
        <v>2017</v>
      </c>
      <c r="E14" s="101"/>
      <c r="F14" s="101"/>
      <c r="G14" s="31">
        <v>2016</v>
      </c>
      <c r="H14" s="31">
        <v>2017</v>
      </c>
      <c r="I14" s="101"/>
      <c r="J14" s="101"/>
      <c r="K14" s="32"/>
      <c r="L14" s="39" t="s">
        <v>308</v>
      </c>
      <c r="M14" s="101"/>
      <c r="N14" s="15"/>
    </row>
    <row r="15" spans="1:16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6" ht="15.75">
      <c r="A16" s="12"/>
      <c r="B16" s="34" t="s">
        <v>25</v>
      </c>
      <c r="C16" s="35">
        <v>40</v>
      </c>
      <c r="D16" s="35">
        <v>58</v>
      </c>
      <c r="E16" s="36">
        <f t="shared" ref="E16:E50" si="0">IF(ISBLANK(D16),"",(IFERROR(((D16/C16-1)*100),"")))</f>
        <v>44.999999999999993</v>
      </c>
      <c r="F16" s="36">
        <f>+(D16*100)/$D$50</f>
        <v>6.5735042444436884E-2</v>
      </c>
      <c r="G16" s="35">
        <v>697</v>
      </c>
      <c r="H16" s="35">
        <v>809</v>
      </c>
      <c r="I16" s="36">
        <f t="shared" ref="I16:I50" si="1">IF(ISBLANK(H16),"",(IFERROR(((H16/G16-1)*100),"")))</f>
        <v>16.068866571018646</v>
      </c>
      <c r="J16" s="36">
        <f>+(H16*100)/$H$50</f>
        <v>7.7721053470931944E-2</v>
      </c>
      <c r="K16" s="79"/>
      <c r="L16" s="35">
        <v>2366</v>
      </c>
      <c r="M16" s="36">
        <f>+(L16*100)/$L$50</f>
        <v>6.4393918775481326E-2</v>
      </c>
      <c r="N16" s="15"/>
    </row>
    <row r="17" spans="1:14" ht="15.75">
      <c r="A17" s="12"/>
      <c r="B17" s="34" t="s">
        <v>0</v>
      </c>
      <c r="C17" s="35">
        <v>9905</v>
      </c>
      <c r="D17" s="35">
        <v>16250</v>
      </c>
      <c r="E17" s="36">
        <f t="shared" si="0"/>
        <v>64.058556284704693</v>
      </c>
      <c r="F17" s="36">
        <f t="shared" ref="F17:F48" si="2">+(D17*100)/$D$50</f>
        <v>18.417145512449991</v>
      </c>
      <c r="G17" s="35">
        <v>121047</v>
      </c>
      <c r="H17" s="35">
        <v>183073</v>
      </c>
      <c r="I17" s="36">
        <f t="shared" si="1"/>
        <v>51.241253397440659</v>
      </c>
      <c r="J17" s="36">
        <f t="shared" ref="J17:J48" si="3">+(H17*100)/$H$50</f>
        <v>17.587918939535133</v>
      </c>
      <c r="K17" s="79"/>
      <c r="L17" s="35">
        <v>516360</v>
      </c>
      <c r="M17" s="36">
        <f t="shared" ref="M17:M47" si="4">+(L17*100)/$L$50</f>
        <v>14.053442053638012</v>
      </c>
      <c r="N17" s="15"/>
    </row>
    <row r="18" spans="1:14" ht="15.75">
      <c r="A18" s="12"/>
      <c r="B18" s="34" t="s">
        <v>23</v>
      </c>
      <c r="C18" s="35">
        <v>529</v>
      </c>
      <c r="D18" s="35">
        <v>388</v>
      </c>
      <c r="E18" s="36">
        <f t="shared" si="0"/>
        <v>-26.65406427221172</v>
      </c>
      <c r="F18" s="36">
        <f t="shared" si="2"/>
        <v>0.43974476669726748</v>
      </c>
      <c r="G18" s="35">
        <v>4968</v>
      </c>
      <c r="H18" s="35">
        <v>6240</v>
      </c>
      <c r="I18" s="36">
        <f t="shared" si="1"/>
        <v>25.60386473429952</v>
      </c>
      <c r="J18" s="36">
        <f t="shared" si="3"/>
        <v>0.59948006632708939</v>
      </c>
      <c r="K18" s="79"/>
      <c r="L18" s="35">
        <v>16895</v>
      </c>
      <c r="M18" s="36">
        <f t="shared" si="4"/>
        <v>0.45982048085873073</v>
      </c>
      <c r="N18" s="15"/>
    </row>
    <row r="19" spans="1:14" ht="15.75">
      <c r="A19" s="12"/>
      <c r="B19" s="34" t="s">
        <v>2</v>
      </c>
      <c r="C19" s="35">
        <v>3783</v>
      </c>
      <c r="D19" s="35">
        <v>5685</v>
      </c>
      <c r="E19" s="36">
        <f t="shared" si="0"/>
        <v>50.277557494052338</v>
      </c>
      <c r="F19" s="36">
        <f t="shared" si="2"/>
        <v>6.4431675223555809</v>
      </c>
      <c r="G19" s="35">
        <v>62446</v>
      </c>
      <c r="H19" s="35">
        <v>58655</v>
      </c>
      <c r="I19" s="36">
        <f t="shared" si="1"/>
        <v>-6.0708452102616661</v>
      </c>
      <c r="J19" s="36">
        <f t="shared" si="3"/>
        <v>5.63501655295119</v>
      </c>
      <c r="K19" s="79"/>
      <c r="L19" s="35">
        <v>212951</v>
      </c>
      <c r="M19" s="36">
        <f t="shared" si="4"/>
        <v>5.7957520698045322</v>
      </c>
      <c r="N19" s="15"/>
    </row>
    <row r="20" spans="1:14" ht="15.75">
      <c r="A20" s="12"/>
      <c r="B20" s="34" t="s">
        <v>231</v>
      </c>
      <c r="C20" s="35">
        <v>16884</v>
      </c>
      <c r="D20" s="35">
        <v>17600</v>
      </c>
      <c r="E20" s="36">
        <f t="shared" si="0"/>
        <v>4.2407012556266332</v>
      </c>
      <c r="F20" s="36">
        <f t="shared" si="2"/>
        <v>19.947185293484296</v>
      </c>
      <c r="G20" s="35">
        <v>211778</v>
      </c>
      <c r="H20" s="35">
        <v>215359</v>
      </c>
      <c r="I20" s="36">
        <f t="shared" si="1"/>
        <v>1.6909216254757276</v>
      </c>
      <c r="J20" s="36">
        <f t="shared" si="3"/>
        <v>20.689651859637124</v>
      </c>
      <c r="K20" s="79"/>
      <c r="L20" s="35">
        <v>825738</v>
      </c>
      <c r="M20" s="36">
        <f t="shared" si="4"/>
        <v>22.473586518101605</v>
      </c>
      <c r="N20" s="15"/>
    </row>
    <row r="21" spans="1:14" ht="15.75">
      <c r="A21" s="12"/>
      <c r="B21" s="34" t="s">
        <v>5</v>
      </c>
      <c r="C21" s="35">
        <v>995</v>
      </c>
      <c r="D21" s="35">
        <v>943</v>
      </c>
      <c r="E21" s="36">
        <f t="shared" si="0"/>
        <v>-5.2261306532663365</v>
      </c>
      <c r="F21" s="36">
        <f t="shared" si="2"/>
        <v>1.0687611211224826</v>
      </c>
      <c r="G21" s="35">
        <v>8761</v>
      </c>
      <c r="H21" s="35">
        <v>12193</v>
      </c>
      <c r="I21" s="36">
        <f t="shared" si="1"/>
        <v>39.173610318456788</v>
      </c>
      <c r="J21" s="36">
        <f t="shared" si="3"/>
        <v>1.1713878924240706</v>
      </c>
      <c r="K21" s="79"/>
      <c r="L21" s="35">
        <v>43945</v>
      </c>
      <c r="M21" s="36">
        <f t="shared" si="4"/>
        <v>1.1960231447965033</v>
      </c>
      <c r="N21" s="15"/>
    </row>
    <row r="22" spans="1:14" ht="15.75">
      <c r="A22" s="12"/>
      <c r="B22" s="34" t="s">
        <v>9</v>
      </c>
      <c r="C22" s="35">
        <v>1900</v>
      </c>
      <c r="D22" s="35">
        <v>1965</v>
      </c>
      <c r="E22" s="36">
        <f t="shared" si="0"/>
        <v>3.4210526315789469</v>
      </c>
      <c r="F22" s="36">
        <f t="shared" si="2"/>
        <v>2.2270579035054912</v>
      </c>
      <c r="G22" s="35">
        <v>21097</v>
      </c>
      <c r="H22" s="35">
        <v>23606</v>
      </c>
      <c r="I22" s="36">
        <f t="shared" si="1"/>
        <v>11.892686163909572</v>
      </c>
      <c r="J22" s="36">
        <f t="shared" si="3"/>
        <v>2.267840776557255</v>
      </c>
      <c r="K22" s="79"/>
      <c r="L22" s="35">
        <v>72442</v>
      </c>
      <c r="M22" s="36">
        <f t="shared" si="4"/>
        <v>1.9716078883911319</v>
      </c>
      <c r="N22" s="15"/>
    </row>
    <row r="23" spans="1:14" ht="15.75">
      <c r="A23" s="12"/>
      <c r="B23" s="34" t="s">
        <v>10</v>
      </c>
      <c r="C23" s="35">
        <v>1037</v>
      </c>
      <c r="D23" s="35">
        <v>1182</v>
      </c>
      <c r="E23" s="36">
        <f t="shared" si="0"/>
        <v>13.982642237222764</v>
      </c>
      <c r="F23" s="36">
        <f t="shared" si="2"/>
        <v>1.3396348305055932</v>
      </c>
      <c r="G23" s="35">
        <v>16412</v>
      </c>
      <c r="H23" s="35">
        <v>14782</v>
      </c>
      <c r="I23" s="36">
        <f t="shared" si="1"/>
        <v>-9.9317572507921064</v>
      </c>
      <c r="J23" s="36">
        <f t="shared" si="3"/>
        <v>1.4201144776357428</v>
      </c>
      <c r="K23" s="79"/>
      <c r="L23" s="35">
        <v>63765</v>
      </c>
      <c r="M23" s="36">
        <f t="shared" si="4"/>
        <v>1.735451492273274</v>
      </c>
      <c r="N23" s="15"/>
    </row>
    <row r="24" spans="1:14" ht="15.75">
      <c r="A24" s="12"/>
      <c r="B24" s="34" t="s">
        <v>21</v>
      </c>
      <c r="C24" s="35">
        <v>218</v>
      </c>
      <c r="D24" s="35">
        <v>396</v>
      </c>
      <c r="E24" s="36">
        <f t="shared" si="0"/>
        <v>81.651376146788991</v>
      </c>
      <c r="F24" s="36">
        <f t="shared" si="2"/>
        <v>0.4488116691033967</v>
      </c>
      <c r="G24" s="35">
        <v>4411</v>
      </c>
      <c r="H24" s="35">
        <v>4243</v>
      </c>
      <c r="I24" s="36">
        <f t="shared" si="1"/>
        <v>-3.8086601677624121</v>
      </c>
      <c r="J24" s="36">
        <f t="shared" si="3"/>
        <v>0.40762723099773079</v>
      </c>
      <c r="K24" s="79"/>
      <c r="L24" s="35">
        <v>16148</v>
      </c>
      <c r="M24" s="36">
        <f t="shared" si="4"/>
        <v>0.43948985646089278</v>
      </c>
      <c r="N24" s="15"/>
    </row>
    <row r="25" spans="1:14" ht="15.75">
      <c r="A25" s="12"/>
      <c r="B25" s="34" t="s">
        <v>12</v>
      </c>
      <c r="C25" s="35">
        <v>1749</v>
      </c>
      <c r="D25" s="35">
        <v>1186</v>
      </c>
      <c r="E25" s="36">
        <f t="shared" si="0"/>
        <v>-32.18982275586049</v>
      </c>
      <c r="F25" s="36">
        <f t="shared" si="2"/>
        <v>1.3441682817086578</v>
      </c>
      <c r="G25" s="35">
        <v>24698</v>
      </c>
      <c r="H25" s="35">
        <v>17796</v>
      </c>
      <c r="I25" s="36">
        <f t="shared" si="1"/>
        <v>-27.945582638270306</v>
      </c>
      <c r="J25" s="36">
        <f t="shared" si="3"/>
        <v>1.7096710353136031</v>
      </c>
      <c r="K25" s="79"/>
      <c r="L25" s="35">
        <v>64057</v>
      </c>
      <c r="M25" s="36">
        <f t="shared" si="4"/>
        <v>1.7433986707527502</v>
      </c>
      <c r="N25" s="15"/>
    </row>
    <row r="26" spans="1:14" ht="15.75">
      <c r="A26" s="12"/>
      <c r="B26" s="34" t="s">
        <v>16</v>
      </c>
      <c r="C26" s="35">
        <v>1374</v>
      </c>
      <c r="D26" s="35">
        <v>1591</v>
      </c>
      <c r="E26" s="36">
        <f t="shared" si="0"/>
        <v>15.793304221251825</v>
      </c>
      <c r="F26" s="36">
        <f t="shared" si="2"/>
        <v>1.8031802160189498</v>
      </c>
      <c r="G26" s="35">
        <v>15415</v>
      </c>
      <c r="H26" s="35">
        <v>18392</v>
      </c>
      <c r="I26" s="36">
        <f t="shared" si="1"/>
        <v>19.312358092766789</v>
      </c>
      <c r="J26" s="36">
        <f t="shared" si="3"/>
        <v>1.766929067289716</v>
      </c>
      <c r="K26" s="79"/>
      <c r="L26" s="35">
        <v>62802</v>
      </c>
      <c r="M26" s="36">
        <f t="shared" si="4"/>
        <v>1.7092421331097962</v>
      </c>
      <c r="N26" s="15"/>
    </row>
    <row r="27" spans="1:14" ht="15.75">
      <c r="A27" s="12"/>
      <c r="B27" s="34" t="s">
        <v>14</v>
      </c>
      <c r="C27" s="35">
        <v>1837</v>
      </c>
      <c r="D27" s="35">
        <v>2260</v>
      </c>
      <c r="E27" s="36">
        <f t="shared" si="0"/>
        <v>23.026673924877517</v>
      </c>
      <c r="F27" s="36">
        <f t="shared" si="2"/>
        <v>2.5613999297315062</v>
      </c>
      <c r="G27" s="35">
        <v>17816</v>
      </c>
      <c r="H27" s="35">
        <v>23889</v>
      </c>
      <c r="I27" s="36">
        <f t="shared" si="1"/>
        <v>34.087337224966333</v>
      </c>
      <c r="J27" s="36">
        <f t="shared" si="3"/>
        <v>2.2950287346935641</v>
      </c>
      <c r="K27" s="79"/>
      <c r="L27" s="35">
        <v>62476</v>
      </c>
      <c r="M27" s="36">
        <f t="shared" si="4"/>
        <v>1.700369598232025</v>
      </c>
      <c r="N27" s="15"/>
    </row>
    <row r="28" spans="1:14" ht="15.75">
      <c r="A28" s="12"/>
      <c r="B28" s="34" t="s">
        <v>24</v>
      </c>
      <c r="C28" s="35">
        <v>230</v>
      </c>
      <c r="D28" s="35">
        <v>180</v>
      </c>
      <c r="E28" s="36">
        <f t="shared" si="0"/>
        <v>-21.739130434782606</v>
      </c>
      <c r="F28" s="36">
        <f t="shared" si="2"/>
        <v>0.20400530413790757</v>
      </c>
      <c r="G28" s="35">
        <v>3440</v>
      </c>
      <c r="H28" s="35">
        <v>3558</v>
      </c>
      <c r="I28" s="36">
        <f t="shared" si="1"/>
        <v>3.4302325581395454</v>
      </c>
      <c r="J28" s="36">
        <f t="shared" si="3"/>
        <v>0.34181892243458079</v>
      </c>
      <c r="K28" s="79"/>
      <c r="L28" s="35">
        <v>12895</v>
      </c>
      <c r="M28" s="36">
        <f t="shared" si="4"/>
        <v>0.35095502223576991</v>
      </c>
      <c r="N28" s="15"/>
    </row>
    <row r="29" spans="1:14" ht="15.75">
      <c r="A29" s="12"/>
      <c r="B29" s="34" t="s">
        <v>18</v>
      </c>
      <c r="C29" s="35">
        <v>1002</v>
      </c>
      <c r="D29" s="35">
        <v>1562</v>
      </c>
      <c r="E29" s="36">
        <f t="shared" si="0"/>
        <v>55.888223552894203</v>
      </c>
      <c r="F29" s="36">
        <f t="shared" si="2"/>
        <v>1.7703126947967314</v>
      </c>
      <c r="G29" s="35">
        <v>12185</v>
      </c>
      <c r="H29" s="35">
        <v>23720</v>
      </c>
      <c r="I29" s="36">
        <f t="shared" si="1"/>
        <v>94.665572425112842</v>
      </c>
      <c r="J29" s="36">
        <f t="shared" si="3"/>
        <v>2.2787928162305384</v>
      </c>
      <c r="K29" s="79"/>
      <c r="L29" s="35">
        <v>54418</v>
      </c>
      <c r="M29" s="36">
        <f t="shared" si="4"/>
        <v>1.4810601318360703</v>
      </c>
      <c r="N29" s="15"/>
    </row>
    <row r="30" spans="1:14" ht="15.75">
      <c r="A30" s="12"/>
      <c r="B30" s="34" t="s">
        <v>1</v>
      </c>
      <c r="C30" s="35">
        <v>6846</v>
      </c>
      <c r="D30" s="35">
        <v>6760</v>
      </c>
      <c r="E30" s="36">
        <f t="shared" si="0"/>
        <v>-1.2562080046742641</v>
      </c>
      <c r="F30" s="36">
        <f t="shared" si="2"/>
        <v>7.6615325331791961</v>
      </c>
      <c r="G30" s="35">
        <v>82347</v>
      </c>
      <c r="H30" s="35">
        <v>89494</v>
      </c>
      <c r="I30" s="36">
        <f t="shared" si="1"/>
        <v>8.6791261369570272</v>
      </c>
      <c r="J30" s="36">
        <f t="shared" si="3"/>
        <v>8.5977354256212397</v>
      </c>
      <c r="K30" s="79"/>
      <c r="L30" s="35">
        <v>293361</v>
      </c>
      <c r="M30" s="36">
        <f t="shared" si="4"/>
        <v>7.9842199517726016</v>
      </c>
      <c r="N30" s="15"/>
    </row>
    <row r="31" spans="1:14" ht="15.75">
      <c r="A31" s="12"/>
      <c r="B31" s="34" t="s">
        <v>27</v>
      </c>
      <c r="C31" s="35">
        <v>1</v>
      </c>
      <c r="D31" s="35">
        <v>0</v>
      </c>
      <c r="E31" s="36">
        <f t="shared" si="0"/>
        <v>-100</v>
      </c>
      <c r="F31" s="36">
        <f t="shared" si="2"/>
        <v>0</v>
      </c>
      <c r="G31" s="35">
        <v>11</v>
      </c>
      <c r="H31" s="35">
        <v>5</v>
      </c>
      <c r="I31" s="36">
        <f t="shared" si="1"/>
        <v>-54.54545454545454</v>
      </c>
      <c r="J31" s="36">
        <f t="shared" si="3"/>
        <v>4.8035261724927033E-4</v>
      </c>
      <c r="K31" s="79"/>
      <c r="L31" s="35">
        <v>59</v>
      </c>
      <c r="M31" s="36">
        <f t="shared" si="4"/>
        <v>1.605765514688672E-3</v>
      </c>
      <c r="N31" s="15"/>
    </row>
    <row r="32" spans="1:14" ht="15.75">
      <c r="A32" s="12"/>
      <c r="B32" s="34" t="s">
        <v>26</v>
      </c>
      <c r="C32" s="35">
        <v>3</v>
      </c>
      <c r="D32" s="35">
        <v>2</v>
      </c>
      <c r="E32" s="36">
        <f t="shared" si="0"/>
        <v>-33.333333333333336</v>
      </c>
      <c r="F32" s="36">
        <f t="shared" si="2"/>
        <v>2.2667256015323064E-3</v>
      </c>
      <c r="G32" s="35">
        <v>55</v>
      </c>
      <c r="H32" s="35">
        <v>65</v>
      </c>
      <c r="I32" s="36">
        <f t="shared" si="1"/>
        <v>18.181818181818187</v>
      </c>
      <c r="J32" s="36">
        <f t="shared" si="3"/>
        <v>6.2445840242405142E-3</v>
      </c>
      <c r="K32" s="79"/>
      <c r="L32" s="35">
        <v>235</v>
      </c>
      <c r="M32" s="36">
        <f t="shared" si="4"/>
        <v>6.3958456940989474E-3</v>
      </c>
      <c r="N32" s="15"/>
    </row>
    <row r="33" spans="1:14" ht="15.75">
      <c r="A33" s="12"/>
      <c r="B33" s="34" t="s">
        <v>8</v>
      </c>
      <c r="C33" s="35">
        <v>1201</v>
      </c>
      <c r="D33" s="35">
        <v>1630</v>
      </c>
      <c r="E33" s="36">
        <f t="shared" si="0"/>
        <v>35.720233139050791</v>
      </c>
      <c r="F33" s="36">
        <f t="shared" si="2"/>
        <v>1.8473813652488298</v>
      </c>
      <c r="G33" s="35">
        <v>16967</v>
      </c>
      <c r="H33" s="35">
        <v>16835</v>
      </c>
      <c r="I33" s="36">
        <f t="shared" si="1"/>
        <v>-0.77798078623210198</v>
      </c>
      <c r="J33" s="36">
        <f t="shared" si="3"/>
        <v>1.6173472622782932</v>
      </c>
      <c r="K33" s="79"/>
      <c r="L33" s="35">
        <v>67188</v>
      </c>
      <c r="M33" s="36">
        <f t="shared" si="4"/>
        <v>1.8286131084898727</v>
      </c>
      <c r="N33" s="15"/>
    </row>
    <row r="34" spans="1:14" ht="15.75">
      <c r="A34" s="12"/>
      <c r="B34" s="34" t="s">
        <v>19</v>
      </c>
      <c r="C34" s="35">
        <v>605</v>
      </c>
      <c r="D34" s="35">
        <v>743</v>
      </c>
      <c r="E34" s="36">
        <f t="shared" si="0"/>
        <v>22.809917355371901</v>
      </c>
      <c r="F34" s="36">
        <f t="shared" si="2"/>
        <v>0.84208856096925189</v>
      </c>
      <c r="G34" s="35">
        <v>9065</v>
      </c>
      <c r="H34" s="35">
        <v>11604</v>
      </c>
      <c r="I34" s="36">
        <f t="shared" si="1"/>
        <v>28.008825151682302</v>
      </c>
      <c r="J34" s="36">
        <f t="shared" si="3"/>
        <v>1.1148023541121066</v>
      </c>
      <c r="K34" s="79"/>
      <c r="L34" s="35">
        <v>34038</v>
      </c>
      <c r="M34" s="36">
        <f t="shared" si="4"/>
        <v>0.92639062015208506</v>
      </c>
      <c r="N34" s="15"/>
    </row>
    <row r="35" spans="1:14" ht="15.75">
      <c r="A35" s="12"/>
      <c r="B35" s="34" t="s">
        <v>17</v>
      </c>
      <c r="C35" s="35">
        <v>964</v>
      </c>
      <c r="D35" s="35">
        <v>1097</v>
      </c>
      <c r="E35" s="36">
        <f t="shared" si="0"/>
        <v>13.796680497925307</v>
      </c>
      <c r="F35" s="36">
        <f t="shared" si="2"/>
        <v>1.24329899244047</v>
      </c>
      <c r="G35" s="35">
        <v>12507</v>
      </c>
      <c r="H35" s="35">
        <v>14100</v>
      </c>
      <c r="I35" s="36">
        <f t="shared" si="1"/>
        <v>12.73686735428161</v>
      </c>
      <c r="J35" s="36">
        <f t="shared" si="3"/>
        <v>1.3545943806429424</v>
      </c>
      <c r="K35" s="79"/>
      <c r="L35" s="35">
        <v>43569</v>
      </c>
      <c r="M35" s="36">
        <f t="shared" si="4"/>
        <v>1.185789791685945</v>
      </c>
      <c r="N35" s="15"/>
    </row>
    <row r="36" spans="1:14" ht="15.75">
      <c r="A36" s="12"/>
      <c r="B36" s="34" t="s">
        <v>4</v>
      </c>
      <c r="C36" s="35">
        <v>2419</v>
      </c>
      <c r="D36" s="35">
        <v>1925</v>
      </c>
      <c r="E36" s="36">
        <f t="shared" si="0"/>
        <v>-20.421661843737084</v>
      </c>
      <c r="F36" s="36">
        <f t="shared" si="2"/>
        <v>2.1817233914748448</v>
      </c>
      <c r="G36" s="35">
        <v>31824</v>
      </c>
      <c r="H36" s="35">
        <v>29172</v>
      </c>
      <c r="I36" s="36">
        <f t="shared" si="1"/>
        <v>-8.3333333333333375</v>
      </c>
      <c r="J36" s="36">
        <f t="shared" si="3"/>
        <v>2.8025693100791429</v>
      </c>
      <c r="K36" s="79"/>
      <c r="L36" s="35">
        <v>150851</v>
      </c>
      <c r="M36" s="36">
        <f t="shared" si="4"/>
        <v>4.1056158246830652</v>
      </c>
      <c r="N36" s="15"/>
    </row>
    <row r="37" spans="1:14" ht="15.75">
      <c r="A37" s="12"/>
      <c r="B37" s="34" t="s">
        <v>13</v>
      </c>
      <c r="C37" s="35">
        <v>1355</v>
      </c>
      <c r="D37" s="35">
        <v>1733</v>
      </c>
      <c r="E37" s="36">
        <f t="shared" si="0"/>
        <v>27.896678966789668</v>
      </c>
      <c r="F37" s="36">
        <f t="shared" si="2"/>
        <v>1.9641177337277436</v>
      </c>
      <c r="G37" s="35">
        <v>18303</v>
      </c>
      <c r="H37" s="35">
        <v>17891</v>
      </c>
      <c r="I37" s="36">
        <f t="shared" si="1"/>
        <v>-2.2509971042998456</v>
      </c>
      <c r="J37" s="36">
        <f t="shared" si="3"/>
        <v>1.718797735041339</v>
      </c>
      <c r="K37" s="79"/>
      <c r="L37" s="35">
        <v>63807</v>
      </c>
      <c r="M37" s="36">
        <f t="shared" si="4"/>
        <v>1.7365945795888151</v>
      </c>
      <c r="N37" s="15"/>
    </row>
    <row r="38" spans="1:14" ht="15.75">
      <c r="A38" s="12"/>
      <c r="B38" s="34" t="s">
        <v>11</v>
      </c>
      <c r="C38" s="35">
        <v>2011</v>
      </c>
      <c r="D38" s="35">
        <v>1882</v>
      </c>
      <c r="E38" s="36">
        <f t="shared" si="0"/>
        <v>-6.4147190452511165</v>
      </c>
      <c r="F38" s="36">
        <f t="shared" si="2"/>
        <v>2.1329887910419005</v>
      </c>
      <c r="G38" s="35">
        <v>25761</v>
      </c>
      <c r="H38" s="35">
        <v>27075</v>
      </c>
      <c r="I38" s="36">
        <f t="shared" si="1"/>
        <v>5.1007336671712977</v>
      </c>
      <c r="J38" s="36">
        <f t="shared" si="3"/>
        <v>2.6011094224047988</v>
      </c>
      <c r="K38" s="79"/>
      <c r="L38" s="35">
        <v>92803</v>
      </c>
      <c r="M38" s="36">
        <f t="shared" si="4"/>
        <v>2.5257602891466582</v>
      </c>
      <c r="N38" s="15"/>
    </row>
    <row r="39" spans="1:14" ht="15.75">
      <c r="A39" s="12"/>
      <c r="B39" s="34" t="s">
        <v>22</v>
      </c>
      <c r="C39" s="35">
        <v>556</v>
      </c>
      <c r="D39" s="35">
        <v>539</v>
      </c>
      <c r="E39" s="36">
        <f t="shared" si="0"/>
        <v>-3.0575539568345356</v>
      </c>
      <c r="F39" s="36">
        <f t="shared" si="2"/>
        <v>0.61088254961295663</v>
      </c>
      <c r="G39" s="35">
        <v>5096</v>
      </c>
      <c r="H39" s="35">
        <v>9141</v>
      </c>
      <c r="I39" s="36">
        <f t="shared" si="1"/>
        <v>79.375981161695435</v>
      </c>
      <c r="J39" s="36">
        <f t="shared" si="3"/>
        <v>0.87818065485511609</v>
      </c>
      <c r="K39" s="79"/>
      <c r="L39" s="35">
        <v>20446</v>
      </c>
      <c r="M39" s="36">
        <f t="shared" si="4"/>
        <v>0.5564657917512642</v>
      </c>
      <c r="N39" s="15"/>
    </row>
    <row r="40" spans="1:14" ht="15.75">
      <c r="A40" s="12"/>
      <c r="B40" s="34" t="s">
        <v>15</v>
      </c>
      <c r="C40" s="35">
        <v>657</v>
      </c>
      <c r="D40" s="35">
        <v>769</v>
      </c>
      <c r="E40" s="36">
        <f t="shared" si="0"/>
        <v>17.047184170471841</v>
      </c>
      <c r="F40" s="36">
        <f t="shared" si="2"/>
        <v>0.87155599378917181</v>
      </c>
      <c r="G40" s="35">
        <v>10062</v>
      </c>
      <c r="H40" s="35">
        <v>9166</v>
      </c>
      <c r="I40" s="36">
        <f t="shared" si="1"/>
        <v>-8.9047903001391422</v>
      </c>
      <c r="J40" s="36">
        <f t="shared" si="3"/>
        <v>0.88058241794136238</v>
      </c>
      <c r="K40" s="79"/>
      <c r="L40" s="35">
        <v>37892</v>
      </c>
      <c r="M40" s="36">
        <f t="shared" si="4"/>
        <v>1.0312824895353079</v>
      </c>
      <c r="N40" s="15"/>
    </row>
    <row r="41" spans="1:14" ht="15.75">
      <c r="A41" s="12"/>
      <c r="B41" s="34" t="s">
        <v>6</v>
      </c>
      <c r="C41" s="35">
        <v>1246</v>
      </c>
      <c r="D41" s="35">
        <v>1655</v>
      </c>
      <c r="E41" s="36">
        <f t="shared" si="0"/>
        <v>32.825040128410919</v>
      </c>
      <c r="F41" s="36">
        <f t="shared" si="2"/>
        <v>1.8757154352679837</v>
      </c>
      <c r="G41" s="35">
        <v>16616</v>
      </c>
      <c r="H41" s="35">
        <v>17768</v>
      </c>
      <c r="I41" s="36">
        <f t="shared" si="1"/>
        <v>6.9330765527202631</v>
      </c>
      <c r="J41" s="36">
        <f t="shared" si="3"/>
        <v>1.7069810606570071</v>
      </c>
      <c r="K41" s="79"/>
      <c r="L41" s="35">
        <v>67793</v>
      </c>
      <c r="M41" s="36">
        <f t="shared" si="4"/>
        <v>1.8450790091065956</v>
      </c>
      <c r="N41" s="15"/>
    </row>
    <row r="42" spans="1:14" ht="15.75">
      <c r="A42" s="12"/>
      <c r="B42" s="34" t="s">
        <v>74</v>
      </c>
      <c r="C42" s="35">
        <v>130</v>
      </c>
      <c r="D42" s="35">
        <v>171</v>
      </c>
      <c r="E42" s="36">
        <f t="shared" si="0"/>
        <v>31.538461538461537</v>
      </c>
      <c r="F42" s="36">
        <f t="shared" si="2"/>
        <v>0.1938050389310122</v>
      </c>
      <c r="G42" s="35">
        <v>1791</v>
      </c>
      <c r="H42" s="35">
        <v>1651</v>
      </c>
      <c r="I42" s="36">
        <f t="shared" si="1"/>
        <v>-7.8168620882188673</v>
      </c>
      <c r="J42" s="36">
        <f t="shared" si="3"/>
        <v>0.15861243421570906</v>
      </c>
      <c r="K42" s="79"/>
      <c r="L42" s="35">
        <v>3865</v>
      </c>
      <c r="M42" s="36">
        <f t="shared" si="4"/>
        <v>0.10519124939443589</v>
      </c>
      <c r="N42" s="15"/>
    </row>
    <row r="43" spans="1:14" ht="15.75">
      <c r="A43" s="12"/>
      <c r="B43" s="34" t="s">
        <v>3</v>
      </c>
      <c r="C43" s="35">
        <v>4735</v>
      </c>
      <c r="D43" s="35">
        <v>5523</v>
      </c>
      <c r="E43" s="36">
        <f t="shared" si="0"/>
        <v>16.642027455121443</v>
      </c>
      <c r="F43" s="36">
        <f t="shared" si="2"/>
        <v>6.2595627486314642</v>
      </c>
      <c r="G43" s="35">
        <v>58120</v>
      </c>
      <c r="H43" s="35">
        <v>60415</v>
      </c>
      <c r="I43" s="36">
        <f t="shared" si="1"/>
        <v>3.9487267721954655</v>
      </c>
      <c r="J43" s="36">
        <f t="shared" si="3"/>
        <v>5.8041006742229335</v>
      </c>
      <c r="K43" s="79"/>
      <c r="L43" s="35">
        <v>202994</v>
      </c>
      <c r="M43" s="36">
        <f t="shared" si="4"/>
        <v>5.5247587269273266</v>
      </c>
      <c r="N43" s="15"/>
    </row>
    <row r="44" spans="1:14" ht="15.75">
      <c r="A44" s="12"/>
      <c r="B44" s="34" t="s">
        <v>20</v>
      </c>
      <c r="C44" s="35">
        <v>537</v>
      </c>
      <c r="D44" s="35">
        <v>529</v>
      </c>
      <c r="E44" s="36">
        <f t="shared" si="0"/>
        <v>-1.4897579143389184</v>
      </c>
      <c r="F44" s="36">
        <f t="shared" si="2"/>
        <v>0.59954892160529505</v>
      </c>
      <c r="G44" s="35">
        <v>13780</v>
      </c>
      <c r="H44" s="35">
        <v>7191</v>
      </c>
      <c r="I44" s="36">
        <f t="shared" si="1"/>
        <v>-47.815674891146585</v>
      </c>
      <c r="J44" s="36">
        <f t="shared" si="3"/>
        <v>0.69084313412790066</v>
      </c>
      <c r="K44" s="79"/>
      <c r="L44" s="35">
        <v>40620</v>
      </c>
      <c r="M44" s="36">
        <f t="shared" si="4"/>
        <v>1.1055287323161671</v>
      </c>
      <c r="N44" s="15"/>
    </row>
    <row r="45" spans="1:14" ht="15.75">
      <c r="A45" s="12"/>
      <c r="B45" s="34" t="s">
        <v>7</v>
      </c>
      <c r="C45" s="35">
        <v>1737</v>
      </c>
      <c r="D45" s="35">
        <v>2157</v>
      </c>
      <c r="E45" s="36">
        <f t="shared" si="0"/>
        <v>24.179620034542303</v>
      </c>
      <c r="F45" s="36">
        <f t="shared" si="2"/>
        <v>2.4446635612525927</v>
      </c>
      <c r="G45" s="35">
        <v>19549</v>
      </c>
      <c r="H45" s="35">
        <v>23797</v>
      </c>
      <c r="I45" s="36">
        <f t="shared" si="1"/>
        <v>21.730011765307687</v>
      </c>
      <c r="J45" s="36">
        <f t="shared" si="3"/>
        <v>2.2861902465361772</v>
      </c>
      <c r="K45" s="79"/>
      <c r="L45" s="35">
        <v>80524</v>
      </c>
      <c r="M45" s="36">
        <f t="shared" si="4"/>
        <v>2.1915705475388241</v>
      </c>
      <c r="N45" s="15"/>
    </row>
    <row r="46" spans="1:14" ht="15.75">
      <c r="A46" s="12"/>
      <c r="B46" s="34" t="s">
        <v>232</v>
      </c>
      <c r="C46" s="35">
        <v>8275</v>
      </c>
      <c r="D46" s="35">
        <v>9870</v>
      </c>
      <c r="E46" s="36">
        <f t="shared" si="0"/>
        <v>19.274924471299105</v>
      </c>
      <c r="F46" s="36">
        <f t="shared" si="2"/>
        <v>11.186290843561933</v>
      </c>
      <c r="G46" s="35">
        <v>96670</v>
      </c>
      <c r="H46" s="35">
        <v>99189</v>
      </c>
      <c r="I46" s="36">
        <f t="shared" si="1"/>
        <v>2.605772214751223</v>
      </c>
      <c r="J46" s="36">
        <f t="shared" si="3"/>
        <v>9.5291391504675751</v>
      </c>
      <c r="K46" s="79"/>
      <c r="L46" s="35">
        <v>446717</v>
      </c>
      <c r="M46" s="36">
        <f t="shared" si="4"/>
        <v>12.158012769918296</v>
      </c>
      <c r="N46" s="15"/>
    </row>
    <row r="47" spans="1:14" ht="15.75">
      <c r="A47" s="12"/>
      <c r="B47" s="34" t="s">
        <v>29</v>
      </c>
      <c r="C47" s="35">
        <v>3</v>
      </c>
      <c r="D47" s="35">
        <v>2</v>
      </c>
      <c r="E47" s="36">
        <f t="shared" si="0"/>
        <v>-33.333333333333336</v>
      </c>
      <c r="F47" s="36">
        <f t="shared" si="2"/>
        <v>2.2667256015323064E-3</v>
      </c>
      <c r="G47" s="35">
        <v>7</v>
      </c>
      <c r="H47" s="35">
        <v>7</v>
      </c>
      <c r="I47" s="36">
        <f t="shared" si="1"/>
        <v>0</v>
      </c>
      <c r="J47" s="36">
        <f t="shared" si="3"/>
        <v>6.7249366414897846E-4</v>
      </c>
      <c r="K47" s="79"/>
      <c r="L47" s="35">
        <v>40</v>
      </c>
      <c r="M47" s="36">
        <f t="shared" si="4"/>
        <v>1.0886545862296081E-3</v>
      </c>
      <c r="N47" s="15"/>
    </row>
    <row r="48" spans="1:14" ht="15.75">
      <c r="A48" s="12"/>
      <c r="B48" s="34" t="s">
        <v>28</v>
      </c>
      <c r="C48" s="35">
        <v>1</v>
      </c>
      <c r="D48" s="35">
        <v>0</v>
      </c>
      <c r="E48" s="36">
        <f t="shared" si="0"/>
        <v>-100</v>
      </c>
      <c r="F48" s="36">
        <f t="shared" si="2"/>
        <v>0</v>
      </c>
      <c r="G48" s="35">
        <v>27</v>
      </c>
      <c r="H48" s="35">
        <v>21</v>
      </c>
      <c r="I48" s="36">
        <f t="shared" si="1"/>
        <v>-22.222222222222221</v>
      </c>
      <c r="J48" s="36">
        <f t="shared" si="3"/>
        <v>2.0174809924469353E-3</v>
      </c>
      <c r="K48" s="79"/>
      <c r="L48" s="35">
        <v>86</v>
      </c>
      <c r="M48" s="36">
        <f>+(L48*100)/$L$50</f>
        <v>2.3406073603936574E-3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5</v>
      </c>
      <c r="H49" s="35">
        <v>0</v>
      </c>
      <c r="I49" s="36">
        <f t="shared" si="1"/>
        <v>-100</v>
      </c>
      <c r="J49" s="36">
        <f>+(H49*100)/$H$50</f>
        <v>0</v>
      </c>
      <c r="K49" s="79"/>
      <c r="L49" s="35">
        <v>114</v>
      </c>
      <c r="M49" s="36">
        <f>+(L49*100)/$L$50</f>
        <v>3.1026655707543831E-3</v>
      </c>
      <c r="N49" s="15"/>
    </row>
    <row r="50" spans="1:14" ht="15.75">
      <c r="A50" s="12"/>
      <c r="B50" s="40" t="s">
        <v>70</v>
      </c>
      <c r="C50" s="37">
        <f>SUM(C16:C49)</f>
        <v>74765</v>
      </c>
      <c r="D50" s="37">
        <f>SUM(D16:D49)</f>
        <v>88233</v>
      </c>
      <c r="E50" s="38">
        <f t="shared" si="0"/>
        <v>18.013776499699063</v>
      </c>
      <c r="F50" s="38">
        <f>SUM(F16:F49)</f>
        <v>100</v>
      </c>
      <c r="G50" s="37">
        <f>SUM(G16:G49)</f>
        <v>943734</v>
      </c>
      <c r="H50" s="37">
        <f>SUM(H16:H49)</f>
        <v>1040902</v>
      </c>
      <c r="I50" s="38">
        <f t="shared" si="1"/>
        <v>10.296121576630712</v>
      </c>
      <c r="J50" s="38">
        <f>SUM(J16:J49)</f>
        <v>100.00000000000001</v>
      </c>
      <c r="K50" s="79"/>
      <c r="L50" s="37">
        <f>SUM(L16:L49)</f>
        <v>3674260</v>
      </c>
      <c r="M50" s="38">
        <f>SUM(M16:M49)</f>
        <v>100.00000000000006</v>
      </c>
      <c r="N50" s="15"/>
    </row>
    <row r="51" spans="1:14">
      <c r="A51" s="12"/>
      <c r="B51" s="4"/>
      <c r="C51" s="84"/>
      <c r="D51" s="84"/>
      <c r="E51" s="84"/>
      <c r="F51" s="84"/>
      <c r="G51" s="111"/>
      <c r="H51" s="84"/>
      <c r="I51" s="84"/>
      <c r="J51" s="84"/>
      <c r="K51" s="84"/>
      <c r="L51" s="111"/>
      <c r="M51" s="84"/>
      <c r="N51" s="85"/>
    </row>
    <row r="52" spans="1:14" ht="18.75">
      <c r="A52" s="12"/>
      <c r="B52" s="92" t="s">
        <v>310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85"/>
    </row>
    <row r="53" spans="1:14" ht="31.5" customHeight="1">
      <c r="A53" s="12"/>
      <c r="B53" s="30" t="s">
        <v>255</v>
      </c>
      <c r="C53" s="104" t="s">
        <v>319</v>
      </c>
      <c r="D53" s="104"/>
      <c r="E53" s="101" t="s">
        <v>254</v>
      </c>
      <c r="F53" s="101" t="s">
        <v>306</v>
      </c>
      <c r="G53" s="105" t="s">
        <v>320</v>
      </c>
      <c r="H53" s="106"/>
      <c r="I53" s="101" t="s">
        <v>254</v>
      </c>
      <c r="J53" s="101" t="s">
        <v>307</v>
      </c>
      <c r="K53" s="94"/>
      <c r="L53" s="86" t="s">
        <v>322</v>
      </c>
      <c r="M53" s="101" t="s">
        <v>101</v>
      </c>
      <c r="N53" s="85"/>
    </row>
    <row r="54" spans="1:14" ht="15.75">
      <c r="A54" s="12"/>
      <c r="B54" s="30"/>
      <c r="C54" s="31">
        <v>2016</v>
      </c>
      <c r="D54" s="31">
        <v>2017</v>
      </c>
      <c r="E54" s="101"/>
      <c r="F54" s="101"/>
      <c r="G54" s="31">
        <v>2016</v>
      </c>
      <c r="H54" s="31">
        <v>2017</v>
      </c>
      <c r="I54" s="101"/>
      <c r="J54" s="101"/>
      <c r="K54" s="94"/>
      <c r="L54" s="39" t="s">
        <v>308</v>
      </c>
      <c r="M54" s="101"/>
      <c r="N54" s="85"/>
    </row>
    <row r="55" spans="1:14" ht="15.75">
      <c r="A55" s="12"/>
      <c r="B55" s="30"/>
      <c r="C55" s="31"/>
      <c r="D55" s="31"/>
      <c r="E55" s="94"/>
      <c r="F55" s="33"/>
      <c r="G55" s="33"/>
      <c r="H55" s="33"/>
      <c r="I55" s="33"/>
      <c r="J55" s="33"/>
      <c r="K55" s="33"/>
      <c r="L55" s="33"/>
      <c r="N55" s="85"/>
    </row>
    <row r="56" spans="1:14" ht="15.75">
      <c r="A56" s="12"/>
      <c r="B56" s="34" t="s">
        <v>25</v>
      </c>
      <c r="C56" s="35">
        <v>28</v>
      </c>
      <c r="D56" s="35">
        <v>35</v>
      </c>
      <c r="E56" s="36">
        <f t="shared" ref="E56:E90" si="5">IF(ISBLANK(D56),"",(IFERROR(((D56/C56-1)*100),"")))</f>
        <v>25</v>
      </c>
      <c r="F56" s="36">
        <f>+(D56*100)/$D$90</f>
        <v>7.65345170671973E-2</v>
      </c>
      <c r="G56" s="35">
        <v>442</v>
      </c>
      <c r="H56" s="35">
        <v>452</v>
      </c>
      <c r="I56" s="36">
        <f t="shared" ref="I56:I90" si="6">IF(ISBLANK(H56),"",(IFERROR(((H56/G56-1)*100),"")))</f>
        <v>2.2624434389140191</v>
      </c>
      <c r="J56" s="36">
        <f>+(H56*100)/$H$90</f>
        <v>8.1398615503194716E-2</v>
      </c>
      <c r="K56" s="79"/>
      <c r="L56" s="35">
        <v>1396</v>
      </c>
      <c r="M56" s="36">
        <f>+(L56*100)/$L$90</f>
        <v>6.8703526075596516E-2</v>
      </c>
      <c r="N56" s="85"/>
    </row>
    <row r="57" spans="1:14" ht="15.75">
      <c r="A57" s="12"/>
      <c r="B57" s="34" t="s">
        <v>0</v>
      </c>
      <c r="C57" s="35">
        <v>5650</v>
      </c>
      <c r="D57" s="35">
        <v>8712</v>
      </c>
      <c r="E57" s="36">
        <f t="shared" si="5"/>
        <v>54.194690265486734</v>
      </c>
      <c r="F57" s="36">
        <f t="shared" ref="F57:F89" si="7">+(D57*100)/$D$90</f>
        <v>19.050534648269227</v>
      </c>
      <c r="G57" s="35">
        <v>72327</v>
      </c>
      <c r="H57" s="35">
        <v>101732</v>
      </c>
      <c r="I57" s="36">
        <f t="shared" si="6"/>
        <v>40.655633442559491</v>
      </c>
      <c r="J57" s="36">
        <f t="shared" ref="J57:J89" si="8">+(H57*100)/$H$90</f>
        <v>18.320451222059745</v>
      </c>
      <c r="K57" s="79"/>
      <c r="L57" s="35">
        <v>301520</v>
      </c>
      <c r="M57" s="36">
        <f t="shared" ref="M57:M89" si="9">+(L57*100)/$L$90</f>
        <v>14.83917419936523</v>
      </c>
      <c r="N57" s="85"/>
    </row>
    <row r="58" spans="1:14" ht="15.75">
      <c r="A58" s="12"/>
      <c r="B58" s="34" t="s">
        <v>23</v>
      </c>
      <c r="C58" s="35">
        <v>192</v>
      </c>
      <c r="D58" s="35">
        <v>140</v>
      </c>
      <c r="E58" s="36">
        <f t="shared" si="5"/>
        <v>-27.083333333333336</v>
      </c>
      <c r="F58" s="36">
        <f t="shared" si="7"/>
        <v>0.3061380682687892</v>
      </c>
      <c r="G58" s="35">
        <v>2159</v>
      </c>
      <c r="H58" s="35">
        <v>2458</v>
      </c>
      <c r="I58" s="36">
        <f t="shared" si="6"/>
        <v>13.849004168596579</v>
      </c>
      <c r="J58" s="36">
        <f t="shared" si="8"/>
        <v>0.44264999315675357</v>
      </c>
      <c r="K58" s="79"/>
      <c r="L58" s="35">
        <v>7679</v>
      </c>
      <c r="M58" s="36">
        <f t="shared" si="9"/>
        <v>0.3779186079760069</v>
      </c>
      <c r="N58" s="85"/>
    </row>
    <row r="59" spans="1:14" ht="15.75">
      <c r="A59" s="12"/>
      <c r="B59" s="34" t="s">
        <v>2</v>
      </c>
      <c r="C59" s="35">
        <v>1961</v>
      </c>
      <c r="D59" s="35">
        <v>2789</v>
      </c>
      <c r="E59" s="36">
        <f t="shared" si="5"/>
        <v>42.223355430902608</v>
      </c>
      <c r="F59" s="36">
        <f t="shared" si="7"/>
        <v>6.098707660011808</v>
      </c>
      <c r="G59" s="35">
        <v>34377</v>
      </c>
      <c r="H59" s="35">
        <v>31202</v>
      </c>
      <c r="I59" s="36">
        <f t="shared" si="6"/>
        <v>-9.2358262791982995</v>
      </c>
      <c r="J59" s="36">
        <f t="shared" si="8"/>
        <v>5.6190256657758439</v>
      </c>
      <c r="K59" s="79"/>
      <c r="L59" s="35">
        <v>114205</v>
      </c>
      <c r="M59" s="36">
        <f t="shared" si="9"/>
        <v>5.6205488506185528</v>
      </c>
      <c r="N59" s="85"/>
    </row>
    <row r="60" spans="1:14" ht="15.75">
      <c r="A60" s="12"/>
      <c r="B60" s="34" t="s">
        <v>231</v>
      </c>
      <c r="C60" s="35">
        <v>9474</v>
      </c>
      <c r="D60" s="35">
        <v>9680</v>
      </c>
      <c r="E60" s="36">
        <f t="shared" si="5"/>
        <v>2.1743719653789295</v>
      </c>
      <c r="F60" s="36">
        <f t="shared" si="7"/>
        <v>21.16726072029914</v>
      </c>
      <c r="G60" s="35">
        <v>127174</v>
      </c>
      <c r="H60" s="35">
        <v>124094</v>
      </c>
      <c r="I60" s="36">
        <f t="shared" si="6"/>
        <v>-2.4218786858949182</v>
      </c>
      <c r="J60" s="36">
        <f t="shared" si="8"/>
        <v>22.347521664277533</v>
      </c>
      <c r="K60" s="79"/>
      <c r="L60" s="35">
        <v>490854</v>
      </c>
      <c r="M60" s="36">
        <f t="shared" si="9"/>
        <v>24.157163745208347</v>
      </c>
      <c r="N60" s="85"/>
    </row>
    <row r="61" spans="1:14" ht="15.75">
      <c r="A61" s="12"/>
      <c r="B61" s="34" t="s">
        <v>5</v>
      </c>
      <c r="C61" s="35">
        <v>543</v>
      </c>
      <c r="D61" s="35">
        <v>544</v>
      </c>
      <c r="E61" s="36">
        <f t="shared" si="5"/>
        <v>0.18416206261511192</v>
      </c>
      <c r="F61" s="36">
        <f t="shared" si="7"/>
        <v>1.1895650652730096</v>
      </c>
      <c r="G61" s="35">
        <v>4391</v>
      </c>
      <c r="H61" s="35">
        <v>5770</v>
      </c>
      <c r="I61" s="36">
        <f t="shared" si="6"/>
        <v>31.405146891368709</v>
      </c>
      <c r="J61" s="36">
        <f t="shared" si="8"/>
        <v>1.039092945693437</v>
      </c>
      <c r="K61" s="79"/>
      <c r="L61" s="35">
        <v>20111</v>
      </c>
      <c r="M61" s="36">
        <f t="shared" si="9"/>
        <v>0.98975402070653407</v>
      </c>
      <c r="N61" s="85"/>
    </row>
    <row r="62" spans="1:14" ht="15.75">
      <c r="A62" s="12"/>
      <c r="B62" s="34" t="s">
        <v>9</v>
      </c>
      <c r="C62" s="35">
        <v>917</v>
      </c>
      <c r="D62" s="35">
        <v>908</v>
      </c>
      <c r="E62" s="36">
        <f t="shared" si="5"/>
        <v>-0.98146128680479672</v>
      </c>
      <c r="F62" s="36">
        <f t="shared" si="7"/>
        <v>1.9855240427718615</v>
      </c>
      <c r="G62" s="35">
        <v>11344</v>
      </c>
      <c r="H62" s="35">
        <v>11814</v>
      </c>
      <c r="I62" s="36">
        <f t="shared" si="6"/>
        <v>4.1431593794076127</v>
      </c>
      <c r="J62" s="36">
        <f t="shared" si="8"/>
        <v>2.1275292998998725</v>
      </c>
      <c r="K62" s="79"/>
      <c r="L62" s="35">
        <v>38042</v>
      </c>
      <c r="M62" s="36">
        <f t="shared" si="9"/>
        <v>1.8722203001202311</v>
      </c>
      <c r="N62" s="85"/>
    </row>
    <row r="63" spans="1:14" ht="15.75">
      <c r="A63" s="12"/>
      <c r="B63" s="34" t="s">
        <v>10</v>
      </c>
      <c r="C63" s="35">
        <v>541</v>
      </c>
      <c r="D63" s="35">
        <v>640</v>
      </c>
      <c r="E63" s="36">
        <f t="shared" si="5"/>
        <v>18.299445471349362</v>
      </c>
      <c r="F63" s="36">
        <f t="shared" si="7"/>
        <v>1.3994883120858936</v>
      </c>
      <c r="G63" s="35">
        <v>9200</v>
      </c>
      <c r="H63" s="35">
        <v>8216</v>
      </c>
      <c r="I63" s="36">
        <f t="shared" si="6"/>
        <v>-10.695652173913039</v>
      </c>
      <c r="J63" s="36">
        <f t="shared" si="8"/>
        <v>1.4795819136598403</v>
      </c>
      <c r="K63" s="79"/>
      <c r="L63" s="35">
        <v>36175</v>
      </c>
      <c r="M63" s="36">
        <f t="shared" si="9"/>
        <v>1.7803367161781547</v>
      </c>
      <c r="N63" s="85"/>
    </row>
    <row r="64" spans="1:14" ht="15.75">
      <c r="A64" s="12"/>
      <c r="B64" s="34" t="s">
        <v>21</v>
      </c>
      <c r="C64" s="35">
        <v>117</v>
      </c>
      <c r="D64" s="35">
        <v>197</v>
      </c>
      <c r="E64" s="36">
        <f t="shared" si="5"/>
        <v>68.376068376068375</v>
      </c>
      <c r="F64" s="36">
        <f t="shared" si="7"/>
        <v>0.43077999606393913</v>
      </c>
      <c r="G64" s="35">
        <v>2324</v>
      </c>
      <c r="H64" s="35">
        <v>2266</v>
      </c>
      <c r="I64" s="36">
        <f t="shared" si="6"/>
        <v>-2.4956970740103279</v>
      </c>
      <c r="J64" s="36">
        <f t="shared" si="8"/>
        <v>0.40807359011114874</v>
      </c>
      <c r="K64" s="79"/>
      <c r="L64" s="35">
        <v>8732</v>
      </c>
      <c r="M64" s="36">
        <f t="shared" si="9"/>
        <v>0.42974153989406072</v>
      </c>
      <c r="N64" s="85"/>
    </row>
    <row r="65" spans="1:14" ht="15.75">
      <c r="A65" s="12"/>
      <c r="B65" s="34" t="s">
        <v>12</v>
      </c>
      <c r="C65" s="35">
        <v>693</v>
      </c>
      <c r="D65" s="35">
        <v>428</v>
      </c>
      <c r="E65" s="36">
        <f t="shared" si="5"/>
        <v>-38.239538239538241</v>
      </c>
      <c r="F65" s="36">
        <f t="shared" si="7"/>
        <v>0.93590780870744139</v>
      </c>
      <c r="G65" s="35">
        <v>10041</v>
      </c>
      <c r="H65" s="35">
        <v>7423</v>
      </c>
      <c r="I65" s="36">
        <f t="shared" si="6"/>
        <v>-26.073100288815855</v>
      </c>
      <c r="J65" s="36">
        <f t="shared" si="8"/>
        <v>1.3367741656641912</v>
      </c>
      <c r="K65" s="79"/>
      <c r="L65" s="35">
        <v>27102</v>
      </c>
      <c r="M65" s="36">
        <f t="shared" si="9"/>
        <v>1.3338130112470035</v>
      </c>
      <c r="N65" s="85"/>
    </row>
    <row r="66" spans="1:14" ht="15.75">
      <c r="A66" s="12"/>
      <c r="B66" s="34" t="s">
        <v>16</v>
      </c>
      <c r="C66" s="35">
        <v>826</v>
      </c>
      <c r="D66" s="35">
        <v>915</v>
      </c>
      <c r="E66" s="36">
        <f t="shared" si="5"/>
        <v>10.774818401937036</v>
      </c>
      <c r="F66" s="36">
        <f t="shared" si="7"/>
        <v>2.0008309461853009</v>
      </c>
      <c r="G66" s="35">
        <v>8686</v>
      </c>
      <c r="H66" s="35">
        <v>10375</v>
      </c>
      <c r="I66" s="36">
        <f t="shared" si="6"/>
        <v>19.445084043288041</v>
      </c>
      <c r="J66" s="36">
        <f t="shared" si="8"/>
        <v>1.8683863624903654</v>
      </c>
      <c r="K66" s="79"/>
      <c r="L66" s="35">
        <v>35892</v>
      </c>
      <c r="M66" s="36">
        <f t="shared" si="9"/>
        <v>1.7664089956341764</v>
      </c>
      <c r="N66" s="85"/>
    </row>
    <row r="67" spans="1:14" ht="15.75">
      <c r="A67" s="12"/>
      <c r="B67" s="34" t="s">
        <v>14</v>
      </c>
      <c r="C67" s="35">
        <v>729</v>
      </c>
      <c r="D67" s="35">
        <v>802</v>
      </c>
      <c r="E67" s="36">
        <f t="shared" si="5"/>
        <v>10.013717421124824</v>
      </c>
      <c r="F67" s="36">
        <f t="shared" si="7"/>
        <v>1.7537337910826354</v>
      </c>
      <c r="G67" s="35">
        <v>9207</v>
      </c>
      <c r="H67" s="35">
        <v>10026</v>
      </c>
      <c r="I67" s="36">
        <f t="shared" si="6"/>
        <v>8.8954056695992101</v>
      </c>
      <c r="J67" s="36">
        <f t="shared" si="8"/>
        <v>1.8055365465376774</v>
      </c>
      <c r="K67" s="79"/>
      <c r="L67" s="35">
        <v>30387</v>
      </c>
      <c r="M67" s="36">
        <f t="shared" si="9"/>
        <v>1.4954828415896499</v>
      </c>
      <c r="N67" s="85"/>
    </row>
    <row r="68" spans="1:14" ht="15.75">
      <c r="A68" s="12"/>
      <c r="B68" s="34" t="s">
        <v>24</v>
      </c>
      <c r="C68" s="35">
        <v>165</v>
      </c>
      <c r="D68" s="35">
        <v>122</v>
      </c>
      <c r="E68" s="36">
        <f t="shared" si="5"/>
        <v>-26.060606060606062</v>
      </c>
      <c r="F68" s="36">
        <f t="shared" si="7"/>
        <v>0.26677745949137349</v>
      </c>
      <c r="G68" s="35">
        <v>2268</v>
      </c>
      <c r="H68" s="35">
        <v>2232</v>
      </c>
      <c r="I68" s="36">
        <f t="shared" si="6"/>
        <v>-1.5873015873015928</v>
      </c>
      <c r="J68" s="36">
        <f t="shared" si="8"/>
        <v>0.40195068540515622</v>
      </c>
      <c r="K68" s="79"/>
      <c r="L68" s="35">
        <v>8513</v>
      </c>
      <c r="M68" s="36">
        <f t="shared" si="9"/>
        <v>0.41896355120455098</v>
      </c>
      <c r="N68" s="85"/>
    </row>
    <row r="69" spans="1:14" ht="15.75">
      <c r="A69" s="12"/>
      <c r="B69" s="34" t="s">
        <v>18</v>
      </c>
      <c r="C69" s="35">
        <v>421</v>
      </c>
      <c r="D69" s="35">
        <v>766</v>
      </c>
      <c r="E69" s="36">
        <f t="shared" si="5"/>
        <v>81.947743467933492</v>
      </c>
      <c r="F69" s="36">
        <f t="shared" si="7"/>
        <v>1.6750125735278039</v>
      </c>
      <c r="G69" s="35">
        <v>5561</v>
      </c>
      <c r="H69" s="35">
        <v>11380</v>
      </c>
      <c r="I69" s="36">
        <f t="shared" si="6"/>
        <v>104.63945333573096</v>
      </c>
      <c r="J69" s="36">
        <f t="shared" si="8"/>
        <v>2.0493722221822033</v>
      </c>
      <c r="K69" s="79"/>
      <c r="L69" s="35">
        <v>26359</v>
      </c>
      <c r="M69" s="36">
        <f t="shared" si="9"/>
        <v>1.297246592999032</v>
      </c>
      <c r="N69" s="85"/>
    </row>
    <row r="70" spans="1:14" ht="15.75">
      <c r="A70" s="12"/>
      <c r="B70" s="34" t="s">
        <v>1</v>
      </c>
      <c r="C70" s="35">
        <v>3807</v>
      </c>
      <c r="D70" s="35">
        <v>3651</v>
      </c>
      <c r="E70" s="36">
        <f t="shared" si="5"/>
        <v>-4.0977147360126036</v>
      </c>
      <c r="F70" s="36">
        <f t="shared" si="7"/>
        <v>7.9836434803524963</v>
      </c>
      <c r="G70" s="35">
        <v>48819</v>
      </c>
      <c r="H70" s="35">
        <v>50276</v>
      </c>
      <c r="I70" s="36">
        <f t="shared" si="6"/>
        <v>2.9844937421905415</v>
      </c>
      <c r="J70" s="36">
        <f t="shared" si="8"/>
        <v>9.0539752058376486</v>
      </c>
      <c r="K70" s="79"/>
      <c r="L70" s="35">
        <v>172704</v>
      </c>
      <c r="M70" s="36">
        <f t="shared" si="9"/>
        <v>8.4995514092835389</v>
      </c>
      <c r="N70" s="85"/>
    </row>
    <row r="71" spans="1:14" ht="15.75">
      <c r="A71" s="12"/>
      <c r="B71" s="34" t="s">
        <v>27</v>
      </c>
      <c r="C71" s="35">
        <v>0</v>
      </c>
      <c r="D71" s="35">
        <v>0</v>
      </c>
      <c r="E71" s="36" t="str">
        <f t="shared" si="5"/>
        <v/>
      </c>
      <c r="F71" s="36">
        <f t="shared" si="7"/>
        <v>0</v>
      </c>
      <c r="G71" s="35">
        <v>3</v>
      </c>
      <c r="H71" s="35">
        <v>4</v>
      </c>
      <c r="I71" s="36">
        <f t="shared" si="6"/>
        <v>33.333333333333329</v>
      </c>
      <c r="J71" s="36">
        <f t="shared" si="8"/>
        <v>7.2034173011676739E-4</v>
      </c>
      <c r="K71" s="79"/>
      <c r="L71" s="35">
        <v>22</v>
      </c>
      <c r="M71" s="36">
        <f t="shared" si="9"/>
        <v>1.0827203249735842E-3</v>
      </c>
      <c r="N71" s="85"/>
    </row>
    <row r="72" spans="1:14" ht="15.75">
      <c r="A72" s="12"/>
      <c r="B72" s="34" t="s">
        <v>26</v>
      </c>
      <c r="C72" s="35">
        <v>2</v>
      </c>
      <c r="D72" s="35">
        <v>1</v>
      </c>
      <c r="E72" s="36">
        <f t="shared" si="5"/>
        <v>-50</v>
      </c>
      <c r="F72" s="36">
        <f t="shared" si="7"/>
        <v>2.1867004876342088E-3</v>
      </c>
      <c r="G72" s="35">
        <v>32</v>
      </c>
      <c r="H72" s="35">
        <v>33</v>
      </c>
      <c r="I72" s="36">
        <f t="shared" si="6"/>
        <v>3.125</v>
      </c>
      <c r="J72" s="36">
        <f t="shared" si="8"/>
        <v>5.9428192734633312E-3</v>
      </c>
      <c r="K72" s="79"/>
      <c r="L72" s="35">
        <v>122</v>
      </c>
      <c r="M72" s="36">
        <f t="shared" si="9"/>
        <v>6.0041763475807844E-3</v>
      </c>
      <c r="N72" s="85"/>
    </row>
    <row r="73" spans="1:14" ht="15.75">
      <c r="A73" s="12"/>
      <c r="B73" s="34" t="s">
        <v>8</v>
      </c>
      <c r="C73" s="35">
        <v>556</v>
      </c>
      <c r="D73" s="35">
        <v>865</v>
      </c>
      <c r="E73" s="36">
        <f t="shared" si="5"/>
        <v>55.575539568345334</v>
      </c>
      <c r="F73" s="36">
        <f t="shared" si="7"/>
        <v>1.8914959218035905</v>
      </c>
      <c r="G73" s="35">
        <v>8303</v>
      </c>
      <c r="H73" s="35">
        <v>8451</v>
      </c>
      <c r="I73" s="36">
        <f t="shared" si="6"/>
        <v>1.7824882572564205</v>
      </c>
      <c r="J73" s="36">
        <f t="shared" si="8"/>
        <v>1.5219019903042004</v>
      </c>
      <c r="K73" s="79"/>
      <c r="L73" s="35">
        <v>34187</v>
      </c>
      <c r="M73" s="36">
        <f t="shared" si="9"/>
        <v>1.6824981704487236</v>
      </c>
      <c r="N73" s="85"/>
    </row>
    <row r="74" spans="1:14" ht="15.75">
      <c r="A74" s="12"/>
      <c r="B74" s="34" t="s">
        <v>19</v>
      </c>
      <c r="C74" s="35">
        <v>306</v>
      </c>
      <c r="D74" s="35">
        <v>282</v>
      </c>
      <c r="E74" s="36">
        <f t="shared" si="5"/>
        <v>-7.8431372549019667</v>
      </c>
      <c r="F74" s="36">
        <f t="shared" si="7"/>
        <v>0.6166495375128469</v>
      </c>
      <c r="G74" s="35">
        <v>4951</v>
      </c>
      <c r="H74" s="35">
        <v>6133</v>
      </c>
      <c r="I74" s="36">
        <f t="shared" si="6"/>
        <v>23.873964855584727</v>
      </c>
      <c r="J74" s="36">
        <f t="shared" si="8"/>
        <v>1.1044639577015336</v>
      </c>
      <c r="K74" s="79"/>
      <c r="L74" s="35">
        <v>18696</v>
      </c>
      <c r="M74" s="36">
        <f t="shared" si="9"/>
        <v>0.9201154179866422</v>
      </c>
      <c r="N74" s="85"/>
    </row>
    <row r="75" spans="1:14" ht="15.75">
      <c r="A75" s="12"/>
      <c r="B75" s="34" t="s">
        <v>17</v>
      </c>
      <c r="C75" s="35">
        <v>459</v>
      </c>
      <c r="D75" s="35">
        <v>408</v>
      </c>
      <c r="E75" s="36">
        <f t="shared" si="5"/>
        <v>-11.111111111111116</v>
      </c>
      <c r="F75" s="36">
        <f t="shared" si="7"/>
        <v>0.89217379895475712</v>
      </c>
      <c r="G75" s="35">
        <v>6696</v>
      </c>
      <c r="H75" s="35">
        <v>6646</v>
      </c>
      <c r="I75" s="36">
        <f t="shared" si="6"/>
        <v>-0.74671445639187262</v>
      </c>
      <c r="J75" s="36">
        <f t="shared" si="8"/>
        <v>1.1968477845890091</v>
      </c>
      <c r="K75" s="79"/>
      <c r="L75" s="35">
        <v>22095</v>
      </c>
      <c r="M75" s="36">
        <f t="shared" si="9"/>
        <v>1.0873957081950609</v>
      </c>
      <c r="N75" s="85"/>
    </row>
    <row r="76" spans="1:14" ht="15.75">
      <c r="A76" s="12"/>
      <c r="B76" s="34" t="s">
        <v>4</v>
      </c>
      <c r="C76" s="35">
        <v>1114</v>
      </c>
      <c r="D76" s="35">
        <v>858</v>
      </c>
      <c r="E76" s="36">
        <f t="shared" si="5"/>
        <v>-22.980251346499102</v>
      </c>
      <c r="F76" s="36">
        <f t="shared" si="7"/>
        <v>1.8761890183901511</v>
      </c>
      <c r="G76" s="35">
        <v>15283</v>
      </c>
      <c r="H76" s="35">
        <v>13666</v>
      </c>
      <c r="I76" s="36">
        <f t="shared" si="6"/>
        <v>-10.580383432572138</v>
      </c>
      <c r="J76" s="36">
        <f t="shared" si="8"/>
        <v>2.4610475209439358</v>
      </c>
      <c r="K76" s="79"/>
      <c r="L76" s="35">
        <v>66586</v>
      </c>
      <c r="M76" s="36">
        <f t="shared" si="9"/>
        <v>3.2770007072132303</v>
      </c>
      <c r="N76" s="85"/>
    </row>
    <row r="77" spans="1:14" ht="15.75">
      <c r="A77" s="12"/>
      <c r="B77" s="34" t="s">
        <v>13</v>
      </c>
      <c r="C77" s="35">
        <v>780</v>
      </c>
      <c r="D77" s="35">
        <v>1068</v>
      </c>
      <c r="E77" s="36">
        <f t="shared" si="5"/>
        <v>36.923076923076927</v>
      </c>
      <c r="F77" s="36">
        <f t="shared" si="7"/>
        <v>2.3353961207933351</v>
      </c>
      <c r="G77" s="35">
        <v>10568</v>
      </c>
      <c r="H77" s="35">
        <v>10389</v>
      </c>
      <c r="I77" s="36">
        <f t="shared" si="6"/>
        <v>-1.6937925813777399</v>
      </c>
      <c r="J77" s="36">
        <f t="shared" si="8"/>
        <v>1.8709075585457742</v>
      </c>
      <c r="K77" s="79"/>
      <c r="L77" s="35">
        <v>37797</v>
      </c>
      <c r="M77" s="36">
        <f t="shared" si="9"/>
        <v>1.8601627328648436</v>
      </c>
      <c r="N77" s="85"/>
    </row>
    <row r="78" spans="1:14" ht="15.75">
      <c r="A78" s="12"/>
      <c r="B78" s="34" t="s">
        <v>11</v>
      </c>
      <c r="C78" s="35">
        <v>999</v>
      </c>
      <c r="D78" s="35">
        <v>872</v>
      </c>
      <c r="E78" s="36">
        <f t="shared" si="5"/>
        <v>-12.712712712712715</v>
      </c>
      <c r="F78" s="36">
        <f t="shared" si="7"/>
        <v>1.9068028252170299</v>
      </c>
      <c r="G78" s="35">
        <v>14748</v>
      </c>
      <c r="H78" s="35">
        <v>13238</v>
      </c>
      <c r="I78" s="36">
        <f t="shared" si="6"/>
        <v>-10.238676430702466</v>
      </c>
      <c r="J78" s="36">
        <f t="shared" si="8"/>
        <v>2.3839709558214417</v>
      </c>
      <c r="K78" s="79"/>
      <c r="L78" s="35">
        <v>51238</v>
      </c>
      <c r="M78" s="36">
        <f t="shared" si="9"/>
        <v>2.5216556368634775</v>
      </c>
      <c r="N78" s="85"/>
    </row>
    <row r="79" spans="1:14" ht="15.75">
      <c r="A79" s="12"/>
      <c r="B79" s="34" t="s">
        <v>22</v>
      </c>
      <c r="C79" s="35">
        <v>214</v>
      </c>
      <c r="D79" s="35">
        <v>227</v>
      </c>
      <c r="E79" s="36">
        <f t="shared" si="5"/>
        <v>6.0747663551401931</v>
      </c>
      <c r="F79" s="36">
        <f t="shared" si="7"/>
        <v>0.49638101069296536</v>
      </c>
      <c r="G79" s="35">
        <v>1997</v>
      </c>
      <c r="H79" s="35">
        <v>3569</v>
      </c>
      <c r="I79" s="36">
        <f t="shared" si="6"/>
        <v>78.718077115673509</v>
      </c>
      <c r="J79" s="36">
        <f t="shared" si="8"/>
        <v>0.64272490869668575</v>
      </c>
      <c r="K79" s="79"/>
      <c r="L79" s="35">
        <v>8259</v>
      </c>
      <c r="M79" s="36">
        <f t="shared" si="9"/>
        <v>0.4064630529071287</v>
      </c>
      <c r="N79" s="85"/>
    </row>
    <row r="80" spans="1:14" ht="15.75">
      <c r="A80" s="12"/>
      <c r="B80" s="34" t="s">
        <v>15</v>
      </c>
      <c r="C80" s="35">
        <v>395</v>
      </c>
      <c r="D80" s="35">
        <v>449</v>
      </c>
      <c r="E80" s="36">
        <f t="shared" si="5"/>
        <v>13.670886075949372</v>
      </c>
      <c r="F80" s="36">
        <f t="shared" si="7"/>
        <v>0.98182851894775969</v>
      </c>
      <c r="G80" s="35">
        <v>6099</v>
      </c>
      <c r="H80" s="35">
        <v>5396</v>
      </c>
      <c r="I80" s="36">
        <f t="shared" si="6"/>
        <v>-11.526479750778817</v>
      </c>
      <c r="J80" s="36">
        <f t="shared" si="8"/>
        <v>0.97174099392751923</v>
      </c>
      <c r="K80" s="79"/>
      <c r="L80" s="35">
        <v>22494</v>
      </c>
      <c r="M80" s="36">
        <f t="shared" si="9"/>
        <v>1.1070323177252637</v>
      </c>
      <c r="N80" s="85"/>
    </row>
    <row r="81" spans="1:14" ht="15.75">
      <c r="A81" s="12"/>
      <c r="B81" s="34" t="s">
        <v>6</v>
      </c>
      <c r="C81" s="35">
        <v>686</v>
      </c>
      <c r="D81" s="35">
        <v>957</v>
      </c>
      <c r="E81" s="36">
        <f t="shared" si="5"/>
        <v>39.504373177842567</v>
      </c>
      <c r="F81" s="36">
        <f t="shared" si="7"/>
        <v>2.0926723666659379</v>
      </c>
      <c r="G81" s="35">
        <v>9656</v>
      </c>
      <c r="H81" s="35">
        <v>10145</v>
      </c>
      <c r="I81" s="36">
        <f t="shared" si="6"/>
        <v>5.0642087821043846</v>
      </c>
      <c r="J81" s="36">
        <f t="shared" si="8"/>
        <v>1.8269667130086513</v>
      </c>
      <c r="K81" s="79"/>
      <c r="L81" s="35">
        <v>39570</v>
      </c>
      <c r="M81" s="36">
        <f t="shared" si="9"/>
        <v>1.9474201481456692</v>
      </c>
      <c r="N81" s="85"/>
    </row>
    <row r="82" spans="1:14" ht="15.75">
      <c r="A82" s="12"/>
      <c r="B82" s="34" t="s">
        <v>74</v>
      </c>
      <c r="C82" s="35">
        <v>93</v>
      </c>
      <c r="D82" s="35">
        <v>73</v>
      </c>
      <c r="E82" s="36">
        <f t="shared" si="5"/>
        <v>-21.505376344086024</v>
      </c>
      <c r="F82" s="36">
        <f t="shared" si="7"/>
        <v>0.15962913559729724</v>
      </c>
      <c r="G82" s="35">
        <v>1408</v>
      </c>
      <c r="H82" s="35">
        <v>1114</v>
      </c>
      <c r="I82" s="36">
        <f t="shared" si="6"/>
        <v>-20.880681818181824</v>
      </c>
      <c r="J82" s="36">
        <f t="shared" si="8"/>
        <v>0.20061517183751973</v>
      </c>
      <c r="K82" s="79"/>
      <c r="L82" s="35">
        <v>2805</v>
      </c>
      <c r="M82" s="36">
        <f t="shared" si="9"/>
        <v>0.13804684143413198</v>
      </c>
      <c r="N82" s="85"/>
    </row>
    <row r="83" spans="1:14" ht="15.75">
      <c r="A83" s="12"/>
      <c r="B83" s="34" t="s">
        <v>3</v>
      </c>
      <c r="C83" s="35">
        <v>2232</v>
      </c>
      <c r="D83" s="35">
        <v>2725</v>
      </c>
      <c r="E83" s="36">
        <f t="shared" si="5"/>
        <v>22.087813620071685</v>
      </c>
      <c r="F83" s="36">
        <f t="shared" si="7"/>
        <v>5.9587588288032185</v>
      </c>
      <c r="G83" s="35">
        <v>29587</v>
      </c>
      <c r="H83" s="35">
        <v>29412</v>
      </c>
      <c r="I83" s="36">
        <f t="shared" si="6"/>
        <v>-0.59147598607496299</v>
      </c>
      <c r="J83" s="36">
        <f t="shared" si="8"/>
        <v>5.2966727415485906</v>
      </c>
      <c r="K83" s="79"/>
      <c r="L83" s="35">
        <v>101082</v>
      </c>
      <c r="M83" s="36">
        <f t="shared" si="9"/>
        <v>4.9747061767718099</v>
      </c>
      <c r="N83" s="85"/>
    </row>
    <row r="84" spans="1:14" ht="15.75">
      <c r="A84" s="12"/>
      <c r="B84" s="34" t="s">
        <v>20</v>
      </c>
      <c r="C84" s="35">
        <v>228</v>
      </c>
      <c r="D84" s="35">
        <v>213</v>
      </c>
      <c r="E84" s="36">
        <f t="shared" si="5"/>
        <v>-6.5789473684210513</v>
      </c>
      <c r="F84" s="36">
        <f t="shared" si="7"/>
        <v>0.46576720386608644</v>
      </c>
      <c r="G84" s="35">
        <v>7188</v>
      </c>
      <c r="H84" s="35">
        <v>3258</v>
      </c>
      <c r="I84" s="36">
        <f t="shared" si="6"/>
        <v>-54.674457429048417</v>
      </c>
      <c r="J84" s="36">
        <f t="shared" si="8"/>
        <v>0.58671833918010707</v>
      </c>
      <c r="K84" s="79"/>
      <c r="L84" s="35">
        <v>22232</v>
      </c>
      <c r="M84" s="36">
        <f t="shared" si="9"/>
        <v>1.0941381029460329</v>
      </c>
      <c r="N84" s="85"/>
    </row>
    <row r="85" spans="1:14" ht="15.75">
      <c r="A85" s="12"/>
      <c r="B85" s="34" t="s">
        <v>7</v>
      </c>
      <c r="C85" s="35">
        <v>894</v>
      </c>
      <c r="D85" s="35">
        <v>1119</v>
      </c>
      <c r="E85" s="36">
        <f t="shared" si="5"/>
        <v>25.167785234899331</v>
      </c>
      <c r="F85" s="36">
        <f t="shared" si="7"/>
        <v>2.4469178456626794</v>
      </c>
      <c r="G85" s="35">
        <v>10376</v>
      </c>
      <c r="H85" s="35">
        <v>12247</v>
      </c>
      <c r="I85" s="36">
        <f t="shared" si="6"/>
        <v>18.031996915959915</v>
      </c>
      <c r="J85" s="36">
        <f t="shared" si="8"/>
        <v>2.2055062921850124</v>
      </c>
      <c r="K85" s="79"/>
      <c r="L85" s="35">
        <v>43179</v>
      </c>
      <c r="M85" s="36">
        <f t="shared" si="9"/>
        <v>2.1250354960015629</v>
      </c>
      <c r="N85" s="85"/>
    </row>
    <row r="86" spans="1:14" ht="15.75">
      <c r="A86" s="12"/>
      <c r="B86" s="34" t="s">
        <v>232</v>
      </c>
      <c r="C86" s="35">
        <v>4593</v>
      </c>
      <c r="D86" s="35">
        <v>5285</v>
      </c>
      <c r="E86" s="36">
        <f t="shared" si="5"/>
        <v>15.06640539952102</v>
      </c>
      <c r="F86" s="36">
        <f t="shared" si="7"/>
        <v>11.556712077146793</v>
      </c>
      <c r="G86" s="35">
        <v>54305</v>
      </c>
      <c r="H86" s="35">
        <v>51865</v>
      </c>
      <c r="I86" s="36">
        <f t="shared" si="6"/>
        <v>-4.4931405947886915</v>
      </c>
      <c r="J86" s="36">
        <f t="shared" si="8"/>
        <v>9.3401309581265348</v>
      </c>
      <c r="K86" s="79"/>
      <c r="L86" s="35">
        <v>241774</v>
      </c>
      <c r="M86" s="36">
        <f t="shared" si="9"/>
        <v>11.898801084098332</v>
      </c>
      <c r="N86" s="85"/>
    </row>
    <row r="87" spans="1:14" ht="15.75">
      <c r="A87" s="12"/>
      <c r="B87" s="34" t="s">
        <v>29</v>
      </c>
      <c r="C87" s="35">
        <v>0</v>
      </c>
      <c r="D87" s="35">
        <v>0</v>
      </c>
      <c r="E87" s="36" t="str">
        <f t="shared" si="5"/>
        <v/>
      </c>
      <c r="F87" s="36">
        <f t="shared" si="7"/>
        <v>0</v>
      </c>
      <c r="G87" s="35">
        <v>1</v>
      </c>
      <c r="H87" s="35">
        <v>3</v>
      </c>
      <c r="I87" s="36">
        <f t="shared" si="6"/>
        <v>200</v>
      </c>
      <c r="J87" s="36">
        <f t="shared" si="8"/>
        <v>5.4025629758757559E-4</v>
      </c>
      <c r="K87" s="79"/>
      <c r="L87" s="35">
        <v>11</v>
      </c>
      <c r="M87" s="36">
        <f t="shared" si="9"/>
        <v>5.413601624867921E-4</v>
      </c>
      <c r="N87" s="85"/>
    </row>
    <row r="88" spans="1:14" ht="15.75">
      <c r="A88" s="12"/>
      <c r="B88" s="34" t="s">
        <v>28</v>
      </c>
      <c r="C88" s="35">
        <v>1</v>
      </c>
      <c r="D88" s="35">
        <v>0</v>
      </c>
      <c r="E88" s="36">
        <f t="shared" si="5"/>
        <v>-100</v>
      </c>
      <c r="F88" s="36">
        <f t="shared" si="7"/>
        <v>0</v>
      </c>
      <c r="G88" s="35">
        <v>14</v>
      </c>
      <c r="H88" s="35">
        <v>7</v>
      </c>
      <c r="I88" s="36">
        <f t="shared" si="6"/>
        <v>-50</v>
      </c>
      <c r="J88" s="36">
        <f t="shared" si="8"/>
        <v>1.2605980277043429E-3</v>
      </c>
      <c r="K88" s="79"/>
      <c r="L88" s="35">
        <v>38</v>
      </c>
      <c r="M88" s="36">
        <f t="shared" si="9"/>
        <v>1.8701532885907362E-3</v>
      </c>
      <c r="N88" s="85"/>
    </row>
    <row r="89" spans="1:14" ht="15.75">
      <c r="A89" s="12"/>
      <c r="B89" s="34" t="s">
        <v>71</v>
      </c>
      <c r="C89" s="35">
        <v>0</v>
      </c>
      <c r="D89" s="35">
        <v>0</v>
      </c>
      <c r="E89" s="36" t="str">
        <f t="shared" si="5"/>
        <v/>
      </c>
      <c r="F89" s="36">
        <f t="shared" si="7"/>
        <v>0</v>
      </c>
      <c r="G89" s="35">
        <v>3</v>
      </c>
      <c r="H89" s="35">
        <v>0</v>
      </c>
      <c r="I89" s="36">
        <f t="shared" si="6"/>
        <v>-100</v>
      </c>
      <c r="J89" s="36">
        <f t="shared" si="8"/>
        <v>0</v>
      </c>
      <c r="K89" s="79"/>
      <c r="L89" s="35">
        <v>61</v>
      </c>
      <c r="M89" s="36">
        <f t="shared" si="9"/>
        <v>3.0020881737903922E-3</v>
      </c>
      <c r="N89" s="85"/>
    </row>
    <row r="90" spans="1:14" ht="15.75">
      <c r="A90" s="12"/>
      <c r="B90" s="40" t="s">
        <v>70</v>
      </c>
      <c r="C90" s="37">
        <f>SUM(C56:C89)</f>
        <v>39616</v>
      </c>
      <c r="D90" s="37">
        <f>SUM(D56:D89)</f>
        <v>45731</v>
      </c>
      <c r="E90" s="38">
        <f t="shared" si="5"/>
        <v>15.435682552504048</v>
      </c>
      <c r="F90" s="38">
        <f>SUM(F56:F89)</f>
        <v>100.00000000000003</v>
      </c>
      <c r="G90" s="37">
        <f>SUM(G56:G89)</f>
        <v>529538</v>
      </c>
      <c r="H90" s="37">
        <f>SUM(H56:H89)</f>
        <v>555292</v>
      </c>
      <c r="I90" s="38">
        <f t="shared" si="6"/>
        <v>4.8634847735195663</v>
      </c>
      <c r="J90" s="38">
        <f>SUM(J56:J89)</f>
        <v>100</v>
      </c>
      <c r="K90" s="79"/>
      <c r="L90" s="37">
        <f>SUM(L56:L89)</f>
        <v>2031919</v>
      </c>
      <c r="M90" s="38">
        <f>SUM(M56:M89)</f>
        <v>99.999999999999986</v>
      </c>
      <c r="N90" s="85"/>
    </row>
    <row r="91" spans="1:14">
      <c r="A91" s="12"/>
      <c r="B91" s="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5"/>
    </row>
    <row r="92" spans="1:14" ht="18.75">
      <c r="A92" s="12"/>
      <c r="B92" s="92" t="s">
        <v>311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85"/>
    </row>
    <row r="93" spans="1:14" ht="31.5" customHeight="1">
      <c r="A93" s="12"/>
      <c r="B93" s="30" t="s">
        <v>255</v>
      </c>
      <c r="C93" s="104" t="s">
        <v>319</v>
      </c>
      <c r="D93" s="104"/>
      <c r="E93" s="101" t="s">
        <v>254</v>
      </c>
      <c r="F93" s="101" t="s">
        <v>306</v>
      </c>
      <c r="G93" s="105" t="s">
        <v>320</v>
      </c>
      <c r="H93" s="106"/>
      <c r="I93" s="101" t="s">
        <v>254</v>
      </c>
      <c r="J93" s="101" t="s">
        <v>307</v>
      </c>
      <c r="K93" s="94"/>
      <c r="L93" s="86" t="s">
        <v>322</v>
      </c>
      <c r="M93" s="101" t="s">
        <v>101</v>
      </c>
      <c r="N93" s="85"/>
    </row>
    <row r="94" spans="1:14" ht="15.75">
      <c r="A94" s="12"/>
      <c r="B94" s="30"/>
      <c r="C94" s="31">
        <v>2016</v>
      </c>
      <c r="D94" s="31">
        <v>2017</v>
      </c>
      <c r="E94" s="101"/>
      <c r="F94" s="101"/>
      <c r="G94" s="31">
        <v>2016</v>
      </c>
      <c r="H94" s="31">
        <v>2017</v>
      </c>
      <c r="I94" s="101"/>
      <c r="J94" s="101"/>
      <c r="K94" s="94"/>
      <c r="L94" s="39" t="s">
        <v>308</v>
      </c>
      <c r="M94" s="101"/>
      <c r="N94" s="85"/>
    </row>
    <row r="95" spans="1:14" ht="15.75">
      <c r="A95" s="12"/>
      <c r="B95" s="30"/>
      <c r="C95" s="31"/>
      <c r="D95" s="31"/>
      <c r="E95" s="90"/>
      <c r="F95" s="33"/>
      <c r="G95" s="33"/>
      <c r="H95" s="33"/>
      <c r="I95" s="33"/>
      <c r="J95" s="33"/>
      <c r="K95" s="33"/>
      <c r="L95" s="33"/>
      <c r="N95" s="85"/>
    </row>
    <row r="96" spans="1:14" ht="15.75">
      <c r="A96" s="12"/>
      <c r="B96" s="34" t="s">
        <v>25</v>
      </c>
      <c r="C96" s="35">
        <f>C16-C56</f>
        <v>12</v>
      </c>
      <c r="D96" s="35">
        <f>D16-D56</f>
        <v>23</v>
      </c>
      <c r="E96" s="36">
        <f t="shared" ref="E96:E124" si="10">IF(ISBLANK(D96),"",(IFERROR(((D96/C96-1)*100),"")))</f>
        <v>91.666666666666671</v>
      </c>
      <c r="F96" s="36">
        <f>+(D96*100)/$D$130</f>
        <v>5.4115100465860433E-2</v>
      </c>
      <c r="G96" s="35">
        <f>G16-G56</f>
        <v>255</v>
      </c>
      <c r="H96" s="35">
        <f>H16-H56</f>
        <v>357</v>
      </c>
      <c r="I96" s="36">
        <f t="shared" ref="I96:I124" si="11">IF(ISBLANK(H96),"",(IFERROR(((H96/G96-1)*100),"")))</f>
        <v>39.999999999999993</v>
      </c>
      <c r="J96" s="36">
        <f>+(H96*100)/$H$130</f>
        <v>7.3515784271328849E-2</v>
      </c>
      <c r="K96" s="79"/>
      <c r="L96" s="35">
        <f>L16-L56</f>
        <v>970</v>
      </c>
      <c r="M96" s="36">
        <f>+(L96*100)/$L$130</f>
        <v>5.9062034011207173E-2</v>
      </c>
      <c r="N96" s="85"/>
    </row>
    <row r="97" spans="1:14" ht="15.75">
      <c r="A97" s="12"/>
      <c r="B97" s="34" t="s">
        <v>0</v>
      </c>
      <c r="C97" s="35">
        <f t="shared" ref="C97:D124" si="12">C17-C57</f>
        <v>4255</v>
      </c>
      <c r="D97" s="35">
        <f t="shared" si="12"/>
        <v>7538</v>
      </c>
      <c r="E97" s="36">
        <f t="shared" si="10"/>
        <v>77.156286721504117</v>
      </c>
      <c r="F97" s="36">
        <f t="shared" ref="F97:F129" si="13">+(D97*100)/$D$130</f>
        <v>17.735635970071996</v>
      </c>
      <c r="G97" s="35">
        <f t="shared" ref="G97:H97" si="14">G17-G57</f>
        <v>48720</v>
      </c>
      <c r="H97" s="35">
        <f t="shared" si="14"/>
        <v>81341</v>
      </c>
      <c r="I97" s="36">
        <f t="shared" si="11"/>
        <v>66.956075533661746</v>
      </c>
      <c r="J97" s="36">
        <f t="shared" ref="J97:J129" si="15">+(H97*100)/$H$130</f>
        <v>16.750272852700729</v>
      </c>
      <c r="K97" s="79"/>
      <c r="L97" s="35">
        <f t="shared" ref="L97" si="16">L17-L57</f>
        <v>214840</v>
      </c>
      <c r="M97" s="36">
        <f t="shared" ref="M97:M129" si="17">+(L97*100)/$L$130</f>
        <v>13.081327203059535</v>
      </c>
      <c r="N97" s="85"/>
    </row>
    <row r="98" spans="1:14" ht="15.75">
      <c r="A98" s="12"/>
      <c r="B98" s="34" t="s">
        <v>23</v>
      </c>
      <c r="C98" s="35">
        <f t="shared" si="12"/>
        <v>337</v>
      </c>
      <c r="D98" s="35">
        <f t="shared" si="12"/>
        <v>248</v>
      </c>
      <c r="E98" s="36">
        <f t="shared" si="10"/>
        <v>-26.409495548961427</v>
      </c>
      <c r="F98" s="36">
        <f t="shared" si="13"/>
        <v>0.58350195284927764</v>
      </c>
      <c r="G98" s="35">
        <f t="shared" ref="G98:H98" si="18">G18-G58</f>
        <v>2809</v>
      </c>
      <c r="H98" s="35">
        <f t="shared" si="18"/>
        <v>3782</v>
      </c>
      <c r="I98" s="36">
        <f t="shared" si="11"/>
        <v>34.638661445354217</v>
      </c>
      <c r="J98" s="36">
        <f t="shared" si="15"/>
        <v>0.77881427482959575</v>
      </c>
      <c r="K98" s="79"/>
      <c r="L98" s="35">
        <f t="shared" ref="L98" si="19">L18-L58</f>
        <v>9216</v>
      </c>
      <c r="M98" s="36">
        <f t="shared" si="17"/>
        <v>0.56115021180132507</v>
      </c>
      <c r="N98" s="85"/>
    </row>
    <row r="99" spans="1:14" ht="15.75">
      <c r="A99" s="12"/>
      <c r="B99" s="34" t="s">
        <v>2</v>
      </c>
      <c r="C99" s="35">
        <f t="shared" si="12"/>
        <v>1822</v>
      </c>
      <c r="D99" s="35">
        <f t="shared" si="12"/>
        <v>2896</v>
      </c>
      <c r="E99" s="36">
        <f t="shared" si="10"/>
        <v>58.946212952799115</v>
      </c>
      <c r="F99" s="36">
        <f t="shared" si="13"/>
        <v>6.813796997788339</v>
      </c>
      <c r="G99" s="35">
        <f t="shared" ref="G99:H99" si="20">G19-G59</f>
        <v>28069</v>
      </c>
      <c r="H99" s="35">
        <f t="shared" si="20"/>
        <v>27453</v>
      </c>
      <c r="I99" s="36">
        <f t="shared" si="11"/>
        <v>-2.1945918985357471</v>
      </c>
      <c r="J99" s="36">
        <f t="shared" si="15"/>
        <v>5.6533020324952119</v>
      </c>
      <c r="K99" s="79"/>
      <c r="L99" s="35">
        <f t="shared" ref="L99" si="21">L19-L59</f>
        <v>98746</v>
      </c>
      <c r="M99" s="36">
        <f t="shared" si="17"/>
        <v>6.0125150623408903</v>
      </c>
      <c r="N99" s="85"/>
    </row>
    <row r="100" spans="1:14" ht="15.75">
      <c r="A100" s="12"/>
      <c r="B100" s="34" t="s">
        <v>231</v>
      </c>
      <c r="C100" s="35">
        <f t="shared" si="12"/>
        <v>7410</v>
      </c>
      <c r="D100" s="35">
        <f t="shared" si="12"/>
        <v>7920</v>
      </c>
      <c r="E100" s="36">
        <f t="shared" si="10"/>
        <v>6.8825910931174183</v>
      </c>
      <c r="F100" s="36">
        <f t="shared" si="13"/>
        <v>18.634417203896287</v>
      </c>
      <c r="G100" s="35">
        <f t="shared" ref="G100:H100" si="22">G20-G60</f>
        <v>84604</v>
      </c>
      <c r="H100" s="35">
        <f t="shared" si="22"/>
        <v>91265</v>
      </c>
      <c r="I100" s="36">
        <f t="shared" si="11"/>
        <v>7.8731502056640368</v>
      </c>
      <c r="J100" s="36">
        <f t="shared" si="15"/>
        <v>18.793888099503718</v>
      </c>
      <c r="K100" s="79"/>
      <c r="L100" s="35">
        <f t="shared" ref="L100" si="23">L20-L60</f>
        <v>334884</v>
      </c>
      <c r="M100" s="36">
        <f t="shared" si="17"/>
        <v>20.390649688462993</v>
      </c>
      <c r="N100" s="85"/>
    </row>
    <row r="101" spans="1:14" ht="15.75">
      <c r="A101" s="12"/>
      <c r="B101" s="34" t="s">
        <v>5</v>
      </c>
      <c r="C101" s="35">
        <f t="shared" si="12"/>
        <v>452</v>
      </c>
      <c r="D101" s="35">
        <f t="shared" si="12"/>
        <v>399</v>
      </c>
      <c r="E101" s="36">
        <f t="shared" si="10"/>
        <v>-11.725663716814161</v>
      </c>
      <c r="F101" s="36">
        <f t="shared" si="13"/>
        <v>0.93877935155992664</v>
      </c>
      <c r="G101" s="35">
        <f t="shared" ref="G101:H101" si="24">G21-G61</f>
        <v>4370</v>
      </c>
      <c r="H101" s="35">
        <f t="shared" si="24"/>
        <v>6423</v>
      </c>
      <c r="I101" s="36">
        <f t="shared" si="11"/>
        <v>46.979405034324941</v>
      </c>
      <c r="J101" s="36">
        <f t="shared" si="15"/>
        <v>1.32266633718416</v>
      </c>
      <c r="K101" s="79"/>
      <c r="L101" s="35">
        <f t="shared" ref="L101" si="25">L21-L61</f>
        <v>23834</v>
      </c>
      <c r="M101" s="36">
        <f t="shared" si="17"/>
        <v>1.4512211532197028</v>
      </c>
      <c r="N101" s="85"/>
    </row>
    <row r="102" spans="1:14" ht="15.75">
      <c r="A102" s="12"/>
      <c r="B102" s="34" t="s">
        <v>9</v>
      </c>
      <c r="C102" s="35">
        <f t="shared" si="12"/>
        <v>983</v>
      </c>
      <c r="D102" s="35">
        <f t="shared" si="12"/>
        <v>1057</v>
      </c>
      <c r="E102" s="36">
        <f t="shared" si="10"/>
        <v>7.5279755849440466</v>
      </c>
      <c r="F102" s="36">
        <f t="shared" si="13"/>
        <v>2.4869417909745422</v>
      </c>
      <c r="G102" s="35">
        <f t="shared" ref="G102:H102" si="26">G22-G62</f>
        <v>9753</v>
      </c>
      <c r="H102" s="35">
        <f t="shared" si="26"/>
        <v>11792</v>
      </c>
      <c r="I102" s="36">
        <f t="shared" si="11"/>
        <v>20.906387778119552</v>
      </c>
      <c r="J102" s="36">
        <f t="shared" si="15"/>
        <v>2.4282860731863019</v>
      </c>
      <c r="K102" s="79"/>
      <c r="L102" s="35">
        <f t="shared" ref="L102" si="27">L22-L62</f>
        <v>34400</v>
      </c>
      <c r="M102" s="36">
        <f t="shared" si="17"/>
        <v>2.0945711030778624</v>
      </c>
      <c r="N102" s="85"/>
    </row>
    <row r="103" spans="1:14" ht="15.75">
      <c r="A103" s="12"/>
      <c r="B103" s="34" t="s">
        <v>10</v>
      </c>
      <c r="C103" s="35">
        <f t="shared" si="12"/>
        <v>496</v>
      </c>
      <c r="D103" s="35">
        <f t="shared" si="12"/>
        <v>542</v>
      </c>
      <c r="E103" s="36">
        <f t="shared" si="10"/>
        <v>9.2741935483870996</v>
      </c>
      <c r="F103" s="36">
        <f t="shared" si="13"/>
        <v>1.2752341066302761</v>
      </c>
      <c r="G103" s="35">
        <f t="shared" ref="G103:H103" si="28">G23-G63</f>
        <v>7212</v>
      </c>
      <c r="H103" s="35">
        <f t="shared" si="28"/>
        <v>6566</v>
      </c>
      <c r="I103" s="36">
        <f t="shared" si="11"/>
        <v>-8.9572933998890765</v>
      </c>
      <c r="J103" s="36">
        <f t="shared" si="15"/>
        <v>1.352113836206009</v>
      </c>
      <c r="K103" s="79"/>
      <c r="L103" s="35">
        <f t="shared" ref="L103" si="29">L23-L63</f>
        <v>27590</v>
      </c>
      <c r="M103" s="36">
        <f t="shared" si="17"/>
        <v>1.6799190911022741</v>
      </c>
      <c r="N103" s="85"/>
    </row>
    <row r="104" spans="1:14" ht="15.75">
      <c r="A104" s="12"/>
      <c r="B104" s="34" t="s">
        <v>21</v>
      </c>
      <c r="C104" s="35">
        <f t="shared" si="12"/>
        <v>101</v>
      </c>
      <c r="D104" s="35">
        <f t="shared" si="12"/>
        <v>199</v>
      </c>
      <c r="E104" s="36">
        <f t="shared" si="10"/>
        <v>97.029702970297024</v>
      </c>
      <c r="F104" s="36">
        <f t="shared" si="13"/>
        <v>0.46821326055244461</v>
      </c>
      <c r="G104" s="35">
        <f t="shared" ref="G104:H104" si="30">G24-G64</f>
        <v>2087</v>
      </c>
      <c r="H104" s="35">
        <f t="shared" si="30"/>
        <v>1977</v>
      </c>
      <c r="I104" s="36">
        <f t="shared" si="11"/>
        <v>-5.2707235265931907</v>
      </c>
      <c r="J104" s="36">
        <f t="shared" si="15"/>
        <v>0.40711682214122447</v>
      </c>
      <c r="K104" s="79"/>
      <c r="L104" s="35">
        <f t="shared" ref="L104" si="31">L24-L64</f>
        <v>7416</v>
      </c>
      <c r="M104" s="36">
        <f t="shared" si="17"/>
        <v>0.45155056105887875</v>
      </c>
      <c r="N104" s="85"/>
    </row>
    <row r="105" spans="1:14" ht="15.75">
      <c r="A105" s="12"/>
      <c r="B105" s="34" t="s">
        <v>12</v>
      </c>
      <c r="C105" s="35">
        <f t="shared" si="12"/>
        <v>1056</v>
      </c>
      <c r="D105" s="35">
        <f t="shared" si="12"/>
        <v>758</v>
      </c>
      <c r="E105" s="36">
        <f t="shared" si="10"/>
        <v>-28.219696969696972</v>
      </c>
      <c r="F105" s="36">
        <f t="shared" si="13"/>
        <v>1.7834454849183567</v>
      </c>
      <c r="G105" s="35">
        <f t="shared" ref="G105:H105" si="32">G25-G65</f>
        <v>14657</v>
      </c>
      <c r="H105" s="35">
        <f t="shared" si="32"/>
        <v>10373</v>
      </c>
      <c r="I105" s="36">
        <f t="shared" si="11"/>
        <v>-29.228355052193489</v>
      </c>
      <c r="J105" s="36">
        <f t="shared" si="15"/>
        <v>2.1360762752002636</v>
      </c>
      <c r="K105" s="79"/>
      <c r="L105" s="35">
        <f t="shared" ref="L105" si="33">L25-L65</f>
        <v>36955</v>
      </c>
      <c r="M105" s="36">
        <f t="shared" si="17"/>
        <v>2.2501417184372796</v>
      </c>
      <c r="N105" s="85"/>
    </row>
    <row r="106" spans="1:14" ht="15.75">
      <c r="A106" s="12"/>
      <c r="B106" s="34" t="s">
        <v>16</v>
      </c>
      <c r="C106" s="35">
        <f t="shared" si="12"/>
        <v>548</v>
      </c>
      <c r="D106" s="35">
        <f t="shared" si="12"/>
        <v>676</v>
      </c>
      <c r="E106" s="36">
        <f t="shared" si="10"/>
        <v>23.357664233576635</v>
      </c>
      <c r="F106" s="36">
        <f t="shared" si="13"/>
        <v>1.5905133876052893</v>
      </c>
      <c r="G106" s="35">
        <f t="shared" ref="G106:H106" si="34">G26-G66</f>
        <v>6729</v>
      </c>
      <c r="H106" s="35">
        <f t="shared" si="34"/>
        <v>8017</v>
      </c>
      <c r="I106" s="36">
        <f t="shared" si="11"/>
        <v>19.141031356813798</v>
      </c>
      <c r="J106" s="36">
        <f t="shared" si="15"/>
        <v>1.6509132843228105</v>
      </c>
      <c r="K106" s="79"/>
      <c r="L106" s="35">
        <f t="shared" ref="L106" si="35">L26-L66</f>
        <v>26910</v>
      </c>
      <c r="M106" s="36">
        <f t="shared" si="17"/>
        <v>1.6385147785995722</v>
      </c>
      <c r="N106" s="85"/>
    </row>
    <row r="107" spans="1:14" ht="15.75">
      <c r="A107" s="12"/>
      <c r="B107" s="34" t="s">
        <v>14</v>
      </c>
      <c r="C107" s="35">
        <f t="shared" si="12"/>
        <v>1108</v>
      </c>
      <c r="D107" s="35">
        <f t="shared" si="12"/>
        <v>1458</v>
      </c>
      <c r="E107" s="36">
        <f t="shared" si="10"/>
        <v>31.588447653429608</v>
      </c>
      <c r="F107" s="36">
        <f t="shared" si="13"/>
        <v>3.430426803444544</v>
      </c>
      <c r="G107" s="35">
        <f t="shared" ref="G107:H107" si="36">G27-G67</f>
        <v>8609</v>
      </c>
      <c r="H107" s="35">
        <f t="shared" si="36"/>
        <v>13863</v>
      </c>
      <c r="I107" s="36">
        <f t="shared" si="11"/>
        <v>61.029155534905335</v>
      </c>
      <c r="J107" s="36">
        <f t="shared" si="15"/>
        <v>2.8547599925866436</v>
      </c>
      <c r="K107" s="79"/>
      <c r="L107" s="35">
        <f t="shared" ref="L107" si="37">L27-L67</f>
        <v>32089</v>
      </c>
      <c r="M107" s="36">
        <f t="shared" si="17"/>
        <v>1.9538573292635331</v>
      </c>
      <c r="N107" s="85"/>
    </row>
    <row r="108" spans="1:14" ht="15.75">
      <c r="A108" s="12"/>
      <c r="B108" s="34" t="s">
        <v>24</v>
      </c>
      <c r="C108" s="35">
        <f t="shared" si="12"/>
        <v>65</v>
      </c>
      <c r="D108" s="35">
        <f t="shared" si="12"/>
        <v>58</v>
      </c>
      <c r="E108" s="36">
        <f t="shared" si="10"/>
        <v>-10.769230769230765</v>
      </c>
      <c r="F108" s="36">
        <f t="shared" si="13"/>
        <v>0.13646416639216977</v>
      </c>
      <c r="G108" s="35">
        <f t="shared" ref="G108:H108" si="38">G28-G68</f>
        <v>1172</v>
      </c>
      <c r="H108" s="35">
        <f t="shared" si="38"/>
        <v>1326</v>
      </c>
      <c r="I108" s="36">
        <f t="shared" si="11"/>
        <v>13.13993174061434</v>
      </c>
      <c r="J108" s="36">
        <f t="shared" si="15"/>
        <v>0.27305862729350716</v>
      </c>
      <c r="K108" s="79"/>
      <c r="L108" s="35">
        <f t="shared" ref="L108" si="39">L28-L68</f>
        <v>4382</v>
      </c>
      <c r="M108" s="36">
        <f t="shared" si="17"/>
        <v>0.26681426086299981</v>
      </c>
      <c r="N108" s="85"/>
    </row>
    <row r="109" spans="1:14" ht="15.75">
      <c r="A109" s="12"/>
      <c r="B109" s="34" t="s">
        <v>18</v>
      </c>
      <c r="C109" s="35">
        <f t="shared" si="12"/>
        <v>581</v>
      </c>
      <c r="D109" s="35">
        <f t="shared" si="12"/>
        <v>796</v>
      </c>
      <c r="E109" s="36">
        <f t="shared" si="10"/>
        <v>37.005163511187611</v>
      </c>
      <c r="F109" s="36">
        <f t="shared" si="13"/>
        <v>1.8728530422097784</v>
      </c>
      <c r="G109" s="35">
        <f t="shared" ref="G109:H109" si="40">G29-G69</f>
        <v>6624</v>
      </c>
      <c r="H109" s="35">
        <f t="shared" si="40"/>
        <v>12340</v>
      </c>
      <c r="I109" s="36">
        <f t="shared" si="11"/>
        <v>86.292270531400959</v>
      </c>
      <c r="J109" s="36">
        <f t="shared" si="15"/>
        <v>2.5411338316756247</v>
      </c>
      <c r="K109" s="79"/>
      <c r="L109" s="35">
        <f t="shared" ref="L109" si="41">L29-L69</f>
        <v>28059</v>
      </c>
      <c r="M109" s="36">
        <f t="shared" si="17"/>
        <v>1.708475888990167</v>
      </c>
      <c r="N109" s="85"/>
    </row>
    <row r="110" spans="1:14" ht="15.75">
      <c r="A110" s="12"/>
      <c r="B110" s="34" t="s">
        <v>1</v>
      </c>
      <c r="C110" s="35">
        <f t="shared" si="12"/>
        <v>3039</v>
      </c>
      <c r="D110" s="35">
        <f t="shared" si="12"/>
        <v>3109</v>
      </c>
      <c r="E110" s="36">
        <f t="shared" si="10"/>
        <v>2.3033892727871041</v>
      </c>
      <c r="F110" s="36">
        <f t="shared" si="13"/>
        <v>7.3149498847113081</v>
      </c>
      <c r="G110" s="35">
        <f t="shared" ref="G110:H110" si="42">G30-G70</f>
        <v>33528</v>
      </c>
      <c r="H110" s="35">
        <f t="shared" si="42"/>
        <v>39218</v>
      </c>
      <c r="I110" s="36">
        <f t="shared" si="11"/>
        <v>16.970890002386074</v>
      </c>
      <c r="J110" s="36">
        <f t="shared" si="15"/>
        <v>8.0760280883836817</v>
      </c>
      <c r="K110" s="79"/>
      <c r="L110" s="35">
        <f t="shared" ref="L110" si="43">L30-L70</f>
        <v>120657</v>
      </c>
      <c r="M110" s="36">
        <f t="shared" si="17"/>
        <v>7.3466472553507467</v>
      </c>
      <c r="N110" s="85"/>
    </row>
    <row r="111" spans="1:14" ht="15.75">
      <c r="A111" s="12"/>
      <c r="B111" s="34" t="s">
        <v>27</v>
      </c>
      <c r="C111" s="35">
        <f t="shared" si="12"/>
        <v>1</v>
      </c>
      <c r="D111" s="35">
        <f t="shared" si="12"/>
        <v>0</v>
      </c>
      <c r="E111" s="36">
        <f t="shared" si="10"/>
        <v>-100</v>
      </c>
      <c r="F111" s="36">
        <f t="shared" si="13"/>
        <v>0</v>
      </c>
      <c r="G111" s="35">
        <f t="shared" ref="G111:H111" si="44">G31-G71</f>
        <v>8</v>
      </c>
      <c r="H111" s="35">
        <f t="shared" si="44"/>
        <v>1</v>
      </c>
      <c r="I111" s="36">
        <f t="shared" si="11"/>
        <v>-87.5</v>
      </c>
      <c r="J111" s="36">
        <f t="shared" si="15"/>
        <v>2.059265665863553E-4</v>
      </c>
      <c r="K111" s="79"/>
      <c r="L111" s="35">
        <f t="shared" ref="L111" si="45">L31-L71</f>
        <v>37</v>
      </c>
      <c r="M111" s="36">
        <f t="shared" si="17"/>
        <v>2.2528817097058405E-3</v>
      </c>
      <c r="N111" s="85"/>
    </row>
    <row r="112" spans="1:14" ht="15.75">
      <c r="A112" s="12"/>
      <c r="B112" s="34" t="s">
        <v>26</v>
      </c>
      <c r="C112" s="35">
        <f t="shared" si="12"/>
        <v>1</v>
      </c>
      <c r="D112" s="35">
        <f t="shared" si="12"/>
        <v>1</v>
      </c>
      <c r="E112" s="36">
        <f t="shared" si="10"/>
        <v>0</v>
      </c>
      <c r="F112" s="36">
        <f t="shared" si="13"/>
        <v>2.3528304550374099E-3</v>
      </c>
      <c r="G112" s="35">
        <f t="shared" ref="G112:H112" si="46">G32-G72</f>
        <v>23</v>
      </c>
      <c r="H112" s="35">
        <f t="shared" si="46"/>
        <v>32</v>
      </c>
      <c r="I112" s="36">
        <f t="shared" si="11"/>
        <v>39.130434782608688</v>
      </c>
      <c r="J112" s="36">
        <f t="shared" si="15"/>
        <v>6.5896501307633696E-3</v>
      </c>
      <c r="K112" s="79"/>
      <c r="L112" s="35">
        <f t="shared" ref="L112" si="47">L32-L72</f>
        <v>113</v>
      </c>
      <c r="M112" s="36">
        <f t="shared" si="17"/>
        <v>6.8804225188313509E-3</v>
      </c>
      <c r="N112" s="85"/>
    </row>
    <row r="113" spans="1:14" ht="15.75">
      <c r="A113" s="12"/>
      <c r="B113" s="34" t="s">
        <v>8</v>
      </c>
      <c r="C113" s="35">
        <f t="shared" si="12"/>
        <v>645</v>
      </c>
      <c r="D113" s="35">
        <f t="shared" si="12"/>
        <v>765</v>
      </c>
      <c r="E113" s="36">
        <f t="shared" si="10"/>
        <v>18.604651162790709</v>
      </c>
      <c r="F113" s="36">
        <f t="shared" si="13"/>
        <v>1.7999152981036186</v>
      </c>
      <c r="G113" s="35">
        <f t="shared" ref="G113:H113" si="48">G33-G73</f>
        <v>8664</v>
      </c>
      <c r="H113" s="35">
        <f t="shared" si="48"/>
        <v>8384</v>
      </c>
      <c r="I113" s="36">
        <f t="shared" si="11"/>
        <v>-3.2317636195752564</v>
      </c>
      <c r="J113" s="36">
        <f t="shared" si="15"/>
        <v>1.7264883342600028</v>
      </c>
      <c r="K113" s="79"/>
      <c r="L113" s="35">
        <f t="shared" ref="L113" si="49">L33-L73</f>
        <v>33001</v>
      </c>
      <c r="M113" s="36">
        <f t="shared" si="17"/>
        <v>2.009387818973039</v>
      </c>
      <c r="N113" s="85"/>
    </row>
    <row r="114" spans="1:14" ht="15.75">
      <c r="A114" s="12"/>
      <c r="B114" s="34" t="s">
        <v>19</v>
      </c>
      <c r="C114" s="35">
        <f t="shared" si="12"/>
        <v>299</v>
      </c>
      <c r="D114" s="35">
        <f t="shared" si="12"/>
        <v>461</v>
      </c>
      <c r="E114" s="36">
        <f t="shared" si="10"/>
        <v>54.180602006688972</v>
      </c>
      <c r="F114" s="36">
        <f t="shared" si="13"/>
        <v>1.084654839772246</v>
      </c>
      <c r="G114" s="35">
        <f t="shared" ref="G114:H114" si="50">G34-G74</f>
        <v>4114</v>
      </c>
      <c r="H114" s="35">
        <f t="shared" si="50"/>
        <v>5471</v>
      </c>
      <c r="I114" s="36">
        <f t="shared" si="11"/>
        <v>32.984929508993673</v>
      </c>
      <c r="J114" s="36">
        <f t="shared" si="15"/>
        <v>1.1266242457939499</v>
      </c>
      <c r="K114" s="79"/>
      <c r="L114" s="35">
        <f t="shared" ref="L114" si="51">L34-L74</f>
        <v>15342</v>
      </c>
      <c r="M114" s="36">
        <f t="shared" si="17"/>
        <v>0.93415435649478396</v>
      </c>
      <c r="N114" s="85"/>
    </row>
    <row r="115" spans="1:14" ht="15.75">
      <c r="A115" s="12"/>
      <c r="B115" s="34" t="s">
        <v>17</v>
      </c>
      <c r="C115" s="35">
        <f t="shared" si="12"/>
        <v>505</v>
      </c>
      <c r="D115" s="35">
        <f t="shared" si="12"/>
        <v>689</v>
      </c>
      <c r="E115" s="36">
        <f t="shared" si="10"/>
        <v>36.435643564356447</v>
      </c>
      <c r="F115" s="36">
        <f t="shared" si="13"/>
        <v>1.6211001835207755</v>
      </c>
      <c r="G115" s="35">
        <f t="shared" ref="G115:H115" si="52">G35-G75</f>
        <v>5811</v>
      </c>
      <c r="H115" s="35">
        <f t="shared" si="52"/>
        <v>7454</v>
      </c>
      <c r="I115" s="36">
        <f t="shared" si="11"/>
        <v>28.273963173292028</v>
      </c>
      <c r="J115" s="36">
        <f t="shared" si="15"/>
        <v>1.5349766273346925</v>
      </c>
      <c r="K115" s="79"/>
      <c r="L115" s="35">
        <f t="shared" ref="L115" si="53">L35-L75</f>
        <v>21474</v>
      </c>
      <c r="M115" s="36">
        <f t="shared" si="17"/>
        <v>1.3075238333573844</v>
      </c>
      <c r="N115" s="85"/>
    </row>
    <row r="116" spans="1:14" ht="15.75">
      <c r="A116" s="12"/>
      <c r="B116" s="34" t="s">
        <v>4</v>
      </c>
      <c r="C116" s="35">
        <f t="shared" si="12"/>
        <v>1305</v>
      </c>
      <c r="D116" s="35">
        <f t="shared" si="12"/>
        <v>1067</v>
      </c>
      <c r="E116" s="36">
        <f t="shared" si="10"/>
        <v>-18.237547892720308</v>
      </c>
      <c r="F116" s="36">
        <f t="shared" si="13"/>
        <v>2.5104700955249166</v>
      </c>
      <c r="G116" s="35">
        <f t="shared" ref="G116:H116" si="54">G36-G76</f>
        <v>16541</v>
      </c>
      <c r="H116" s="35">
        <f t="shared" si="54"/>
        <v>15506</v>
      </c>
      <c r="I116" s="36">
        <f t="shared" si="11"/>
        <v>-6.2571791306450635</v>
      </c>
      <c r="J116" s="36">
        <f t="shared" si="15"/>
        <v>3.1930973414880253</v>
      </c>
      <c r="K116" s="79"/>
      <c r="L116" s="35">
        <f t="shared" ref="L116" si="55">L36-L76</f>
        <v>84265</v>
      </c>
      <c r="M116" s="36">
        <f t="shared" si="17"/>
        <v>5.1307858721179098</v>
      </c>
      <c r="N116" s="85"/>
    </row>
    <row r="117" spans="1:14" ht="15.75">
      <c r="A117" s="12"/>
      <c r="B117" s="34" t="s">
        <v>13</v>
      </c>
      <c r="C117" s="35">
        <f t="shared" si="12"/>
        <v>575</v>
      </c>
      <c r="D117" s="35">
        <f t="shared" si="12"/>
        <v>665</v>
      </c>
      <c r="E117" s="36">
        <f t="shared" si="10"/>
        <v>15.652173913043477</v>
      </c>
      <c r="F117" s="36">
        <f t="shared" si="13"/>
        <v>1.5646322525998777</v>
      </c>
      <c r="G117" s="35">
        <f t="shared" ref="G117:H117" si="56">G37-G77</f>
        <v>7735</v>
      </c>
      <c r="H117" s="35">
        <f t="shared" si="56"/>
        <v>7502</v>
      </c>
      <c r="I117" s="36">
        <f t="shared" si="11"/>
        <v>-3.012281835811248</v>
      </c>
      <c r="J117" s="36">
        <f t="shared" si="15"/>
        <v>1.5448611025308374</v>
      </c>
      <c r="K117" s="79"/>
      <c r="L117" s="35">
        <f t="shared" ref="L117" si="57">L37-L77</f>
        <v>26010</v>
      </c>
      <c r="M117" s="36">
        <f t="shared" si="17"/>
        <v>1.583714953228349</v>
      </c>
      <c r="N117" s="85"/>
    </row>
    <row r="118" spans="1:14" ht="15.75">
      <c r="A118" s="12"/>
      <c r="B118" s="34" t="s">
        <v>11</v>
      </c>
      <c r="C118" s="35">
        <f t="shared" si="12"/>
        <v>1012</v>
      </c>
      <c r="D118" s="35">
        <f t="shared" si="12"/>
        <v>1010</v>
      </c>
      <c r="E118" s="36">
        <f t="shared" si="10"/>
        <v>-0.19762845849802257</v>
      </c>
      <c r="F118" s="36">
        <f t="shared" si="13"/>
        <v>2.376358759587784</v>
      </c>
      <c r="G118" s="35">
        <f t="shared" ref="G118:H118" si="58">G38-G78</f>
        <v>11013</v>
      </c>
      <c r="H118" s="35">
        <f t="shared" si="58"/>
        <v>13837</v>
      </c>
      <c r="I118" s="36">
        <f t="shared" si="11"/>
        <v>25.642422591482795</v>
      </c>
      <c r="J118" s="36">
        <f t="shared" si="15"/>
        <v>2.8494059018553983</v>
      </c>
      <c r="K118" s="79"/>
      <c r="L118" s="35">
        <f t="shared" ref="L118" si="59">L38-L78</f>
        <v>41565</v>
      </c>
      <c r="M118" s="36">
        <f t="shared" si="17"/>
        <v>2.5308386017276558</v>
      </c>
      <c r="N118" s="85"/>
    </row>
    <row r="119" spans="1:14" ht="15.75">
      <c r="A119" s="12"/>
      <c r="B119" s="34" t="s">
        <v>22</v>
      </c>
      <c r="C119" s="35">
        <f t="shared" si="12"/>
        <v>342</v>
      </c>
      <c r="D119" s="35">
        <f t="shared" si="12"/>
        <v>312</v>
      </c>
      <c r="E119" s="36">
        <f t="shared" si="10"/>
        <v>-8.7719298245614077</v>
      </c>
      <c r="F119" s="36">
        <f t="shared" si="13"/>
        <v>0.73408310197167193</v>
      </c>
      <c r="G119" s="35">
        <f t="shared" ref="G119:H119" si="60">G39-G79</f>
        <v>3099</v>
      </c>
      <c r="H119" s="35">
        <f t="shared" si="60"/>
        <v>5572</v>
      </c>
      <c r="I119" s="36">
        <f t="shared" si="11"/>
        <v>79.799935463052591</v>
      </c>
      <c r="J119" s="36">
        <f t="shared" si="15"/>
        <v>1.1474228290191717</v>
      </c>
      <c r="K119" s="79"/>
      <c r="L119" s="35">
        <f t="shared" ref="L119" si="61">L39-L79</f>
        <v>12187</v>
      </c>
      <c r="M119" s="36">
        <f t="shared" si="17"/>
        <v>0.74205052422121842</v>
      </c>
      <c r="N119" s="85"/>
    </row>
    <row r="120" spans="1:14" ht="15.75">
      <c r="A120" s="12"/>
      <c r="B120" s="34" t="s">
        <v>15</v>
      </c>
      <c r="C120" s="35">
        <f t="shared" si="12"/>
        <v>262</v>
      </c>
      <c r="D120" s="35">
        <f t="shared" si="12"/>
        <v>320</v>
      </c>
      <c r="E120" s="36">
        <f t="shared" si="10"/>
        <v>22.137404580152676</v>
      </c>
      <c r="F120" s="36">
        <f t="shared" si="13"/>
        <v>0.75290574561197121</v>
      </c>
      <c r="G120" s="35">
        <f t="shared" ref="G120:H120" si="62">G40-G80</f>
        <v>3963</v>
      </c>
      <c r="H120" s="35">
        <f t="shared" si="62"/>
        <v>3770</v>
      </c>
      <c r="I120" s="36">
        <f t="shared" si="11"/>
        <v>-4.8700479434771626</v>
      </c>
      <c r="J120" s="36">
        <f t="shared" si="15"/>
        <v>0.77634315603055948</v>
      </c>
      <c r="K120" s="79"/>
      <c r="L120" s="35">
        <f t="shared" ref="L120" si="63">L40-L80</f>
        <v>15398</v>
      </c>
      <c r="M120" s="36">
        <f t="shared" si="17"/>
        <v>0.9375641234067712</v>
      </c>
      <c r="N120" s="85"/>
    </row>
    <row r="121" spans="1:14" ht="15.75">
      <c r="A121" s="12"/>
      <c r="B121" s="34" t="s">
        <v>6</v>
      </c>
      <c r="C121" s="35">
        <f t="shared" si="12"/>
        <v>560</v>
      </c>
      <c r="D121" s="35">
        <f t="shared" si="12"/>
        <v>698</v>
      </c>
      <c r="E121" s="36">
        <f t="shared" si="10"/>
        <v>24.642857142857146</v>
      </c>
      <c r="F121" s="36">
        <f t="shared" si="13"/>
        <v>1.6422756576161122</v>
      </c>
      <c r="G121" s="35">
        <f t="shared" ref="G121:H121" si="64">G41-G81</f>
        <v>6960</v>
      </c>
      <c r="H121" s="35">
        <f t="shared" si="64"/>
        <v>7623</v>
      </c>
      <c r="I121" s="36">
        <f t="shared" si="11"/>
        <v>9.5258620689655071</v>
      </c>
      <c r="J121" s="36">
        <f t="shared" si="15"/>
        <v>1.5697782170877865</v>
      </c>
      <c r="K121" s="79"/>
      <c r="L121" s="35">
        <f t="shared" ref="L121" si="65">L41-L81</f>
        <v>28223</v>
      </c>
      <c r="M121" s="36">
        <f t="shared" si="17"/>
        <v>1.718461634946701</v>
      </c>
      <c r="N121" s="85"/>
    </row>
    <row r="122" spans="1:14" ht="15.75">
      <c r="A122" s="12"/>
      <c r="B122" s="34" t="s">
        <v>74</v>
      </c>
      <c r="C122" s="35">
        <f t="shared" si="12"/>
        <v>37</v>
      </c>
      <c r="D122" s="35">
        <f t="shared" si="12"/>
        <v>98</v>
      </c>
      <c r="E122" s="36">
        <f t="shared" si="10"/>
        <v>164.86486486486487</v>
      </c>
      <c r="F122" s="36">
        <f t="shared" si="13"/>
        <v>0.23057738459366617</v>
      </c>
      <c r="G122" s="35">
        <f t="shared" ref="G122:H122" si="66">G42-G82</f>
        <v>383</v>
      </c>
      <c r="H122" s="35">
        <f t="shared" si="66"/>
        <v>537</v>
      </c>
      <c r="I122" s="36">
        <f t="shared" si="11"/>
        <v>40.208877284595303</v>
      </c>
      <c r="J122" s="36">
        <f t="shared" si="15"/>
        <v>0.11058256625687279</v>
      </c>
      <c r="K122" s="79"/>
      <c r="L122" s="35">
        <f t="shared" ref="L122" si="67">L42-L82</f>
        <v>1060</v>
      </c>
      <c r="M122" s="36">
        <f t="shared" si="17"/>
        <v>6.4542016548329487E-2</v>
      </c>
      <c r="N122" s="85"/>
    </row>
    <row r="123" spans="1:14" ht="15.75">
      <c r="A123" s="12"/>
      <c r="B123" s="34" t="s">
        <v>3</v>
      </c>
      <c r="C123" s="35">
        <f t="shared" si="12"/>
        <v>2503</v>
      </c>
      <c r="D123" s="35">
        <f t="shared" si="12"/>
        <v>2798</v>
      </c>
      <c r="E123" s="36">
        <f t="shared" si="10"/>
        <v>11.785856971634034</v>
      </c>
      <c r="F123" s="36">
        <f t="shared" si="13"/>
        <v>6.5832196131946734</v>
      </c>
      <c r="G123" s="35">
        <f t="shared" ref="G123:H123" si="68">G43-G83</f>
        <v>28533</v>
      </c>
      <c r="H123" s="35">
        <f t="shared" si="68"/>
        <v>31003</v>
      </c>
      <c r="I123" s="36">
        <f t="shared" si="11"/>
        <v>8.6566431850839454</v>
      </c>
      <c r="J123" s="36">
        <f t="shared" si="15"/>
        <v>6.3843413438767733</v>
      </c>
      <c r="K123" s="79"/>
      <c r="L123" s="35">
        <f t="shared" ref="L123" si="69">L43-L83</f>
        <v>101912</v>
      </c>
      <c r="M123" s="36">
        <f t="shared" si="17"/>
        <v>6.2052886702578816</v>
      </c>
      <c r="N123" s="85"/>
    </row>
    <row r="124" spans="1:14" ht="15.75">
      <c r="A124" s="12"/>
      <c r="B124" s="34" t="s">
        <v>20</v>
      </c>
      <c r="C124" s="35">
        <f t="shared" si="12"/>
        <v>309</v>
      </c>
      <c r="D124" s="35">
        <f t="shared" si="12"/>
        <v>316</v>
      </c>
      <c r="E124" s="36">
        <f t="shared" si="10"/>
        <v>2.265372168284796</v>
      </c>
      <c r="F124" s="36">
        <f t="shared" si="13"/>
        <v>0.74349442379182151</v>
      </c>
      <c r="G124" s="35">
        <f t="shared" ref="G124:H124" si="70">G44-G84</f>
        <v>6592</v>
      </c>
      <c r="H124" s="35">
        <f t="shared" si="70"/>
        <v>3933</v>
      </c>
      <c r="I124" s="36">
        <f t="shared" si="11"/>
        <v>-40.336771844660191</v>
      </c>
      <c r="J124" s="36">
        <f t="shared" si="15"/>
        <v>0.80990918638413545</v>
      </c>
      <c r="K124" s="79"/>
      <c r="L124" s="35">
        <f t="shared" ref="L124" si="71">L44-L84</f>
        <v>18388</v>
      </c>
      <c r="M124" s="36">
        <f t="shared" si="17"/>
        <v>1.1196213210289458</v>
      </c>
      <c r="N124" s="85"/>
    </row>
    <row r="125" spans="1:14" ht="15.75">
      <c r="A125" s="12"/>
      <c r="B125" s="34" t="s">
        <v>7</v>
      </c>
      <c r="C125" s="35">
        <f t="shared" ref="C125:D129" si="72">C45-C85</f>
        <v>843</v>
      </c>
      <c r="D125" s="35">
        <f t="shared" si="72"/>
        <v>1038</v>
      </c>
      <c r="E125" s="36">
        <f t="shared" ref="E125:E130" si="73">IF(ISBLANK(D125),"",(IFERROR(((D125/C125-1)*100),"")))</f>
        <v>23.131672597864771</v>
      </c>
      <c r="F125" s="36">
        <f t="shared" si="13"/>
        <v>2.4422380123288314</v>
      </c>
      <c r="G125" s="35">
        <f t="shared" ref="G125:H129" si="74">G45-G85</f>
        <v>9173</v>
      </c>
      <c r="H125" s="35">
        <f t="shared" si="74"/>
        <v>11550</v>
      </c>
      <c r="I125" s="36">
        <f t="shared" ref="I125:I130" si="75">IF(ISBLANK(H125),"",(IFERROR(((H125/G125-1)*100),"")))</f>
        <v>25.913005559795053</v>
      </c>
      <c r="J125" s="36">
        <f t="shared" si="15"/>
        <v>2.3784518440724036</v>
      </c>
      <c r="K125" s="79"/>
      <c r="L125" s="35">
        <f>L45-L85</f>
        <v>37345</v>
      </c>
      <c r="M125" s="36">
        <f t="shared" si="17"/>
        <v>2.2738883094314764</v>
      </c>
      <c r="N125" s="85"/>
    </row>
    <row r="126" spans="1:14" ht="15.75">
      <c r="A126" s="12"/>
      <c r="B126" s="34" t="s">
        <v>232</v>
      </c>
      <c r="C126" s="35">
        <f t="shared" si="72"/>
        <v>3682</v>
      </c>
      <c r="D126" s="35">
        <f t="shared" si="72"/>
        <v>4585</v>
      </c>
      <c r="E126" s="36">
        <f t="shared" si="73"/>
        <v>24.524714828897331</v>
      </c>
      <c r="F126" s="36">
        <f t="shared" si="13"/>
        <v>10.787727636346524</v>
      </c>
      <c r="G126" s="35">
        <f t="shared" si="74"/>
        <v>42365</v>
      </c>
      <c r="H126" s="35">
        <f t="shared" si="74"/>
        <v>47324</v>
      </c>
      <c r="I126" s="36">
        <f t="shared" si="75"/>
        <v>11.705417207600611</v>
      </c>
      <c r="J126" s="36">
        <f t="shared" si="15"/>
        <v>9.745268837132679</v>
      </c>
      <c r="K126" s="79"/>
      <c r="L126" s="35">
        <f>L46-L86</f>
        <v>204943</v>
      </c>
      <c r="M126" s="36">
        <f t="shared" si="17"/>
        <v>12.47871179006065</v>
      </c>
      <c r="N126" s="85"/>
    </row>
    <row r="127" spans="1:14" ht="15.75">
      <c r="A127" s="12"/>
      <c r="B127" s="34" t="s">
        <v>29</v>
      </c>
      <c r="C127" s="35">
        <f t="shared" si="72"/>
        <v>3</v>
      </c>
      <c r="D127" s="35">
        <f t="shared" si="72"/>
        <v>2</v>
      </c>
      <c r="E127" s="36">
        <f t="shared" si="73"/>
        <v>-33.333333333333336</v>
      </c>
      <c r="F127" s="36">
        <f t="shared" si="13"/>
        <v>4.7056609100748197E-3</v>
      </c>
      <c r="G127" s="35">
        <f t="shared" si="74"/>
        <v>6</v>
      </c>
      <c r="H127" s="35">
        <f t="shared" si="74"/>
        <v>4</v>
      </c>
      <c r="I127" s="36">
        <f t="shared" si="75"/>
        <v>-33.333333333333336</v>
      </c>
      <c r="J127" s="36">
        <f t="shared" si="15"/>
        <v>8.237062663454212E-4</v>
      </c>
      <c r="K127" s="79"/>
      <c r="L127" s="35">
        <f>L47-L87</f>
        <v>29</v>
      </c>
      <c r="M127" s="36">
        <f t="shared" si="17"/>
        <v>1.7657721508505238E-3</v>
      </c>
      <c r="N127" s="85"/>
    </row>
    <row r="128" spans="1:14" ht="15.75">
      <c r="A128" s="12"/>
      <c r="B128" s="34" t="s">
        <v>28</v>
      </c>
      <c r="C128" s="35">
        <f t="shared" si="72"/>
        <v>0</v>
      </c>
      <c r="D128" s="35">
        <f t="shared" si="72"/>
        <v>0</v>
      </c>
      <c r="E128" s="36" t="str">
        <f t="shared" si="73"/>
        <v/>
      </c>
      <c r="F128" s="36">
        <f t="shared" si="13"/>
        <v>0</v>
      </c>
      <c r="G128" s="35">
        <f t="shared" si="74"/>
        <v>13</v>
      </c>
      <c r="H128" s="35">
        <f t="shared" si="74"/>
        <v>14</v>
      </c>
      <c r="I128" s="36">
        <f t="shared" si="75"/>
        <v>7.6923076923076872</v>
      </c>
      <c r="J128" s="36">
        <f t="shared" si="15"/>
        <v>2.8829719322089743E-3</v>
      </c>
      <c r="K128" s="79"/>
      <c r="L128" s="35">
        <f>L48-L88</f>
        <v>48</v>
      </c>
      <c r="M128" s="36">
        <f t="shared" si="17"/>
        <v>2.9226573531319013E-3</v>
      </c>
      <c r="N128" s="85"/>
    </row>
    <row r="129" spans="1:14" ht="15.75">
      <c r="A129" s="12"/>
      <c r="B129" s="34" t="s">
        <v>71</v>
      </c>
      <c r="C129" s="35">
        <f t="shared" si="72"/>
        <v>0</v>
      </c>
      <c r="D129" s="35">
        <f t="shared" si="72"/>
        <v>0</v>
      </c>
      <c r="E129" s="36" t="str">
        <f t="shared" si="73"/>
        <v/>
      </c>
      <c r="F129" s="36">
        <f t="shared" si="13"/>
        <v>0</v>
      </c>
      <c r="G129" s="35">
        <f t="shared" si="74"/>
        <v>2</v>
      </c>
      <c r="H129" s="35">
        <f t="shared" si="74"/>
        <v>0</v>
      </c>
      <c r="I129" s="36">
        <f t="shared" si="75"/>
        <v>-100</v>
      </c>
      <c r="J129" s="36">
        <f t="shared" si="15"/>
        <v>0</v>
      </c>
      <c r="K129" s="79"/>
      <c r="L129" s="35">
        <f>L49-L89</f>
        <v>53</v>
      </c>
      <c r="M129" s="36">
        <f t="shared" si="17"/>
        <v>3.2271008274164744E-3</v>
      </c>
      <c r="N129" s="85"/>
    </row>
    <row r="130" spans="1:14" ht="15.75">
      <c r="A130" s="12"/>
      <c r="B130" s="40" t="s">
        <v>70</v>
      </c>
      <c r="C130" s="37">
        <f>SUM(C96:C129)</f>
        <v>35149</v>
      </c>
      <c r="D130" s="37">
        <f>SUM(D96:D129)</f>
        <v>42502</v>
      </c>
      <c r="E130" s="38">
        <f t="shared" si="73"/>
        <v>20.919514068679046</v>
      </c>
      <c r="F130" s="38">
        <f>SUM(F96:F129)</f>
        <v>100.00000000000003</v>
      </c>
      <c r="G130" s="37">
        <f>SUM(G96:G129)</f>
        <v>414196</v>
      </c>
      <c r="H130" s="37">
        <f>SUM(H96:H129)</f>
        <v>485610</v>
      </c>
      <c r="I130" s="38">
        <f t="shared" si="75"/>
        <v>17.241595766255593</v>
      </c>
      <c r="J130" s="38">
        <f>SUM(J96:J129)</f>
        <v>99.999999999999986</v>
      </c>
      <c r="K130" s="79"/>
      <c r="L130" s="37">
        <f>SUM(L96:L129)</f>
        <v>1642341</v>
      </c>
      <c r="M130" s="38">
        <f>SUM(M96:M129)</f>
        <v>100.00000000000001</v>
      </c>
      <c r="N130" s="85"/>
    </row>
    <row r="131" spans="1:14">
      <c r="A131" s="12"/>
      <c r="N131" s="85"/>
    </row>
    <row r="132" spans="1:14" s="2" customFormat="1" ht="15.75">
      <c r="A132" s="22"/>
      <c r="B132" s="34" t="s">
        <v>256</v>
      </c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85"/>
    </row>
    <row r="133" spans="1:14" s="2" customFormat="1">
      <c r="A133" s="22"/>
      <c r="B133" s="8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85"/>
    </row>
    <row r="134" spans="1:14" s="2" customFormat="1">
      <c r="A134" s="1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93"/>
    </row>
    <row r="135" spans="1:14" s="2" customForma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>
      <c r="A136" s="12"/>
    </row>
    <row r="137" spans="1:14">
      <c r="A137" s="12"/>
    </row>
  </sheetData>
  <mergeCells count="23">
    <mergeCell ref="G93:H93"/>
    <mergeCell ref="F93:F94"/>
    <mergeCell ref="E93:E94"/>
    <mergeCell ref="C93:D93"/>
    <mergeCell ref="M93:M94"/>
    <mergeCell ref="J93:J94"/>
    <mergeCell ref="I93:I94"/>
    <mergeCell ref="J53:J54"/>
    <mergeCell ref="M53:M54"/>
    <mergeCell ref="C53:D53"/>
    <mergeCell ref="E53:E54"/>
    <mergeCell ref="F53:F54"/>
    <mergeCell ref="G53:H53"/>
    <mergeCell ref="I53:I54"/>
    <mergeCell ref="J13:J14"/>
    <mergeCell ref="M13:M14"/>
    <mergeCell ref="C10:M10"/>
    <mergeCell ref="C13:D13"/>
    <mergeCell ref="E13:E14"/>
    <mergeCell ref="F13:F14"/>
    <mergeCell ref="G13:H13"/>
    <mergeCell ref="I13:I14"/>
    <mergeCell ref="C11:M1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132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105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>
      <c r="A12" s="12"/>
      <c r="B12" s="8"/>
      <c r="C12" s="107" t="s">
        <v>313</v>
      </c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5"/>
    </row>
    <row r="13" spans="1:22" ht="18.75">
      <c r="A13" s="12"/>
      <c r="B13" s="92" t="s">
        <v>309</v>
      </c>
      <c r="N13" s="15"/>
    </row>
    <row r="14" spans="1:22" ht="63">
      <c r="A14" s="12"/>
      <c r="B14" s="30" t="s">
        <v>257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32"/>
      <c r="L14" s="86" t="s">
        <v>322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32"/>
      <c r="L15" s="39" t="s">
        <v>308</v>
      </c>
      <c r="M15" s="101"/>
      <c r="N15" s="15"/>
    </row>
    <row r="16" spans="1:22">
      <c r="A16" s="12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23</v>
      </c>
      <c r="C17" s="35">
        <v>464</v>
      </c>
      <c r="D17" s="35">
        <v>223</v>
      </c>
      <c r="E17" s="36">
        <f t="shared" ref="E17:E49" si="0">IF(ISBLANK(D17),"",(IFERROR(((D17/C17-1)*100),"")))</f>
        <v>-51.939655172413794</v>
      </c>
      <c r="F17" s="36">
        <f>+(D17*100)/$D$49</f>
        <v>0.44018080969582124</v>
      </c>
      <c r="G17" s="35">
        <v>4300</v>
      </c>
      <c r="H17" s="35">
        <v>4080</v>
      </c>
      <c r="I17" s="36">
        <f t="shared" ref="I17:I49" si="1">IF(ISBLANK(H17),"",(IFERROR(((H17/G17-1)*100),"")))</f>
        <v>-5.1162790697674376</v>
      </c>
      <c r="J17" s="36">
        <f>+(H17*100)/$H$49</f>
        <v>0.68158354577134206</v>
      </c>
      <c r="K17" s="79"/>
      <c r="L17" s="35">
        <v>12664</v>
      </c>
      <c r="M17" s="36">
        <f>+(L17*100)/$L$49</f>
        <v>0.56062958383523931</v>
      </c>
      <c r="N17" s="15"/>
    </row>
    <row r="18" spans="1:14" ht="15.75">
      <c r="A18" s="12"/>
      <c r="B18" s="34" t="s">
        <v>43</v>
      </c>
      <c r="C18" s="35">
        <v>503</v>
      </c>
      <c r="D18" s="35">
        <v>578</v>
      </c>
      <c r="E18" s="36">
        <f t="shared" si="0"/>
        <v>14.910536779324058</v>
      </c>
      <c r="F18" s="36">
        <f t="shared" ref="F18:F48" si="2">+(D18*100)/$D$49</f>
        <v>1.1409170762519492</v>
      </c>
      <c r="G18" s="35">
        <v>7421</v>
      </c>
      <c r="H18" s="35">
        <v>6495</v>
      </c>
      <c r="I18" s="36">
        <f t="shared" si="1"/>
        <v>-12.478102681579307</v>
      </c>
      <c r="J18" s="36">
        <f t="shared" ref="J18:J48" si="3">+(H18*100)/$H$49</f>
        <v>1.0850208651433497</v>
      </c>
      <c r="K18" s="79"/>
      <c r="L18" s="35">
        <v>27875</v>
      </c>
      <c r="M18" s="36">
        <f t="shared" ref="M18:M48" si="4">+(L18*100)/$L$49</f>
        <v>1.2340137120504815</v>
      </c>
      <c r="N18" s="15"/>
    </row>
    <row r="19" spans="1:14" ht="15.75">
      <c r="A19" s="12"/>
      <c r="B19" s="34" t="s">
        <v>33</v>
      </c>
      <c r="C19" s="35">
        <v>2357</v>
      </c>
      <c r="D19" s="35">
        <v>3619</v>
      </c>
      <c r="E19" s="36">
        <f t="shared" si="0"/>
        <v>53.542638947815014</v>
      </c>
      <c r="F19" s="36">
        <f t="shared" si="2"/>
        <v>7.1435621089200767</v>
      </c>
      <c r="G19" s="35">
        <v>40152</v>
      </c>
      <c r="H19" s="35">
        <v>36833</v>
      </c>
      <c r="I19" s="36">
        <f t="shared" si="1"/>
        <v>-8.2660888623231727</v>
      </c>
      <c r="J19" s="36">
        <f t="shared" si="3"/>
        <v>6.1531291032832947</v>
      </c>
      <c r="K19" s="79"/>
      <c r="L19" s="35">
        <v>137209</v>
      </c>
      <c r="M19" s="36">
        <f t="shared" si="4"/>
        <v>6.0741807145016864</v>
      </c>
      <c r="N19" s="15"/>
    </row>
    <row r="20" spans="1:14" ht="15.75">
      <c r="A20" s="12"/>
      <c r="B20" s="34" t="s">
        <v>30</v>
      </c>
      <c r="C20" s="35">
        <v>16884</v>
      </c>
      <c r="D20" s="35">
        <v>17600</v>
      </c>
      <c r="E20" s="36">
        <f t="shared" si="0"/>
        <v>4.2407012556266332</v>
      </c>
      <c r="F20" s="36">
        <f t="shared" si="2"/>
        <v>34.74072758137423</v>
      </c>
      <c r="G20" s="35">
        <v>211778</v>
      </c>
      <c r="H20" s="35">
        <v>215359</v>
      </c>
      <c r="I20" s="36">
        <f t="shared" si="1"/>
        <v>1.6909216254757276</v>
      </c>
      <c r="J20" s="36">
        <f t="shared" si="3"/>
        <v>35.9767526553359</v>
      </c>
      <c r="K20" s="79"/>
      <c r="L20" s="35">
        <v>825738</v>
      </c>
      <c r="M20" s="36">
        <f t="shared" si="4"/>
        <v>36.555049849727013</v>
      </c>
      <c r="N20" s="15"/>
    </row>
    <row r="21" spans="1:14" ht="15.75">
      <c r="A21" s="12"/>
      <c r="B21" s="34" t="s">
        <v>34</v>
      </c>
      <c r="C21" s="35">
        <v>1773</v>
      </c>
      <c r="D21" s="35">
        <v>2085</v>
      </c>
      <c r="E21" s="36">
        <f t="shared" si="0"/>
        <v>17.597292724196279</v>
      </c>
      <c r="F21" s="36">
        <f t="shared" si="2"/>
        <v>4.1155918754071177</v>
      </c>
      <c r="G21" s="35">
        <v>21706</v>
      </c>
      <c r="H21" s="35">
        <v>22449</v>
      </c>
      <c r="I21" s="36">
        <f t="shared" si="1"/>
        <v>3.4230166774163795</v>
      </c>
      <c r="J21" s="36">
        <f t="shared" si="3"/>
        <v>3.7502129948580536</v>
      </c>
      <c r="K21" s="79"/>
      <c r="L21" s="35">
        <v>73661</v>
      </c>
      <c r="M21" s="36">
        <f t="shared" si="4"/>
        <v>3.2609393378780456</v>
      </c>
      <c r="N21" s="15"/>
    </row>
    <row r="22" spans="1:14" ht="15.75">
      <c r="A22" s="12"/>
      <c r="B22" s="34" t="s">
        <v>32</v>
      </c>
      <c r="C22" s="35">
        <v>3759</v>
      </c>
      <c r="D22" s="35">
        <v>4431</v>
      </c>
      <c r="E22" s="36">
        <f t="shared" si="0"/>
        <v>17.877094972067042</v>
      </c>
      <c r="F22" s="36">
        <f t="shared" si="2"/>
        <v>8.7463729496062061</v>
      </c>
      <c r="G22" s="35">
        <v>44108</v>
      </c>
      <c r="H22" s="35">
        <v>42194</v>
      </c>
      <c r="I22" s="36">
        <f t="shared" si="1"/>
        <v>-4.3393488709531187</v>
      </c>
      <c r="J22" s="36">
        <f t="shared" si="3"/>
        <v>7.0487098358519624</v>
      </c>
      <c r="K22" s="79"/>
      <c r="L22" s="35">
        <v>215406</v>
      </c>
      <c r="M22" s="36">
        <f t="shared" si="4"/>
        <v>9.5359267321236239</v>
      </c>
      <c r="N22" s="15"/>
    </row>
    <row r="23" spans="1:14" ht="15.75">
      <c r="A23" s="12"/>
      <c r="B23" s="34" t="s">
        <v>35</v>
      </c>
      <c r="C23" s="35">
        <v>869</v>
      </c>
      <c r="D23" s="35">
        <v>808</v>
      </c>
      <c r="E23" s="36">
        <f t="shared" si="0"/>
        <v>-7.0195627157652485</v>
      </c>
      <c r="F23" s="36">
        <f t="shared" si="2"/>
        <v>1.5949152207812716</v>
      </c>
      <c r="G23" s="35">
        <v>7294</v>
      </c>
      <c r="H23" s="35">
        <v>10253</v>
      </c>
      <c r="I23" s="36">
        <f t="shared" si="1"/>
        <v>40.567589799835481</v>
      </c>
      <c r="J23" s="36">
        <f t="shared" si="3"/>
        <v>1.7128127683317576</v>
      </c>
      <c r="K23" s="79"/>
      <c r="L23" s="35">
        <v>37994</v>
      </c>
      <c r="M23" s="36">
        <f t="shared" si="4"/>
        <v>1.6819772906061343</v>
      </c>
      <c r="N23" s="15"/>
    </row>
    <row r="24" spans="1:14" ht="15.75">
      <c r="A24" s="12"/>
      <c r="B24" s="34" t="s">
        <v>41</v>
      </c>
      <c r="C24" s="35">
        <v>1591</v>
      </c>
      <c r="D24" s="35">
        <v>1435</v>
      </c>
      <c r="E24" s="36">
        <f t="shared" si="0"/>
        <v>-9.8051539912004984</v>
      </c>
      <c r="F24" s="36">
        <f t="shared" si="2"/>
        <v>2.8325536408677285</v>
      </c>
      <c r="G24" s="35">
        <v>19939</v>
      </c>
      <c r="H24" s="35">
        <v>20968</v>
      </c>
      <c r="I24" s="36">
        <f t="shared" si="1"/>
        <v>5.160740257786256</v>
      </c>
      <c r="J24" s="36">
        <f t="shared" si="3"/>
        <v>3.5028048499346816</v>
      </c>
      <c r="K24" s="79"/>
      <c r="L24" s="35">
        <v>72036</v>
      </c>
      <c r="M24" s="36">
        <f t="shared" si="4"/>
        <v>3.1890013187899009</v>
      </c>
      <c r="N24" s="15"/>
    </row>
    <row r="25" spans="1:14" ht="15.75">
      <c r="A25" s="12"/>
      <c r="B25" s="34" t="s">
        <v>52</v>
      </c>
      <c r="C25" s="35">
        <v>202</v>
      </c>
      <c r="D25" s="35">
        <v>335</v>
      </c>
      <c r="E25" s="36">
        <f t="shared" si="0"/>
        <v>65.841584158415827</v>
      </c>
      <c r="F25" s="36">
        <f t="shared" si="2"/>
        <v>0.66125816703183904</v>
      </c>
      <c r="G25" s="35">
        <v>4206</v>
      </c>
      <c r="H25" s="35">
        <v>3922</v>
      </c>
      <c r="I25" s="36">
        <f t="shared" si="1"/>
        <v>-6.7522586780789373</v>
      </c>
      <c r="J25" s="36">
        <f t="shared" si="3"/>
        <v>0.65518888885176563</v>
      </c>
      <c r="K25" s="79"/>
      <c r="L25" s="35">
        <v>15257</v>
      </c>
      <c r="M25" s="36">
        <f t="shared" si="4"/>
        <v>0.67542052752481418</v>
      </c>
      <c r="N25" s="15"/>
    </row>
    <row r="26" spans="1:14" ht="15.75">
      <c r="A26" s="12"/>
      <c r="B26" s="34" t="s">
        <v>38</v>
      </c>
      <c r="C26" s="35">
        <v>1050</v>
      </c>
      <c r="D26" s="35">
        <v>1387</v>
      </c>
      <c r="E26" s="36">
        <f t="shared" si="0"/>
        <v>32.095238095238088</v>
      </c>
      <c r="F26" s="36">
        <f t="shared" si="2"/>
        <v>2.7378062020094354</v>
      </c>
      <c r="G26" s="35">
        <v>13915</v>
      </c>
      <c r="H26" s="35">
        <v>16102</v>
      </c>
      <c r="I26" s="36">
        <f t="shared" si="1"/>
        <v>15.716852317642838</v>
      </c>
      <c r="J26" s="36">
        <f t="shared" si="3"/>
        <v>2.689916238727978</v>
      </c>
      <c r="K26" s="79"/>
      <c r="L26" s="35">
        <v>60258</v>
      </c>
      <c r="M26" s="36">
        <f t="shared" si="4"/>
        <v>2.6675945564390284</v>
      </c>
      <c r="N26" s="15"/>
    </row>
    <row r="27" spans="1:14" ht="15.75">
      <c r="A27" s="12"/>
      <c r="B27" s="34" t="s">
        <v>57</v>
      </c>
      <c r="C27" s="35">
        <v>1</v>
      </c>
      <c r="D27" s="35">
        <v>0</v>
      </c>
      <c r="E27" s="36">
        <f t="shared" si="0"/>
        <v>-100</v>
      </c>
      <c r="F27" s="36">
        <f t="shared" si="2"/>
        <v>0</v>
      </c>
      <c r="G27" s="35">
        <v>11</v>
      </c>
      <c r="H27" s="35">
        <v>5</v>
      </c>
      <c r="I27" s="36">
        <f t="shared" si="1"/>
        <v>-54.54545454545454</v>
      </c>
      <c r="J27" s="36">
        <f t="shared" si="3"/>
        <v>8.3527395315115456E-4</v>
      </c>
      <c r="K27" s="79"/>
      <c r="L27" s="35">
        <v>55</v>
      </c>
      <c r="M27" s="36">
        <f t="shared" si="4"/>
        <v>2.434825261444896E-3</v>
      </c>
      <c r="N27" s="15"/>
    </row>
    <row r="28" spans="1:14" ht="15.75">
      <c r="A28" s="12"/>
      <c r="B28" s="34" t="s">
        <v>56</v>
      </c>
      <c r="C28" s="35">
        <v>38</v>
      </c>
      <c r="D28" s="35">
        <v>57</v>
      </c>
      <c r="E28" s="36">
        <f t="shared" si="0"/>
        <v>50</v>
      </c>
      <c r="F28" s="36">
        <f t="shared" si="2"/>
        <v>0.11251258364422337</v>
      </c>
      <c r="G28" s="35">
        <v>690</v>
      </c>
      <c r="H28" s="35">
        <v>794</v>
      </c>
      <c r="I28" s="36">
        <f t="shared" si="1"/>
        <v>15.072463768115952</v>
      </c>
      <c r="J28" s="36">
        <f t="shared" si="3"/>
        <v>0.13264150376040335</v>
      </c>
      <c r="K28" s="79"/>
      <c r="L28" s="35">
        <v>2324</v>
      </c>
      <c r="M28" s="36">
        <f t="shared" si="4"/>
        <v>0.10288243468359888</v>
      </c>
      <c r="N28" s="15"/>
    </row>
    <row r="29" spans="1:14" ht="15.75">
      <c r="A29" s="12"/>
      <c r="B29" s="34" t="s">
        <v>39</v>
      </c>
      <c r="C29" s="35">
        <v>720</v>
      </c>
      <c r="D29" s="35">
        <v>849</v>
      </c>
      <c r="E29" s="36">
        <f t="shared" si="0"/>
        <v>17.916666666666671</v>
      </c>
      <c r="F29" s="36">
        <f t="shared" si="2"/>
        <v>1.6758453248060639</v>
      </c>
      <c r="G29" s="35">
        <v>11356</v>
      </c>
      <c r="H29" s="35">
        <v>10360</v>
      </c>
      <c r="I29" s="36">
        <f t="shared" si="1"/>
        <v>-8.7706939063050378</v>
      </c>
      <c r="J29" s="36">
        <f t="shared" si="3"/>
        <v>1.7306876309291921</v>
      </c>
      <c r="K29" s="79"/>
      <c r="L29" s="35">
        <v>46219</v>
      </c>
      <c r="M29" s="36">
        <f t="shared" si="4"/>
        <v>2.0460943410676666</v>
      </c>
      <c r="N29" s="15"/>
    </row>
    <row r="30" spans="1:14" ht="15.75">
      <c r="A30" s="12"/>
      <c r="B30" s="34" t="s">
        <v>31</v>
      </c>
      <c r="C30" s="35">
        <v>3602</v>
      </c>
      <c r="D30" s="35">
        <v>7652</v>
      </c>
      <c r="E30" s="36">
        <f t="shared" si="0"/>
        <v>112.4375347029428</v>
      </c>
      <c r="F30" s="36">
        <f t="shared" si="2"/>
        <v>15.104320877992933</v>
      </c>
      <c r="G30" s="35">
        <v>51593</v>
      </c>
      <c r="H30" s="35">
        <v>84490</v>
      </c>
      <c r="I30" s="36">
        <f t="shared" si="1"/>
        <v>63.762525924059467</v>
      </c>
      <c r="J30" s="36">
        <f t="shared" si="3"/>
        <v>14.114459260348209</v>
      </c>
      <c r="K30" s="79"/>
      <c r="L30" s="35">
        <v>258866</v>
      </c>
      <c r="M30" s="36">
        <f t="shared" si="4"/>
        <v>11.459881384167172</v>
      </c>
      <c r="N30" s="15"/>
    </row>
    <row r="31" spans="1:14" ht="15.75">
      <c r="A31" s="12"/>
      <c r="B31" s="34" t="s">
        <v>58</v>
      </c>
      <c r="C31" s="35">
        <v>3</v>
      </c>
      <c r="D31" s="35">
        <v>1</v>
      </c>
      <c r="E31" s="36">
        <f t="shared" si="0"/>
        <v>-66.666666666666671</v>
      </c>
      <c r="F31" s="36">
        <f t="shared" si="2"/>
        <v>1.9739049762144451E-3</v>
      </c>
      <c r="G31" s="35">
        <v>7</v>
      </c>
      <c r="H31" s="35">
        <v>6</v>
      </c>
      <c r="I31" s="36">
        <f t="shared" si="1"/>
        <v>-14.28571428571429</v>
      </c>
      <c r="J31" s="36">
        <f t="shared" si="3"/>
        <v>1.0023287437813855E-3</v>
      </c>
      <c r="K31" s="79"/>
      <c r="L31" s="35">
        <v>39</v>
      </c>
      <c r="M31" s="36">
        <f t="shared" si="4"/>
        <v>1.7265124581154719E-3</v>
      </c>
      <c r="N31" s="15"/>
    </row>
    <row r="32" spans="1:14" ht="15.75">
      <c r="A32" s="12"/>
      <c r="B32" s="34" t="s">
        <v>55</v>
      </c>
      <c r="C32" s="35">
        <v>86</v>
      </c>
      <c r="D32" s="35">
        <v>56</v>
      </c>
      <c r="E32" s="36">
        <f t="shared" si="0"/>
        <v>-34.883720930232556</v>
      </c>
      <c r="F32" s="36">
        <f t="shared" si="2"/>
        <v>0.11053867866800893</v>
      </c>
      <c r="G32" s="35">
        <v>805</v>
      </c>
      <c r="H32" s="35">
        <v>1035</v>
      </c>
      <c r="I32" s="36">
        <f t="shared" si="1"/>
        <v>28.57142857142858</v>
      </c>
      <c r="J32" s="36">
        <f t="shared" si="3"/>
        <v>0.17290170830228899</v>
      </c>
      <c r="K32" s="79"/>
      <c r="L32" s="35">
        <v>2858</v>
      </c>
      <c r="M32" s="36">
        <f t="shared" si="4"/>
        <v>0.12652237449471843</v>
      </c>
      <c r="N32" s="15"/>
    </row>
    <row r="33" spans="1:14" ht="15.75">
      <c r="A33" s="12"/>
      <c r="B33" s="34" t="s">
        <v>47</v>
      </c>
      <c r="C33" s="35">
        <v>577</v>
      </c>
      <c r="D33" s="35">
        <v>936</v>
      </c>
      <c r="E33" s="36">
        <f t="shared" si="0"/>
        <v>62.218370883882159</v>
      </c>
      <c r="F33" s="36">
        <f t="shared" si="2"/>
        <v>1.8475750577367205</v>
      </c>
      <c r="G33" s="35">
        <v>6288</v>
      </c>
      <c r="H33" s="35">
        <v>15081</v>
      </c>
      <c r="I33" s="36">
        <f t="shared" si="1"/>
        <v>139.83778625954199</v>
      </c>
      <c r="J33" s="36">
        <f t="shared" si="3"/>
        <v>2.5193532974945123</v>
      </c>
      <c r="K33" s="79"/>
      <c r="L33" s="35">
        <v>33166</v>
      </c>
      <c r="M33" s="36">
        <f t="shared" si="4"/>
        <v>1.4682439022014804</v>
      </c>
      <c r="N33" s="15"/>
    </row>
    <row r="34" spans="1:14" ht="15.75">
      <c r="A34" s="12"/>
      <c r="B34" s="34" t="s">
        <v>40</v>
      </c>
      <c r="C34" s="35">
        <v>897</v>
      </c>
      <c r="D34" s="35">
        <v>1312</v>
      </c>
      <c r="E34" s="36">
        <f t="shared" si="0"/>
        <v>46.265328874024526</v>
      </c>
      <c r="F34" s="36">
        <f t="shared" si="2"/>
        <v>2.5897633287933517</v>
      </c>
      <c r="G34" s="35">
        <v>12623</v>
      </c>
      <c r="H34" s="35">
        <v>11499</v>
      </c>
      <c r="I34" s="36">
        <f t="shared" si="1"/>
        <v>-8.9043808920225018</v>
      </c>
      <c r="J34" s="36">
        <f t="shared" si="3"/>
        <v>1.9209630374570252</v>
      </c>
      <c r="K34" s="79"/>
      <c r="L34" s="35">
        <v>50722</v>
      </c>
      <c r="M34" s="36">
        <f t="shared" si="4"/>
        <v>2.2454401256546914</v>
      </c>
      <c r="N34" s="15"/>
    </row>
    <row r="35" spans="1:14" ht="15.75">
      <c r="A35" s="12"/>
      <c r="B35" s="34" t="s">
        <v>44</v>
      </c>
      <c r="C35" s="35">
        <v>798</v>
      </c>
      <c r="D35" s="35">
        <v>915</v>
      </c>
      <c r="E35" s="36">
        <f t="shared" si="0"/>
        <v>14.661654135338352</v>
      </c>
      <c r="F35" s="36">
        <f t="shared" si="2"/>
        <v>1.8061230532362171</v>
      </c>
      <c r="G35" s="35">
        <v>12391</v>
      </c>
      <c r="H35" s="35">
        <v>10727</v>
      </c>
      <c r="I35" s="36">
        <f t="shared" si="1"/>
        <v>-13.429101767411833</v>
      </c>
      <c r="J35" s="36">
        <f t="shared" si="3"/>
        <v>1.791996739090487</v>
      </c>
      <c r="K35" s="79"/>
      <c r="L35" s="35">
        <v>44748</v>
      </c>
      <c r="M35" s="36">
        <f t="shared" si="4"/>
        <v>1.9809738327115676</v>
      </c>
      <c r="N35" s="15"/>
    </row>
    <row r="36" spans="1:14" ht="15.75">
      <c r="A36" s="12"/>
      <c r="B36" s="34" t="s">
        <v>36</v>
      </c>
      <c r="C36" s="35">
        <v>863</v>
      </c>
      <c r="D36" s="35">
        <v>932</v>
      </c>
      <c r="E36" s="36">
        <f t="shared" si="0"/>
        <v>7.995365005793742</v>
      </c>
      <c r="F36" s="36">
        <f t="shared" si="2"/>
        <v>1.8396794378318628</v>
      </c>
      <c r="G36" s="35">
        <v>10556</v>
      </c>
      <c r="H36" s="35">
        <v>10850</v>
      </c>
      <c r="I36" s="36">
        <f t="shared" si="1"/>
        <v>2.7851458885941538</v>
      </c>
      <c r="J36" s="36">
        <f t="shared" si="3"/>
        <v>1.8125444783380054</v>
      </c>
      <c r="K36" s="79"/>
      <c r="L36" s="35">
        <v>43674</v>
      </c>
      <c r="M36" s="36">
        <f t="shared" si="4"/>
        <v>1.9334283357880799</v>
      </c>
      <c r="N36" s="15"/>
    </row>
    <row r="37" spans="1:14" ht="15.75">
      <c r="A37" s="12"/>
      <c r="B37" s="34" t="s">
        <v>48</v>
      </c>
      <c r="C37" s="35">
        <v>650</v>
      </c>
      <c r="D37" s="35">
        <v>1010</v>
      </c>
      <c r="E37" s="36">
        <f t="shared" si="0"/>
        <v>55.384615384615387</v>
      </c>
      <c r="F37" s="36">
        <f t="shared" si="2"/>
        <v>1.9936440259765895</v>
      </c>
      <c r="G37" s="35">
        <v>7787</v>
      </c>
      <c r="H37" s="35">
        <v>11114</v>
      </c>
      <c r="I37" s="36">
        <f t="shared" si="1"/>
        <v>42.725054578143059</v>
      </c>
      <c r="J37" s="36">
        <f t="shared" si="3"/>
        <v>1.8566469430643862</v>
      </c>
      <c r="K37" s="79"/>
      <c r="L37" s="35">
        <v>35008</v>
      </c>
      <c r="M37" s="36">
        <f t="shared" si="4"/>
        <v>1.5497884136847804</v>
      </c>
      <c r="N37" s="15"/>
    </row>
    <row r="38" spans="1:14" ht="15.75">
      <c r="A38" s="12"/>
      <c r="B38" s="34" t="s">
        <v>85</v>
      </c>
      <c r="C38" s="35">
        <v>1</v>
      </c>
      <c r="D38" s="35">
        <v>0</v>
      </c>
      <c r="E38" s="36">
        <f t="shared" si="0"/>
        <v>-100</v>
      </c>
      <c r="F38" s="36">
        <f t="shared" si="2"/>
        <v>0</v>
      </c>
      <c r="G38" s="35">
        <v>18</v>
      </c>
      <c r="H38" s="35">
        <v>15</v>
      </c>
      <c r="I38" s="36">
        <f t="shared" si="1"/>
        <v>-16.666666666666664</v>
      </c>
      <c r="J38" s="36">
        <f t="shared" si="3"/>
        <v>2.5058218594534633E-3</v>
      </c>
      <c r="K38" s="79"/>
      <c r="L38" s="35">
        <v>60</v>
      </c>
      <c r="M38" s="36">
        <f t="shared" si="4"/>
        <v>2.6561730124853413E-3</v>
      </c>
      <c r="N38" s="15"/>
    </row>
    <row r="39" spans="1:14" ht="15.75">
      <c r="A39" s="12"/>
      <c r="B39" s="34" t="s">
        <v>53</v>
      </c>
      <c r="C39" s="35">
        <v>219</v>
      </c>
      <c r="D39" s="35">
        <v>129</v>
      </c>
      <c r="E39" s="36">
        <f t="shared" si="0"/>
        <v>-41.095890410958901</v>
      </c>
      <c r="F39" s="36">
        <f t="shared" si="2"/>
        <v>0.25463374193166338</v>
      </c>
      <c r="G39" s="35">
        <v>2919</v>
      </c>
      <c r="H39" s="35">
        <v>2795</v>
      </c>
      <c r="I39" s="36">
        <f t="shared" si="1"/>
        <v>-4.2480301473107218</v>
      </c>
      <c r="J39" s="36">
        <f t="shared" si="3"/>
        <v>0.46691813981149538</v>
      </c>
      <c r="K39" s="79"/>
      <c r="L39" s="35">
        <v>10609</v>
      </c>
      <c r="M39" s="36">
        <f t="shared" si="4"/>
        <v>0.4696556581576164</v>
      </c>
      <c r="N39" s="15"/>
    </row>
    <row r="40" spans="1:14" ht="15.75">
      <c r="A40" s="12"/>
      <c r="B40" s="34" t="s">
        <v>50</v>
      </c>
      <c r="C40" s="35">
        <v>380</v>
      </c>
      <c r="D40" s="35">
        <v>337</v>
      </c>
      <c r="E40" s="36">
        <f t="shared" si="0"/>
        <v>-11.315789473684212</v>
      </c>
      <c r="F40" s="36">
        <f t="shared" si="2"/>
        <v>0.66520597698426798</v>
      </c>
      <c r="G40" s="35">
        <v>4345</v>
      </c>
      <c r="H40" s="35">
        <v>6018</v>
      </c>
      <c r="I40" s="36">
        <f t="shared" si="1"/>
        <v>38.504027617951664</v>
      </c>
      <c r="J40" s="36">
        <f t="shared" si="3"/>
        <v>1.0053357300127295</v>
      </c>
      <c r="K40" s="79"/>
      <c r="L40" s="35">
        <v>18882</v>
      </c>
      <c r="M40" s="36">
        <f t="shared" si="4"/>
        <v>0.83589764702913694</v>
      </c>
      <c r="N40" s="15"/>
    </row>
    <row r="41" spans="1:14" ht="15.75">
      <c r="A41" s="12"/>
      <c r="B41" s="34" t="s">
        <v>54</v>
      </c>
      <c r="C41" s="35">
        <v>130</v>
      </c>
      <c r="D41" s="35">
        <v>171</v>
      </c>
      <c r="E41" s="36">
        <f t="shared" si="0"/>
        <v>31.538461538461537</v>
      </c>
      <c r="F41" s="36">
        <f t="shared" si="2"/>
        <v>0.33753775093267008</v>
      </c>
      <c r="G41" s="35">
        <v>1787</v>
      </c>
      <c r="H41" s="35">
        <v>1644</v>
      </c>
      <c r="I41" s="36">
        <f t="shared" si="1"/>
        <v>-8.0022383883603823</v>
      </c>
      <c r="J41" s="36">
        <f t="shared" si="3"/>
        <v>0.27463807579609961</v>
      </c>
      <c r="K41" s="79"/>
      <c r="L41" s="35">
        <v>3847</v>
      </c>
      <c r="M41" s="36">
        <f t="shared" si="4"/>
        <v>0.17030495965051845</v>
      </c>
      <c r="N41" s="15"/>
    </row>
    <row r="42" spans="1:14" ht="15.75">
      <c r="A42" s="12"/>
      <c r="B42" s="34" t="s">
        <v>233</v>
      </c>
      <c r="C42" s="35">
        <v>2</v>
      </c>
      <c r="D42" s="35">
        <v>2</v>
      </c>
      <c r="E42" s="36">
        <f t="shared" si="0"/>
        <v>0</v>
      </c>
      <c r="F42" s="36">
        <f t="shared" si="2"/>
        <v>3.9478099524288901E-3</v>
      </c>
      <c r="G42" s="35">
        <v>48</v>
      </c>
      <c r="H42" s="35">
        <v>58</v>
      </c>
      <c r="I42" s="36">
        <f t="shared" si="1"/>
        <v>20.833333333333325</v>
      </c>
      <c r="J42" s="36">
        <f t="shared" si="3"/>
        <v>9.6891778565533927E-3</v>
      </c>
      <c r="K42" s="79"/>
      <c r="L42" s="35">
        <v>206</v>
      </c>
      <c r="M42" s="36">
        <f t="shared" si="4"/>
        <v>9.1195273428663383E-3</v>
      </c>
      <c r="N42" s="15"/>
    </row>
    <row r="43" spans="1:14" ht="15.75">
      <c r="A43" s="12"/>
      <c r="B43" s="34" t="s">
        <v>42</v>
      </c>
      <c r="C43" s="35">
        <v>692</v>
      </c>
      <c r="D43" s="35">
        <v>684</v>
      </c>
      <c r="E43" s="36">
        <f t="shared" si="0"/>
        <v>-1.1560693641618491</v>
      </c>
      <c r="F43" s="36">
        <f t="shared" si="2"/>
        <v>1.3501510037306803</v>
      </c>
      <c r="G43" s="35">
        <v>7576</v>
      </c>
      <c r="H43" s="35">
        <v>8704</v>
      </c>
      <c r="I43" s="36">
        <f t="shared" si="1"/>
        <v>14.889123548046456</v>
      </c>
      <c r="J43" s="36">
        <f t="shared" si="3"/>
        <v>1.4540448976455298</v>
      </c>
      <c r="K43" s="79"/>
      <c r="L43" s="35">
        <v>30742</v>
      </c>
      <c r="M43" s="36">
        <f t="shared" si="4"/>
        <v>1.3609345124970726</v>
      </c>
      <c r="N43" s="15"/>
    </row>
    <row r="44" spans="1:14" ht="15.75">
      <c r="A44" s="12"/>
      <c r="B44" s="34" t="s">
        <v>51</v>
      </c>
      <c r="C44" s="35">
        <v>269</v>
      </c>
      <c r="D44" s="35">
        <v>281</v>
      </c>
      <c r="E44" s="36">
        <f t="shared" si="0"/>
        <v>4.4609665427509215</v>
      </c>
      <c r="F44" s="36">
        <f t="shared" si="2"/>
        <v>0.55466729831625905</v>
      </c>
      <c r="G44" s="35">
        <v>9329</v>
      </c>
      <c r="H44" s="35">
        <v>4374</v>
      </c>
      <c r="I44" s="36">
        <f t="shared" si="1"/>
        <v>-53.113945760531678</v>
      </c>
      <c r="J44" s="36">
        <f t="shared" si="3"/>
        <v>0.73069765421663002</v>
      </c>
      <c r="K44" s="79"/>
      <c r="L44" s="35">
        <v>29238</v>
      </c>
      <c r="M44" s="36">
        <f t="shared" si="4"/>
        <v>1.2943531089841067</v>
      </c>
      <c r="N44" s="15"/>
    </row>
    <row r="45" spans="1:14" ht="15.75">
      <c r="A45" s="12"/>
      <c r="B45" s="34" t="s">
        <v>46</v>
      </c>
      <c r="C45" s="35">
        <v>611</v>
      </c>
      <c r="D45" s="35">
        <v>565</v>
      </c>
      <c r="E45" s="36">
        <f t="shared" si="0"/>
        <v>-7.5286415711947612</v>
      </c>
      <c r="F45" s="36">
        <f t="shared" si="2"/>
        <v>1.1152563115611613</v>
      </c>
      <c r="G45" s="35">
        <v>8413</v>
      </c>
      <c r="H45" s="35">
        <v>7457</v>
      </c>
      <c r="I45" s="36">
        <f t="shared" si="1"/>
        <v>-11.363366218946869</v>
      </c>
      <c r="J45" s="36">
        <f t="shared" si="3"/>
        <v>1.2457275737296318</v>
      </c>
      <c r="K45" s="79"/>
      <c r="L45" s="35">
        <v>29339</v>
      </c>
      <c r="M45" s="36">
        <f t="shared" si="4"/>
        <v>1.2988243335551237</v>
      </c>
      <c r="N45" s="15"/>
    </row>
    <row r="46" spans="1:14" ht="15.75">
      <c r="A46" s="12"/>
      <c r="B46" s="34" t="s">
        <v>49</v>
      </c>
      <c r="C46" s="35">
        <v>601</v>
      </c>
      <c r="D46" s="35">
        <v>910</v>
      </c>
      <c r="E46" s="36">
        <f t="shared" si="0"/>
        <v>51.414309484193012</v>
      </c>
      <c r="F46" s="36">
        <f t="shared" si="2"/>
        <v>1.7962535283551451</v>
      </c>
      <c r="G46" s="35">
        <v>10700</v>
      </c>
      <c r="H46" s="35">
        <v>10025</v>
      </c>
      <c r="I46" s="36">
        <f t="shared" si="1"/>
        <v>-6.308411214953269</v>
      </c>
      <c r="J46" s="36">
        <f t="shared" si="3"/>
        <v>1.6747242760680647</v>
      </c>
      <c r="K46" s="79"/>
      <c r="L46" s="35">
        <v>35467</v>
      </c>
      <c r="M46" s="36">
        <f t="shared" si="4"/>
        <v>1.5701081372302932</v>
      </c>
      <c r="N46" s="15"/>
    </row>
    <row r="47" spans="1:14" ht="15.75">
      <c r="A47" s="12"/>
      <c r="B47" s="34" t="s">
        <v>37</v>
      </c>
      <c r="C47" s="35">
        <v>1082</v>
      </c>
      <c r="D47" s="35">
        <v>974</v>
      </c>
      <c r="E47" s="36">
        <f t="shared" si="0"/>
        <v>-9.9815157116451054</v>
      </c>
      <c r="F47" s="36">
        <f t="shared" si="2"/>
        <v>1.9225834468328695</v>
      </c>
      <c r="G47" s="35">
        <v>17145</v>
      </c>
      <c r="H47" s="35">
        <v>15214</v>
      </c>
      <c r="I47" s="36">
        <f t="shared" si="1"/>
        <v>-11.262758821813945</v>
      </c>
      <c r="J47" s="36">
        <f t="shared" si="3"/>
        <v>2.5415715846483331</v>
      </c>
      <c r="K47" s="79"/>
      <c r="L47" s="35">
        <v>71752</v>
      </c>
      <c r="M47" s="36">
        <f t="shared" si="4"/>
        <v>3.1764287665308033</v>
      </c>
      <c r="N47" s="15"/>
    </row>
    <row r="48" spans="1:14" ht="15.75">
      <c r="A48" s="12"/>
      <c r="B48" s="34" t="s">
        <v>45</v>
      </c>
      <c r="C48" s="35">
        <v>538</v>
      </c>
      <c r="D48" s="35">
        <v>387</v>
      </c>
      <c r="E48" s="36">
        <f t="shared" si="0"/>
        <v>-28.066914498141259</v>
      </c>
      <c r="F48" s="36">
        <f t="shared" si="2"/>
        <v>0.7639012257949902</v>
      </c>
      <c r="G48" s="35">
        <v>11472</v>
      </c>
      <c r="H48" s="35">
        <v>7686</v>
      </c>
      <c r="I48" s="36">
        <f t="shared" si="1"/>
        <v>-33.002092050209207</v>
      </c>
      <c r="J48" s="36">
        <f t="shared" si="3"/>
        <v>1.2839831207839547</v>
      </c>
      <c r="K48" s="79"/>
      <c r="L48" s="35">
        <v>32970</v>
      </c>
      <c r="M48" s="36">
        <f t="shared" si="4"/>
        <v>1.4595670703606951</v>
      </c>
      <c r="N48" s="15"/>
    </row>
    <row r="49" spans="1:15" ht="15.75">
      <c r="A49" s="12"/>
      <c r="B49" s="40" t="s">
        <v>70</v>
      </c>
      <c r="C49" s="42">
        <f>SUM(C17:C48)</f>
        <v>42212</v>
      </c>
      <c r="D49" s="42">
        <f>SUM(D17:D48)</f>
        <v>50661</v>
      </c>
      <c r="E49" s="38">
        <f t="shared" si="0"/>
        <v>20.015635364351358</v>
      </c>
      <c r="F49" s="38">
        <f>SUM(F17:F48)</f>
        <v>100.00000000000003</v>
      </c>
      <c r="G49" s="42">
        <f>SUM(G17:G48)</f>
        <v>562678</v>
      </c>
      <c r="H49" s="42">
        <f>SUM(H17:H48)</f>
        <v>598606</v>
      </c>
      <c r="I49" s="38">
        <f t="shared" si="1"/>
        <v>6.3851794454377053</v>
      </c>
      <c r="J49" s="38">
        <f>SUM(J17:J48)</f>
        <v>100.00000000000007</v>
      </c>
      <c r="K49" s="4"/>
      <c r="L49" s="42">
        <f>SUM(L17:L48)</f>
        <v>2258889</v>
      </c>
      <c r="M49" s="38">
        <f>SUM(M17:M48)</f>
        <v>100</v>
      </c>
      <c r="N49" s="15"/>
    </row>
    <row r="50" spans="1:15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5" ht="18.75">
      <c r="A51" s="12"/>
      <c r="B51" s="92" t="s">
        <v>310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15" ht="31.5" customHeight="1">
      <c r="A52" s="12"/>
      <c r="B52" s="30" t="s">
        <v>257</v>
      </c>
      <c r="C52" s="104" t="s">
        <v>319</v>
      </c>
      <c r="D52" s="104"/>
      <c r="E52" s="101" t="s">
        <v>254</v>
      </c>
      <c r="F52" s="101" t="s">
        <v>307</v>
      </c>
      <c r="G52" s="105" t="s">
        <v>321</v>
      </c>
      <c r="H52" s="106"/>
      <c r="I52" s="101" t="s">
        <v>254</v>
      </c>
      <c r="J52" s="101" t="s">
        <v>307</v>
      </c>
      <c r="K52" s="94"/>
      <c r="L52" s="86" t="s">
        <v>322</v>
      </c>
      <c r="M52" s="101" t="s">
        <v>101</v>
      </c>
      <c r="N52" s="15"/>
    </row>
    <row r="53" spans="1:15" ht="15.75">
      <c r="A53" s="12"/>
      <c r="B53" s="30"/>
      <c r="C53" s="31">
        <v>2016</v>
      </c>
      <c r="D53" s="31">
        <v>2017</v>
      </c>
      <c r="E53" s="101"/>
      <c r="F53" s="101"/>
      <c r="G53" s="31">
        <v>2016</v>
      </c>
      <c r="H53" s="31">
        <v>2017</v>
      </c>
      <c r="I53" s="101"/>
      <c r="J53" s="101"/>
      <c r="K53" s="94"/>
      <c r="L53" s="39" t="s">
        <v>308</v>
      </c>
      <c r="M53" s="101"/>
      <c r="N53" s="15"/>
    </row>
    <row r="54" spans="1:15">
      <c r="A54" s="12"/>
      <c r="B54" s="8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15"/>
    </row>
    <row r="55" spans="1:15" ht="15.75">
      <c r="A55" s="12"/>
      <c r="B55" s="34" t="s">
        <v>23</v>
      </c>
      <c r="C55" s="35">
        <v>168</v>
      </c>
      <c r="D55" s="35">
        <v>94</v>
      </c>
      <c r="E55" s="36">
        <f t="shared" ref="E55:E87" si="5">IF(ISBLANK(D55),"",(IFERROR(((D55/C55-1)*100),"")))</f>
        <v>-44.047619047619044</v>
      </c>
      <c r="F55" s="36">
        <f>+(D55*100)/$D$87</f>
        <v>0.34456214948132402</v>
      </c>
      <c r="G55" s="35">
        <v>1857</v>
      </c>
      <c r="H55" s="35">
        <v>1512</v>
      </c>
      <c r="I55" s="36">
        <f t="shared" ref="I55:I87" si="6">IF(ISBLANK(H55),"",(IFERROR(((H55/G55-1)*100),"")))</f>
        <v>-18.578352180936996</v>
      </c>
      <c r="J55" s="36">
        <f>+(H55*100)/$H$87</f>
        <v>0.45686245478965293</v>
      </c>
      <c r="K55" s="79"/>
      <c r="L55" s="35">
        <v>5759</v>
      </c>
      <c r="M55" s="36">
        <f>+(L55*100)/$L$87</f>
        <v>0.44644483704647164</v>
      </c>
      <c r="N55" s="15"/>
    </row>
    <row r="56" spans="1:15" ht="15.75">
      <c r="A56" s="12"/>
      <c r="B56" s="34" t="s">
        <v>43</v>
      </c>
      <c r="C56" s="35">
        <v>291</v>
      </c>
      <c r="D56" s="35">
        <v>337</v>
      </c>
      <c r="E56" s="36">
        <f t="shared" si="5"/>
        <v>15.807560137457056</v>
      </c>
      <c r="F56" s="36">
        <f t="shared" ref="F56:F85" si="7">+(D56*100)/$D$87</f>
        <v>1.2352919614383637</v>
      </c>
      <c r="G56" s="35">
        <v>4453</v>
      </c>
      <c r="H56" s="35">
        <v>3763</v>
      </c>
      <c r="I56" s="36">
        <f t="shared" si="6"/>
        <v>-15.495171794295981</v>
      </c>
      <c r="J56" s="36">
        <f t="shared" ref="J56:J86" si="8">+(H56*100)/$H$87</f>
        <v>1.1370194559348306</v>
      </c>
      <c r="K56" s="79"/>
      <c r="L56" s="35">
        <v>16428</v>
      </c>
      <c r="M56" s="36">
        <f t="shared" ref="M56:M86" si="9">+(L56*100)/$L$87</f>
        <v>1.2735189760374086</v>
      </c>
      <c r="N56" s="15"/>
    </row>
    <row r="57" spans="1:15" ht="15.75">
      <c r="A57" s="12"/>
      <c r="B57" s="34" t="s">
        <v>33</v>
      </c>
      <c r="C57" s="35">
        <v>1249</v>
      </c>
      <c r="D57" s="35">
        <v>1737</v>
      </c>
      <c r="E57" s="36">
        <f t="shared" si="5"/>
        <v>39.07125700560448</v>
      </c>
      <c r="F57" s="36">
        <f t="shared" si="7"/>
        <v>6.3670686558410612</v>
      </c>
      <c r="G57" s="35">
        <v>22171</v>
      </c>
      <c r="H57" s="35">
        <v>19847</v>
      </c>
      <c r="I57" s="36">
        <f t="shared" si="6"/>
        <v>-10.482161381985478</v>
      </c>
      <c r="J57" s="36">
        <f t="shared" si="8"/>
        <v>5.9969240345305828</v>
      </c>
      <c r="K57" s="79"/>
      <c r="L57" s="35">
        <v>74033</v>
      </c>
      <c r="M57" s="36">
        <f t="shared" si="9"/>
        <v>5.7391301651435036</v>
      </c>
      <c r="N57" s="15"/>
    </row>
    <row r="58" spans="1:15" ht="15.75">
      <c r="A58" s="12"/>
      <c r="B58" s="34" t="s">
        <v>30</v>
      </c>
      <c r="C58" s="35">
        <v>9474</v>
      </c>
      <c r="D58" s="35">
        <v>9680</v>
      </c>
      <c r="E58" s="36">
        <f t="shared" si="5"/>
        <v>2.1743719653789295</v>
      </c>
      <c r="F58" s="36">
        <f t="shared" si="7"/>
        <v>35.48257028701294</v>
      </c>
      <c r="G58" s="35">
        <v>127174</v>
      </c>
      <c r="H58" s="35">
        <v>124094</v>
      </c>
      <c r="I58" s="36">
        <f t="shared" si="6"/>
        <v>-2.4218786858949182</v>
      </c>
      <c r="J58" s="36">
        <f t="shared" si="8"/>
        <v>37.495958640652901</v>
      </c>
      <c r="K58" s="79"/>
      <c r="L58" s="35">
        <v>490854</v>
      </c>
      <c r="M58" s="36">
        <f t="shared" si="9"/>
        <v>38.051612093003783</v>
      </c>
      <c r="N58" s="15"/>
    </row>
    <row r="59" spans="1:15" ht="15.75">
      <c r="A59" s="12"/>
      <c r="B59" s="34" t="s">
        <v>34</v>
      </c>
      <c r="C59" s="35">
        <v>878</v>
      </c>
      <c r="D59" s="35">
        <v>1092</v>
      </c>
      <c r="E59" s="36">
        <f t="shared" si="5"/>
        <v>24.373576309794998</v>
      </c>
      <c r="F59" s="36">
        <f t="shared" si="7"/>
        <v>4.0027858216341041</v>
      </c>
      <c r="G59" s="35">
        <v>11834</v>
      </c>
      <c r="H59" s="35">
        <v>11436</v>
      </c>
      <c r="I59" s="36">
        <f t="shared" si="6"/>
        <v>-3.3631908061517612</v>
      </c>
      <c r="J59" s="36">
        <f t="shared" si="8"/>
        <v>3.4554755509090413</v>
      </c>
      <c r="K59" s="79"/>
      <c r="L59" s="35">
        <v>39836</v>
      </c>
      <c r="M59" s="36">
        <f t="shared" si="9"/>
        <v>3.0881362265294747</v>
      </c>
      <c r="N59" s="15"/>
    </row>
    <row r="60" spans="1:15" ht="15.75">
      <c r="A60" s="12"/>
      <c r="B60" s="34" t="s">
        <v>32</v>
      </c>
      <c r="C60" s="35">
        <v>2234</v>
      </c>
      <c r="D60" s="35">
        <v>2565</v>
      </c>
      <c r="E60" s="36">
        <f t="shared" si="5"/>
        <v>14.816472694717998</v>
      </c>
      <c r="F60" s="36">
        <f t="shared" si="7"/>
        <v>9.4021480151020853</v>
      </c>
      <c r="G60" s="35">
        <v>25660</v>
      </c>
      <c r="H60" s="35">
        <v>23872</v>
      </c>
      <c r="I60" s="36">
        <f t="shared" si="6"/>
        <v>-6.9680436477007053</v>
      </c>
      <c r="J60" s="36">
        <f t="shared" si="8"/>
        <v>7.2131088100122982</v>
      </c>
      <c r="K60" s="79"/>
      <c r="L60" s="35">
        <v>119611</v>
      </c>
      <c r="M60" s="36">
        <f t="shared" si="9"/>
        <v>9.2723933675925547</v>
      </c>
      <c r="N60" s="15"/>
    </row>
    <row r="61" spans="1:15" ht="15.75">
      <c r="A61" s="12"/>
      <c r="B61" s="34" t="s">
        <v>35</v>
      </c>
      <c r="C61" s="35">
        <v>477</v>
      </c>
      <c r="D61" s="35">
        <v>484</v>
      </c>
      <c r="E61" s="36">
        <f t="shared" si="5"/>
        <v>1.467505241090139</v>
      </c>
      <c r="F61" s="36">
        <f t="shared" si="7"/>
        <v>1.7741285143506469</v>
      </c>
      <c r="G61" s="35">
        <v>3632</v>
      </c>
      <c r="H61" s="35">
        <v>4879</v>
      </c>
      <c r="I61" s="36">
        <f t="shared" si="6"/>
        <v>34.333700440528638</v>
      </c>
      <c r="J61" s="36">
        <f t="shared" si="8"/>
        <v>1.4742274582795745</v>
      </c>
      <c r="K61" s="79"/>
      <c r="L61" s="35">
        <v>17446</v>
      </c>
      <c r="M61" s="36">
        <f t="shared" si="9"/>
        <v>1.3524356011656093</v>
      </c>
      <c r="N61" s="15"/>
    </row>
    <row r="62" spans="1:15" ht="15.75">
      <c r="A62" s="12"/>
      <c r="B62" s="34" t="s">
        <v>41</v>
      </c>
      <c r="C62" s="35">
        <v>805</v>
      </c>
      <c r="D62" s="35">
        <v>693</v>
      </c>
      <c r="E62" s="36">
        <f t="shared" si="5"/>
        <v>-13.913043478260867</v>
      </c>
      <c r="F62" s="36">
        <f t="shared" si="7"/>
        <v>2.5402294637293354</v>
      </c>
      <c r="G62" s="35">
        <v>11656</v>
      </c>
      <c r="H62" s="35">
        <v>10624</v>
      </c>
      <c r="I62" s="36">
        <f t="shared" si="6"/>
        <v>-8.8538091969800998</v>
      </c>
      <c r="J62" s="36">
        <f t="shared" si="8"/>
        <v>3.210123491855339</v>
      </c>
      <c r="K62" s="79"/>
      <c r="L62" s="35">
        <v>40318</v>
      </c>
      <c r="M62" s="36">
        <f t="shared" si="9"/>
        <v>3.1255014655390942</v>
      </c>
      <c r="N62" s="15"/>
    </row>
    <row r="63" spans="1:15" ht="15.75">
      <c r="A63" s="12"/>
      <c r="B63" s="34" t="s">
        <v>52</v>
      </c>
      <c r="C63" s="35">
        <v>112</v>
      </c>
      <c r="D63" s="35">
        <v>172</v>
      </c>
      <c r="E63" s="36">
        <f t="shared" si="5"/>
        <v>53.571428571428584</v>
      </c>
      <c r="F63" s="36">
        <f t="shared" si="7"/>
        <v>0.63047542245518862</v>
      </c>
      <c r="G63" s="35">
        <v>2250</v>
      </c>
      <c r="H63" s="35">
        <v>2160</v>
      </c>
      <c r="I63" s="36">
        <f t="shared" si="6"/>
        <v>-4.0000000000000036</v>
      </c>
      <c r="J63" s="36">
        <f t="shared" si="8"/>
        <v>0.65266064969950421</v>
      </c>
      <c r="K63" s="79"/>
      <c r="L63" s="35">
        <v>8373</v>
      </c>
      <c r="M63" s="36">
        <f t="shared" si="9"/>
        <v>0.64908536561731334</v>
      </c>
      <c r="N63" s="15"/>
    </row>
    <row r="64" spans="1:15" ht="15.75">
      <c r="A64" s="12"/>
      <c r="B64" s="34" t="s">
        <v>38</v>
      </c>
      <c r="C64" s="35">
        <v>525</v>
      </c>
      <c r="D64" s="35">
        <v>766</v>
      </c>
      <c r="E64" s="36">
        <f t="shared" si="5"/>
        <v>45.904761904761912</v>
      </c>
      <c r="F64" s="36">
        <f t="shared" si="7"/>
        <v>2.8078149627946192</v>
      </c>
      <c r="G64" s="35">
        <v>7448</v>
      </c>
      <c r="H64" s="35">
        <v>8724</v>
      </c>
      <c r="I64" s="36">
        <f t="shared" si="6"/>
        <v>17.132116004296449</v>
      </c>
      <c r="J64" s="36">
        <f t="shared" si="8"/>
        <v>2.6360238462863306</v>
      </c>
      <c r="K64" s="79"/>
      <c r="L64" s="35">
        <v>33099</v>
      </c>
      <c r="M64" s="36">
        <f t="shared" si="9"/>
        <v>2.5658756140651442</v>
      </c>
      <c r="N64" s="15"/>
    </row>
    <row r="65" spans="1:14" ht="15.75">
      <c r="A65" s="12"/>
      <c r="B65" s="34" t="s">
        <v>57</v>
      </c>
      <c r="C65" s="35">
        <v>0</v>
      </c>
      <c r="D65" s="35">
        <v>0</v>
      </c>
      <c r="E65" s="36" t="str">
        <f t="shared" si="5"/>
        <v/>
      </c>
      <c r="F65" s="36">
        <f t="shared" si="7"/>
        <v>0</v>
      </c>
      <c r="G65" s="35">
        <v>3</v>
      </c>
      <c r="H65" s="35">
        <v>4</v>
      </c>
      <c r="I65" s="36">
        <f t="shared" si="6"/>
        <v>33.333333333333329</v>
      </c>
      <c r="J65" s="36">
        <f t="shared" si="8"/>
        <v>1.2086308327768597E-3</v>
      </c>
      <c r="K65" s="79"/>
      <c r="L65" s="35">
        <v>20</v>
      </c>
      <c r="M65" s="36">
        <f t="shared" si="9"/>
        <v>1.5504248551709383E-3</v>
      </c>
      <c r="N65" s="15"/>
    </row>
    <row r="66" spans="1:14" ht="15.75">
      <c r="A66" s="12"/>
      <c r="B66" s="34" t="s">
        <v>56</v>
      </c>
      <c r="C66" s="35">
        <v>28</v>
      </c>
      <c r="D66" s="35">
        <v>34</v>
      </c>
      <c r="E66" s="36">
        <f t="shared" si="5"/>
        <v>21.42857142857142</v>
      </c>
      <c r="F66" s="36">
        <f t="shared" si="7"/>
        <v>0.12462886257835123</v>
      </c>
      <c r="G66" s="35">
        <v>439</v>
      </c>
      <c r="H66" s="35">
        <v>443</v>
      </c>
      <c r="I66" s="36">
        <f t="shared" si="6"/>
        <v>0.91116173120728838</v>
      </c>
      <c r="J66" s="36">
        <f t="shared" si="8"/>
        <v>0.13385586473003719</v>
      </c>
      <c r="K66" s="79"/>
      <c r="L66" s="35">
        <v>1372</v>
      </c>
      <c r="M66" s="36">
        <f t="shared" si="9"/>
        <v>0.10635914506472637</v>
      </c>
      <c r="N66" s="15"/>
    </row>
    <row r="67" spans="1:14" ht="15.75">
      <c r="A67" s="12"/>
      <c r="B67" s="34" t="s">
        <v>39</v>
      </c>
      <c r="C67" s="35">
        <v>392</v>
      </c>
      <c r="D67" s="35">
        <v>470</v>
      </c>
      <c r="E67" s="36">
        <f t="shared" si="5"/>
        <v>19.897959183673475</v>
      </c>
      <c r="F67" s="36">
        <f t="shared" si="7"/>
        <v>1.7228107474066201</v>
      </c>
      <c r="G67" s="35">
        <v>6533</v>
      </c>
      <c r="H67" s="35">
        <v>5904</v>
      </c>
      <c r="I67" s="36">
        <f t="shared" si="6"/>
        <v>-9.6280422470534255</v>
      </c>
      <c r="J67" s="36">
        <f t="shared" si="8"/>
        <v>1.7839391091786447</v>
      </c>
      <c r="K67" s="79"/>
      <c r="L67" s="35">
        <v>26941</v>
      </c>
      <c r="M67" s="36">
        <f t="shared" si="9"/>
        <v>2.0884998011580125</v>
      </c>
      <c r="N67" s="15"/>
    </row>
    <row r="68" spans="1:14" ht="15.75">
      <c r="A68" s="12"/>
      <c r="B68" s="34" t="s">
        <v>31</v>
      </c>
      <c r="C68" s="35">
        <v>2198</v>
      </c>
      <c r="D68" s="35">
        <v>4196</v>
      </c>
      <c r="E68" s="36">
        <f t="shared" si="5"/>
        <v>90.900818926296623</v>
      </c>
      <c r="F68" s="36">
        <f t="shared" si="7"/>
        <v>15.380667864081229</v>
      </c>
      <c r="G68" s="35">
        <v>32133</v>
      </c>
      <c r="H68" s="35">
        <v>48396</v>
      </c>
      <c r="I68" s="36">
        <f t="shared" si="6"/>
        <v>50.61152086639904</v>
      </c>
      <c r="J68" s="36">
        <f t="shared" si="8"/>
        <v>14.623224445767224</v>
      </c>
      <c r="K68" s="79"/>
      <c r="L68" s="35">
        <v>154845</v>
      </c>
      <c r="M68" s="36">
        <f t="shared" si="9"/>
        <v>12.003776834947196</v>
      </c>
      <c r="N68" s="15"/>
    </row>
    <row r="69" spans="1:14" ht="15.75">
      <c r="A69" s="12"/>
      <c r="B69" s="34" t="s">
        <v>58</v>
      </c>
      <c r="C69" s="35">
        <v>0</v>
      </c>
      <c r="D69" s="35">
        <v>0</v>
      </c>
      <c r="E69" s="36" t="str">
        <f t="shared" si="5"/>
        <v/>
      </c>
      <c r="F69" s="36">
        <f t="shared" si="7"/>
        <v>0</v>
      </c>
      <c r="G69" s="35">
        <v>1</v>
      </c>
      <c r="H69" s="35">
        <v>3</v>
      </c>
      <c r="I69" s="36">
        <f t="shared" si="6"/>
        <v>200</v>
      </c>
      <c r="J69" s="36">
        <f t="shared" si="8"/>
        <v>9.0647312458264464E-4</v>
      </c>
      <c r="K69" s="79"/>
      <c r="L69" s="35">
        <v>11</v>
      </c>
      <c r="M69" s="36">
        <f t="shared" si="9"/>
        <v>8.5273367034401602E-4</v>
      </c>
      <c r="N69" s="15"/>
    </row>
    <row r="70" spans="1:14" ht="15.75">
      <c r="A70" s="12"/>
      <c r="B70" s="34" t="s">
        <v>55</v>
      </c>
      <c r="C70" s="35">
        <v>49</v>
      </c>
      <c r="D70" s="35">
        <v>33</v>
      </c>
      <c r="E70" s="36">
        <f t="shared" si="5"/>
        <v>-32.653061224489797</v>
      </c>
      <c r="F70" s="36">
        <f t="shared" si="7"/>
        <v>0.12096330779663501</v>
      </c>
      <c r="G70" s="35">
        <v>428</v>
      </c>
      <c r="H70" s="35">
        <v>541</v>
      </c>
      <c r="I70" s="36">
        <f t="shared" si="6"/>
        <v>26.401869158878498</v>
      </c>
      <c r="J70" s="36">
        <f t="shared" si="8"/>
        <v>0.16346732013307025</v>
      </c>
      <c r="K70" s="79"/>
      <c r="L70" s="35">
        <v>1491</v>
      </c>
      <c r="M70" s="36">
        <f t="shared" si="9"/>
        <v>0.11558417295299345</v>
      </c>
      <c r="N70" s="15"/>
    </row>
    <row r="71" spans="1:14" ht="15.75">
      <c r="A71" s="12"/>
      <c r="B71" s="34" t="s">
        <v>47</v>
      </c>
      <c r="C71" s="35">
        <v>309</v>
      </c>
      <c r="D71" s="35">
        <v>517</v>
      </c>
      <c r="E71" s="36">
        <f t="shared" si="5"/>
        <v>67.313915857605181</v>
      </c>
      <c r="F71" s="36">
        <f t="shared" si="7"/>
        <v>1.8950918221472819</v>
      </c>
      <c r="G71" s="35">
        <v>3393</v>
      </c>
      <c r="H71" s="35">
        <v>7954</v>
      </c>
      <c r="I71" s="36">
        <f t="shared" si="6"/>
        <v>134.42381373415856</v>
      </c>
      <c r="J71" s="36">
        <f t="shared" si="8"/>
        <v>2.403362410976785</v>
      </c>
      <c r="K71" s="79"/>
      <c r="L71" s="35">
        <v>17714</v>
      </c>
      <c r="M71" s="36">
        <f t="shared" si="9"/>
        <v>1.3732112942249</v>
      </c>
      <c r="N71" s="15"/>
    </row>
    <row r="72" spans="1:14" ht="15.75">
      <c r="A72" s="12"/>
      <c r="B72" s="34" t="s">
        <v>40</v>
      </c>
      <c r="C72" s="35">
        <v>431</v>
      </c>
      <c r="D72" s="35">
        <v>720</v>
      </c>
      <c r="E72" s="36">
        <f t="shared" si="5"/>
        <v>67.053364269141525</v>
      </c>
      <c r="F72" s="36">
        <f t="shared" si="7"/>
        <v>2.6391994428356731</v>
      </c>
      <c r="G72" s="35">
        <v>6366</v>
      </c>
      <c r="H72" s="35">
        <v>5842</v>
      </c>
      <c r="I72" s="36">
        <f t="shared" si="6"/>
        <v>-8.2312284008796759</v>
      </c>
      <c r="J72" s="36">
        <f t="shared" si="8"/>
        <v>1.7652053312706033</v>
      </c>
      <c r="K72" s="79"/>
      <c r="L72" s="35">
        <v>26379</v>
      </c>
      <c r="M72" s="36">
        <f t="shared" si="9"/>
        <v>2.044932862727709</v>
      </c>
      <c r="N72" s="15"/>
    </row>
    <row r="73" spans="1:14" ht="15.75">
      <c r="A73" s="12"/>
      <c r="B73" s="34" t="s">
        <v>44</v>
      </c>
      <c r="C73" s="35">
        <v>392</v>
      </c>
      <c r="D73" s="35">
        <v>524</v>
      </c>
      <c r="E73" s="36">
        <f t="shared" si="5"/>
        <v>33.673469387755105</v>
      </c>
      <c r="F73" s="36">
        <f t="shared" si="7"/>
        <v>1.9207507056192954</v>
      </c>
      <c r="G73" s="35">
        <v>6978</v>
      </c>
      <c r="H73" s="35">
        <v>5564</v>
      </c>
      <c r="I73" s="36">
        <f t="shared" si="6"/>
        <v>-20.263685869876756</v>
      </c>
      <c r="J73" s="36">
        <f t="shared" si="8"/>
        <v>1.6812054883926117</v>
      </c>
      <c r="K73" s="79"/>
      <c r="L73" s="35">
        <v>25793</v>
      </c>
      <c r="M73" s="36">
        <f t="shared" si="9"/>
        <v>1.9995054144712006</v>
      </c>
      <c r="N73" s="15"/>
    </row>
    <row r="74" spans="1:14" ht="15.75">
      <c r="A74" s="12"/>
      <c r="B74" s="34" t="s">
        <v>36</v>
      </c>
      <c r="C74" s="35">
        <v>482</v>
      </c>
      <c r="D74" s="35">
        <v>539</v>
      </c>
      <c r="E74" s="36">
        <f t="shared" si="5"/>
        <v>11.825726141078841</v>
      </c>
      <c r="F74" s="36">
        <f t="shared" si="7"/>
        <v>1.9757340273450388</v>
      </c>
      <c r="G74" s="35">
        <v>6211</v>
      </c>
      <c r="H74" s="35">
        <v>6141</v>
      </c>
      <c r="I74" s="36">
        <f t="shared" si="6"/>
        <v>-1.1270326839478373</v>
      </c>
      <c r="J74" s="36">
        <f t="shared" si="8"/>
        <v>1.8555504860206737</v>
      </c>
      <c r="K74" s="79"/>
      <c r="L74" s="35">
        <v>25615</v>
      </c>
      <c r="M74" s="36">
        <f t="shared" si="9"/>
        <v>1.9857066332601792</v>
      </c>
      <c r="N74" s="15"/>
    </row>
    <row r="75" spans="1:14" ht="15.75">
      <c r="A75" s="12"/>
      <c r="B75" s="34" t="s">
        <v>48</v>
      </c>
      <c r="C75" s="35">
        <v>401</v>
      </c>
      <c r="D75" s="35">
        <v>553</v>
      </c>
      <c r="E75" s="36">
        <f t="shared" si="5"/>
        <v>37.905236907730668</v>
      </c>
      <c r="F75" s="36">
        <f t="shared" si="7"/>
        <v>2.0270517942890658</v>
      </c>
      <c r="G75" s="35">
        <v>4314</v>
      </c>
      <c r="H75" s="35">
        <v>6231</v>
      </c>
      <c r="I75" s="36">
        <f t="shared" si="6"/>
        <v>44.436717663421412</v>
      </c>
      <c r="J75" s="36">
        <f t="shared" si="8"/>
        <v>1.8827446797581531</v>
      </c>
      <c r="K75" s="79"/>
      <c r="L75" s="35">
        <v>19743</v>
      </c>
      <c r="M75" s="36">
        <f t="shared" si="9"/>
        <v>1.5305018957819916</v>
      </c>
      <c r="N75" s="15"/>
    </row>
    <row r="76" spans="1:14" ht="15.75">
      <c r="A76" s="12"/>
      <c r="B76" s="34" t="s">
        <v>85</v>
      </c>
      <c r="C76" s="35">
        <v>1</v>
      </c>
      <c r="D76" s="35">
        <v>0</v>
      </c>
      <c r="E76" s="36">
        <f t="shared" si="5"/>
        <v>-100</v>
      </c>
      <c r="F76" s="36">
        <f t="shared" si="7"/>
        <v>0</v>
      </c>
      <c r="G76" s="35">
        <v>13</v>
      </c>
      <c r="H76" s="35">
        <v>6</v>
      </c>
      <c r="I76" s="36">
        <f t="shared" si="6"/>
        <v>-53.846153846153847</v>
      </c>
      <c r="J76" s="36">
        <f t="shared" si="8"/>
        <v>1.8129462491652893E-3</v>
      </c>
      <c r="K76" s="79"/>
      <c r="L76" s="35">
        <v>34</v>
      </c>
      <c r="M76" s="36">
        <f t="shared" si="9"/>
        <v>2.6357222537905949E-3</v>
      </c>
      <c r="N76" s="15"/>
    </row>
    <row r="77" spans="1:14" ht="15.75">
      <c r="A77" s="12"/>
      <c r="B77" s="34" t="s">
        <v>53</v>
      </c>
      <c r="C77" s="35">
        <v>157</v>
      </c>
      <c r="D77" s="35">
        <v>80</v>
      </c>
      <c r="E77" s="36">
        <f t="shared" si="5"/>
        <v>-49.044585987261144</v>
      </c>
      <c r="F77" s="36">
        <f t="shared" si="7"/>
        <v>0.29324438253729701</v>
      </c>
      <c r="G77" s="35">
        <v>1946</v>
      </c>
      <c r="H77" s="35">
        <v>1805</v>
      </c>
      <c r="I77" s="36">
        <f t="shared" si="6"/>
        <v>-7.2456320657759532</v>
      </c>
      <c r="J77" s="36">
        <f t="shared" si="8"/>
        <v>0.54539466329055786</v>
      </c>
      <c r="K77" s="79"/>
      <c r="L77" s="35">
        <v>7076</v>
      </c>
      <c r="M77" s="36">
        <f t="shared" si="9"/>
        <v>0.54854031375947798</v>
      </c>
      <c r="N77" s="15"/>
    </row>
    <row r="78" spans="1:14" ht="15.75">
      <c r="A78" s="12"/>
      <c r="B78" s="34" t="s">
        <v>50</v>
      </c>
      <c r="C78" s="35">
        <v>201</v>
      </c>
      <c r="D78" s="35">
        <v>171</v>
      </c>
      <c r="E78" s="36">
        <f t="shared" si="5"/>
        <v>-14.925373134328357</v>
      </c>
      <c r="F78" s="36">
        <f t="shared" si="7"/>
        <v>0.62680986767347235</v>
      </c>
      <c r="G78" s="35">
        <v>2360</v>
      </c>
      <c r="H78" s="35">
        <v>3276</v>
      </c>
      <c r="I78" s="36">
        <f t="shared" si="6"/>
        <v>38.813559322033896</v>
      </c>
      <c r="J78" s="36">
        <f t="shared" si="8"/>
        <v>0.98986865204424801</v>
      </c>
      <c r="K78" s="79"/>
      <c r="L78" s="35">
        <v>10746</v>
      </c>
      <c r="M78" s="36">
        <f t="shared" si="9"/>
        <v>0.83304327468334516</v>
      </c>
      <c r="N78" s="15"/>
    </row>
    <row r="79" spans="1:14" ht="15.75">
      <c r="A79" s="12"/>
      <c r="B79" s="34" t="s">
        <v>54</v>
      </c>
      <c r="C79" s="35">
        <v>93</v>
      </c>
      <c r="D79" s="35">
        <v>73</v>
      </c>
      <c r="E79" s="36">
        <f t="shared" si="5"/>
        <v>-21.505376344086024</v>
      </c>
      <c r="F79" s="36">
        <f t="shared" si="7"/>
        <v>0.26758549906528351</v>
      </c>
      <c r="G79" s="35">
        <v>1404</v>
      </c>
      <c r="H79" s="35">
        <v>1109</v>
      </c>
      <c r="I79" s="36">
        <f t="shared" si="6"/>
        <v>-21.011396011396009</v>
      </c>
      <c r="J79" s="36">
        <f t="shared" si="8"/>
        <v>0.33509289838738432</v>
      </c>
      <c r="K79" s="79"/>
      <c r="L79" s="35">
        <v>2791</v>
      </c>
      <c r="M79" s="36">
        <f t="shared" si="9"/>
        <v>0.21636178853910443</v>
      </c>
      <c r="N79" s="15"/>
    </row>
    <row r="80" spans="1:14" ht="15.75">
      <c r="A80" s="12"/>
      <c r="B80" s="34" t="s">
        <v>233</v>
      </c>
      <c r="C80" s="35">
        <v>1</v>
      </c>
      <c r="D80" s="35">
        <v>1</v>
      </c>
      <c r="E80" s="36">
        <f t="shared" si="5"/>
        <v>0</v>
      </c>
      <c r="F80" s="36">
        <f t="shared" si="7"/>
        <v>3.6655547817162127E-3</v>
      </c>
      <c r="G80" s="35">
        <v>29</v>
      </c>
      <c r="H80" s="35">
        <v>31</v>
      </c>
      <c r="I80" s="36">
        <f t="shared" si="6"/>
        <v>6.8965517241379226</v>
      </c>
      <c r="J80" s="36">
        <f t="shared" si="8"/>
        <v>9.3668889540206614E-3</v>
      </c>
      <c r="K80" s="79"/>
      <c r="L80" s="35">
        <v>110</v>
      </c>
      <c r="M80" s="36">
        <f t="shared" si="9"/>
        <v>8.5273367034401602E-3</v>
      </c>
      <c r="N80" s="15"/>
    </row>
    <row r="81" spans="1:14" ht="15.75">
      <c r="A81" s="12"/>
      <c r="B81" s="34" t="s">
        <v>42</v>
      </c>
      <c r="C81" s="35">
        <v>338</v>
      </c>
      <c r="D81" s="35">
        <v>301</v>
      </c>
      <c r="E81" s="36">
        <f t="shared" si="5"/>
        <v>-10.946745562130179</v>
      </c>
      <c r="F81" s="36">
        <f t="shared" si="7"/>
        <v>1.1033319892965801</v>
      </c>
      <c r="G81" s="35">
        <v>4182</v>
      </c>
      <c r="H81" s="35">
        <v>4511</v>
      </c>
      <c r="I81" s="36">
        <f t="shared" si="6"/>
        <v>7.8670492587278762</v>
      </c>
      <c r="J81" s="36">
        <f t="shared" si="8"/>
        <v>1.3630334216641034</v>
      </c>
      <c r="K81" s="79"/>
      <c r="L81" s="35">
        <v>16362</v>
      </c>
      <c r="M81" s="36">
        <f t="shared" si="9"/>
        <v>1.2684025740153446</v>
      </c>
      <c r="N81" s="15"/>
    </row>
    <row r="82" spans="1:14" ht="15.75">
      <c r="A82" s="12"/>
      <c r="B82" s="34" t="s">
        <v>51</v>
      </c>
      <c r="C82" s="35">
        <v>139</v>
      </c>
      <c r="D82" s="35">
        <v>139</v>
      </c>
      <c r="E82" s="36">
        <f t="shared" si="5"/>
        <v>0</v>
      </c>
      <c r="F82" s="36">
        <f t="shared" si="7"/>
        <v>0.50951211465855362</v>
      </c>
      <c r="G82" s="35">
        <v>5417</v>
      </c>
      <c r="H82" s="35">
        <v>2182</v>
      </c>
      <c r="I82" s="36">
        <f t="shared" si="6"/>
        <v>-59.719401882961051</v>
      </c>
      <c r="J82" s="36">
        <f t="shared" si="8"/>
        <v>0.65930811927977684</v>
      </c>
      <c r="K82" s="79"/>
      <c r="L82" s="35">
        <v>17289</v>
      </c>
      <c r="M82" s="36">
        <f t="shared" si="9"/>
        <v>1.3402647660525175</v>
      </c>
      <c r="N82" s="15"/>
    </row>
    <row r="83" spans="1:14" ht="15.75">
      <c r="A83" s="12"/>
      <c r="B83" s="34" t="s">
        <v>46</v>
      </c>
      <c r="C83" s="35">
        <v>327</v>
      </c>
      <c r="D83" s="35">
        <v>277</v>
      </c>
      <c r="E83" s="36">
        <f t="shared" si="5"/>
        <v>-15.290519877675845</v>
      </c>
      <c r="F83" s="36">
        <f t="shared" si="7"/>
        <v>1.0153586745353909</v>
      </c>
      <c r="G83" s="35">
        <v>5028</v>
      </c>
      <c r="H83" s="35">
        <v>4078</v>
      </c>
      <c r="I83" s="36">
        <f t="shared" si="6"/>
        <v>-18.894192521877486</v>
      </c>
      <c r="J83" s="36">
        <f t="shared" si="8"/>
        <v>1.2321991340160083</v>
      </c>
      <c r="K83" s="79"/>
      <c r="L83" s="35">
        <v>17265</v>
      </c>
      <c r="M83" s="36">
        <f t="shared" si="9"/>
        <v>1.3384042562263123</v>
      </c>
      <c r="N83" s="15"/>
    </row>
    <row r="84" spans="1:14" ht="15.75">
      <c r="A84" s="12"/>
      <c r="B84" s="34" t="s">
        <v>49</v>
      </c>
      <c r="C84" s="35">
        <v>321</v>
      </c>
      <c r="D84" s="35">
        <v>405</v>
      </c>
      <c r="E84" s="36">
        <f t="shared" si="5"/>
        <v>26.168224299065422</v>
      </c>
      <c r="F84" s="36">
        <f t="shared" si="7"/>
        <v>1.4845496865950663</v>
      </c>
      <c r="G84" s="35">
        <v>6238</v>
      </c>
      <c r="H84" s="35">
        <v>5300</v>
      </c>
      <c r="I84" s="36">
        <f t="shared" si="6"/>
        <v>-15.036870791920487</v>
      </c>
      <c r="J84" s="36">
        <f t="shared" si="8"/>
        <v>1.6014358534293389</v>
      </c>
      <c r="K84" s="79"/>
      <c r="L84" s="35">
        <v>20312</v>
      </c>
      <c r="M84" s="36">
        <f t="shared" si="9"/>
        <v>1.5746114829116049</v>
      </c>
      <c r="N84" s="15"/>
    </row>
    <row r="85" spans="1:14" ht="15.75">
      <c r="A85" s="12"/>
      <c r="B85" s="34" t="s">
        <v>37</v>
      </c>
      <c r="C85" s="35">
        <v>539</v>
      </c>
      <c r="D85" s="35">
        <v>472</v>
      </c>
      <c r="E85" s="36">
        <f t="shared" si="5"/>
        <v>-12.430426716140996</v>
      </c>
      <c r="F85" s="36">
        <f t="shared" si="7"/>
        <v>1.7301418569700524</v>
      </c>
      <c r="G85" s="35">
        <v>9126</v>
      </c>
      <c r="H85" s="35">
        <v>7402</v>
      </c>
      <c r="I85" s="36">
        <f t="shared" si="6"/>
        <v>-18.891080429541972</v>
      </c>
      <c r="J85" s="36">
        <f t="shared" si="8"/>
        <v>2.2365713560535787</v>
      </c>
      <c r="K85" s="79"/>
      <c r="L85" s="35">
        <v>36604</v>
      </c>
      <c r="M85" s="36">
        <f t="shared" si="9"/>
        <v>2.8375875699338513</v>
      </c>
      <c r="N85" s="15"/>
    </row>
    <row r="86" spans="1:14" ht="15.75">
      <c r="A86" s="12"/>
      <c r="B86" s="34" t="s">
        <v>45</v>
      </c>
      <c r="C86" s="35">
        <v>235</v>
      </c>
      <c r="D86" s="35">
        <v>156</v>
      </c>
      <c r="E86" s="36">
        <f t="shared" si="5"/>
        <v>-33.61702127659575</v>
      </c>
      <c r="F86" s="36">
        <f>+(D86*100)/$D$87</f>
        <v>0.57182654594772919</v>
      </c>
      <c r="G86" s="35">
        <v>5179</v>
      </c>
      <c r="H86" s="35">
        <v>3319</v>
      </c>
      <c r="I86" s="36">
        <f t="shared" si="6"/>
        <v>-35.914269163931259</v>
      </c>
      <c r="J86" s="36">
        <f t="shared" si="8"/>
        <v>1.0028614334965993</v>
      </c>
      <c r="K86" s="79"/>
      <c r="L86" s="35">
        <v>15699</v>
      </c>
      <c r="M86" s="36">
        <f t="shared" si="9"/>
        <v>1.2170059900664278</v>
      </c>
      <c r="N86" s="15"/>
    </row>
    <row r="87" spans="1:14" ht="15.75">
      <c r="A87" s="12"/>
      <c r="B87" s="40" t="s">
        <v>70</v>
      </c>
      <c r="C87" s="42">
        <f>SUM(C55:C86)</f>
        <v>23247</v>
      </c>
      <c r="D87" s="42">
        <f>SUM(D55:D86)</f>
        <v>27281</v>
      </c>
      <c r="E87" s="38">
        <f t="shared" si="5"/>
        <v>17.352776702370186</v>
      </c>
      <c r="F87" s="38">
        <f>SUM(F55:F86)</f>
        <v>99.999999999999986</v>
      </c>
      <c r="G87" s="42">
        <f>SUM(G55:G86)</f>
        <v>325856</v>
      </c>
      <c r="H87" s="42">
        <f>SUM(H55:H86)</f>
        <v>330953</v>
      </c>
      <c r="I87" s="38">
        <f t="shared" si="6"/>
        <v>1.5641878621231564</v>
      </c>
      <c r="J87" s="38">
        <f>SUM(J55:J86)</f>
        <v>99.999999999999986</v>
      </c>
      <c r="K87" s="4"/>
      <c r="L87" s="42">
        <f>SUM(L55:L86)</f>
        <v>1289969</v>
      </c>
      <c r="M87" s="38">
        <f>SUM(M55:M86)</f>
        <v>99.999999999999957</v>
      </c>
      <c r="N87" s="15"/>
    </row>
    <row r="88" spans="1:14">
      <c r="A88" s="12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15"/>
    </row>
    <row r="89" spans="1:14" ht="18.75">
      <c r="A89" s="12"/>
      <c r="B89" s="92" t="s">
        <v>311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5"/>
    </row>
    <row r="90" spans="1:14" ht="31.5" customHeight="1">
      <c r="A90" s="12"/>
      <c r="B90" s="30" t="s">
        <v>257</v>
      </c>
      <c r="C90" s="104" t="s">
        <v>319</v>
      </c>
      <c r="D90" s="104"/>
      <c r="E90" s="101" t="s">
        <v>254</v>
      </c>
      <c r="F90" s="101" t="s">
        <v>307</v>
      </c>
      <c r="G90" s="105" t="s">
        <v>321</v>
      </c>
      <c r="H90" s="106"/>
      <c r="I90" s="101" t="s">
        <v>254</v>
      </c>
      <c r="J90" s="101" t="s">
        <v>307</v>
      </c>
      <c r="K90" s="94"/>
      <c r="L90" s="86" t="s">
        <v>314</v>
      </c>
      <c r="M90" s="101" t="s">
        <v>101</v>
      </c>
      <c r="N90" s="15"/>
    </row>
    <row r="91" spans="1:14" ht="15.75">
      <c r="A91" s="12"/>
      <c r="B91" s="30"/>
      <c r="C91" s="31">
        <v>2016</v>
      </c>
      <c r="D91" s="31">
        <v>2017</v>
      </c>
      <c r="E91" s="101"/>
      <c r="F91" s="101"/>
      <c r="G91" s="31">
        <v>2016</v>
      </c>
      <c r="H91" s="31">
        <v>2017</v>
      </c>
      <c r="I91" s="101"/>
      <c r="J91" s="101"/>
      <c r="K91" s="94"/>
      <c r="L91" s="39" t="s">
        <v>308</v>
      </c>
      <c r="M91" s="101"/>
      <c r="N91" s="15"/>
    </row>
    <row r="92" spans="1:14">
      <c r="A92" s="12"/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5"/>
    </row>
    <row r="93" spans="1:14" ht="15.75">
      <c r="A93" s="12"/>
      <c r="B93" s="34" t="s">
        <v>23</v>
      </c>
      <c r="C93" s="35">
        <f>C17-C55</f>
        <v>296</v>
      </c>
      <c r="D93" s="35">
        <f>D17-D55</f>
        <v>129</v>
      </c>
      <c r="E93" s="36">
        <f t="shared" ref="E93:E125" si="10">IF(ISBLANK(D93),"",(IFERROR(((D93/C93-1)*100),"")))</f>
        <v>-56.418918918918926</v>
      </c>
      <c r="F93" s="36">
        <f>+(D93*100)/$D$125</f>
        <v>0.5517536355859709</v>
      </c>
      <c r="G93" s="35">
        <f>G17-G55</f>
        <v>2443</v>
      </c>
      <c r="H93" s="35">
        <f>H17-H55</f>
        <v>2568</v>
      </c>
      <c r="I93" s="36">
        <f t="shared" ref="I93:I125" si="11">IF(ISBLANK(H93),"",(IFERROR(((H93/G93-1)*100),"")))</f>
        <v>5.1166598444535305</v>
      </c>
      <c r="J93" s="36">
        <f>+(H93*100)/$H$125</f>
        <v>0.95945122976391073</v>
      </c>
      <c r="K93" s="79"/>
      <c r="L93" s="35">
        <f>L17-L55</f>
        <v>6905</v>
      </c>
      <c r="M93" s="36">
        <f>+(L93*100)/$L$125</f>
        <v>0.71264913511951455</v>
      </c>
      <c r="N93" s="15"/>
    </row>
    <row r="94" spans="1:14" ht="15.75">
      <c r="A94" s="12"/>
      <c r="B94" s="34" t="s">
        <v>43</v>
      </c>
      <c r="C94" s="35">
        <f t="shared" ref="C94:D124" si="12">C18-C56</f>
        <v>212</v>
      </c>
      <c r="D94" s="35">
        <f t="shared" si="12"/>
        <v>241</v>
      </c>
      <c r="E94" s="36">
        <f t="shared" si="10"/>
        <v>13.67924528301887</v>
      </c>
      <c r="F94" s="36">
        <f t="shared" ref="F94:F124" si="13">+(D94*100)/$D$125</f>
        <v>1.0307955517536356</v>
      </c>
      <c r="G94" s="35">
        <f t="shared" ref="G94:H94" si="14">G18-G56</f>
        <v>2968</v>
      </c>
      <c r="H94" s="35">
        <f t="shared" si="14"/>
        <v>2732</v>
      </c>
      <c r="I94" s="36">
        <f t="shared" si="11"/>
        <v>-7.9514824797843664</v>
      </c>
      <c r="J94" s="36">
        <f t="shared" ref="J94:J124" si="15">+(H94*100)/$H$125</f>
        <v>1.0207245949045967</v>
      </c>
      <c r="K94" s="79"/>
      <c r="L94" s="35">
        <f t="shared" ref="L94" si="16">L18-L56</f>
        <v>11447</v>
      </c>
      <c r="M94" s="36">
        <f t="shared" ref="M94:M124" si="17">+(L94*100)/$L$125</f>
        <v>1.181418486562358</v>
      </c>
      <c r="N94" s="15"/>
    </row>
    <row r="95" spans="1:14" ht="15.75">
      <c r="A95" s="12"/>
      <c r="B95" s="34" t="s">
        <v>33</v>
      </c>
      <c r="C95" s="35">
        <f t="shared" si="12"/>
        <v>1108</v>
      </c>
      <c r="D95" s="35">
        <f t="shared" si="12"/>
        <v>1882</v>
      </c>
      <c r="E95" s="36">
        <f t="shared" si="10"/>
        <v>69.855595667870034</v>
      </c>
      <c r="F95" s="36">
        <f t="shared" si="13"/>
        <v>8.0496150556030788</v>
      </c>
      <c r="G95" s="35">
        <f t="shared" ref="G95:H95" si="18">G19-G57</f>
        <v>17981</v>
      </c>
      <c r="H95" s="35">
        <f t="shared" si="18"/>
        <v>16986</v>
      </c>
      <c r="I95" s="36">
        <f t="shared" si="11"/>
        <v>-5.5336188198654153</v>
      </c>
      <c r="J95" s="36">
        <f t="shared" si="15"/>
        <v>6.3462767090225034</v>
      </c>
      <c r="K95" s="79"/>
      <c r="L95" s="35">
        <f t="shared" ref="L95" si="19">L19-L57</f>
        <v>63176</v>
      </c>
      <c r="M95" s="36">
        <f t="shared" si="17"/>
        <v>6.5202493497915208</v>
      </c>
      <c r="N95" s="15"/>
    </row>
    <row r="96" spans="1:14" ht="15.75">
      <c r="A96" s="12"/>
      <c r="B96" s="34" t="s">
        <v>30</v>
      </c>
      <c r="C96" s="35">
        <f t="shared" si="12"/>
        <v>7410</v>
      </c>
      <c r="D96" s="35">
        <f t="shared" si="12"/>
        <v>7920</v>
      </c>
      <c r="E96" s="36">
        <f t="shared" si="10"/>
        <v>6.8825910931174183</v>
      </c>
      <c r="F96" s="36">
        <f t="shared" si="13"/>
        <v>33.875106928999145</v>
      </c>
      <c r="G96" s="35">
        <f t="shared" ref="G96:H96" si="20">G20-G58</f>
        <v>84604</v>
      </c>
      <c r="H96" s="35">
        <f t="shared" si="20"/>
        <v>91265</v>
      </c>
      <c r="I96" s="36">
        <f t="shared" si="11"/>
        <v>7.8731502056640368</v>
      </c>
      <c r="J96" s="36">
        <f t="shared" si="15"/>
        <v>34.09825408271157</v>
      </c>
      <c r="K96" s="79"/>
      <c r="L96" s="35">
        <f t="shared" ref="L96" si="21">L20-L58</f>
        <v>334884</v>
      </c>
      <c r="M96" s="36">
        <f t="shared" si="17"/>
        <v>34.562605787887541</v>
      </c>
      <c r="N96" s="15"/>
    </row>
    <row r="97" spans="1:14" ht="15.75">
      <c r="A97" s="12"/>
      <c r="B97" s="34" t="s">
        <v>34</v>
      </c>
      <c r="C97" s="35">
        <f t="shared" si="12"/>
        <v>895</v>
      </c>
      <c r="D97" s="35">
        <f t="shared" si="12"/>
        <v>993</v>
      </c>
      <c r="E97" s="36">
        <f t="shared" si="10"/>
        <v>10.949720670391061</v>
      </c>
      <c r="F97" s="36">
        <f t="shared" si="13"/>
        <v>4.247219846022241</v>
      </c>
      <c r="G97" s="35">
        <f t="shared" ref="G97:H97" si="22">G21-G59</f>
        <v>9872</v>
      </c>
      <c r="H97" s="35">
        <f t="shared" si="22"/>
        <v>11013</v>
      </c>
      <c r="I97" s="36">
        <f t="shared" si="11"/>
        <v>11.557941653160464</v>
      </c>
      <c r="J97" s="36">
        <f t="shared" si="15"/>
        <v>4.1146559164291077</v>
      </c>
      <c r="K97" s="79"/>
      <c r="L97" s="35">
        <f t="shared" ref="L97" si="23">L21-L59</f>
        <v>33825</v>
      </c>
      <c r="M97" s="36">
        <f t="shared" si="17"/>
        <v>3.4910002889815464</v>
      </c>
      <c r="N97" s="15"/>
    </row>
    <row r="98" spans="1:14" ht="15.75">
      <c r="A98" s="12"/>
      <c r="B98" s="34" t="s">
        <v>32</v>
      </c>
      <c r="C98" s="35">
        <f t="shared" si="12"/>
        <v>1525</v>
      </c>
      <c r="D98" s="35">
        <f t="shared" si="12"/>
        <v>1866</v>
      </c>
      <c r="E98" s="36">
        <f t="shared" si="10"/>
        <v>22.360655737704917</v>
      </c>
      <c r="F98" s="36">
        <f t="shared" si="13"/>
        <v>7.9811804961505564</v>
      </c>
      <c r="G98" s="35">
        <f t="shared" ref="G98:H98" si="24">G22-G60</f>
        <v>18448</v>
      </c>
      <c r="H98" s="35">
        <f t="shared" si="24"/>
        <v>18322</v>
      </c>
      <c r="I98" s="36">
        <f t="shared" si="11"/>
        <v>-0.6830008673026855</v>
      </c>
      <c r="J98" s="36">
        <f t="shared" si="15"/>
        <v>6.8454304640710175</v>
      </c>
      <c r="K98" s="79"/>
      <c r="L98" s="35">
        <f t="shared" ref="L98" si="25">L22-L60</f>
        <v>95795</v>
      </c>
      <c r="M98" s="36">
        <f t="shared" si="17"/>
        <v>9.8867811584031706</v>
      </c>
      <c r="N98" s="15"/>
    </row>
    <row r="99" spans="1:14" ht="15.75">
      <c r="A99" s="12"/>
      <c r="B99" s="34" t="s">
        <v>35</v>
      </c>
      <c r="C99" s="35">
        <f t="shared" si="12"/>
        <v>392</v>
      </c>
      <c r="D99" s="35">
        <f t="shared" si="12"/>
        <v>324</v>
      </c>
      <c r="E99" s="36">
        <f t="shared" si="10"/>
        <v>-17.3469387755102</v>
      </c>
      <c r="F99" s="36">
        <f t="shared" si="13"/>
        <v>1.3857998289136013</v>
      </c>
      <c r="G99" s="35">
        <f t="shared" ref="G99:H99" si="26">G23-G61</f>
        <v>3662</v>
      </c>
      <c r="H99" s="35">
        <f t="shared" si="26"/>
        <v>5374</v>
      </c>
      <c r="I99" s="36">
        <f t="shared" si="11"/>
        <v>46.750409612233753</v>
      </c>
      <c r="J99" s="36">
        <f t="shared" si="15"/>
        <v>2.0078235625978413</v>
      </c>
      <c r="K99" s="79"/>
      <c r="L99" s="35">
        <f t="shared" ref="L99" si="27">L23-L61</f>
        <v>20548</v>
      </c>
      <c r="M99" s="36">
        <f t="shared" si="17"/>
        <v>2.120711720265863</v>
      </c>
      <c r="N99" s="15"/>
    </row>
    <row r="100" spans="1:14" ht="15.75">
      <c r="A100" s="12"/>
      <c r="B100" s="34" t="s">
        <v>41</v>
      </c>
      <c r="C100" s="35">
        <f t="shared" si="12"/>
        <v>786</v>
      </c>
      <c r="D100" s="35">
        <f t="shared" si="12"/>
        <v>742</v>
      </c>
      <c r="E100" s="36">
        <f t="shared" si="10"/>
        <v>-5.5979643765903253</v>
      </c>
      <c r="F100" s="36">
        <f t="shared" si="13"/>
        <v>3.1736526946107784</v>
      </c>
      <c r="G100" s="35">
        <f t="shared" ref="G100:H100" si="28">G24-G62</f>
        <v>8283</v>
      </c>
      <c r="H100" s="35">
        <f t="shared" si="28"/>
        <v>10344</v>
      </c>
      <c r="I100" s="36">
        <f t="shared" si="11"/>
        <v>24.88228902571532</v>
      </c>
      <c r="J100" s="36">
        <f t="shared" si="15"/>
        <v>3.8647054208247247</v>
      </c>
      <c r="K100" s="79"/>
      <c r="L100" s="35">
        <f t="shared" ref="L100" si="29">L24-L62</f>
        <v>31718</v>
      </c>
      <c r="M100" s="36">
        <f t="shared" si="17"/>
        <v>3.2735416752673081</v>
      </c>
      <c r="N100" s="15"/>
    </row>
    <row r="101" spans="1:14" ht="15.75">
      <c r="A101" s="12"/>
      <c r="B101" s="34" t="s">
        <v>52</v>
      </c>
      <c r="C101" s="35">
        <f t="shared" si="12"/>
        <v>90</v>
      </c>
      <c r="D101" s="35">
        <f t="shared" si="12"/>
        <v>163</v>
      </c>
      <c r="E101" s="36">
        <f t="shared" si="10"/>
        <v>81.111111111111114</v>
      </c>
      <c r="F101" s="36">
        <f t="shared" si="13"/>
        <v>0.69717707442258336</v>
      </c>
      <c r="G101" s="35">
        <f t="shared" ref="G101:H101" si="30">G25-G63</f>
        <v>1956</v>
      </c>
      <c r="H101" s="35">
        <f t="shared" si="30"/>
        <v>1762</v>
      </c>
      <c r="I101" s="36">
        <f t="shared" si="11"/>
        <v>-9.9182004089979579</v>
      </c>
      <c r="J101" s="36">
        <f t="shared" si="15"/>
        <v>0.65831505718224714</v>
      </c>
      <c r="K101" s="79"/>
      <c r="L101" s="35">
        <f t="shared" ref="L101" si="31">L25-L63</f>
        <v>6884</v>
      </c>
      <c r="M101" s="36">
        <f t="shared" si="17"/>
        <v>0.7104817735210337</v>
      </c>
      <c r="N101" s="15"/>
    </row>
    <row r="102" spans="1:14" ht="15.75">
      <c r="A102" s="12"/>
      <c r="B102" s="34" t="s">
        <v>38</v>
      </c>
      <c r="C102" s="35">
        <f t="shared" si="12"/>
        <v>525</v>
      </c>
      <c r="D102" s="35">
        <f t="shared" si="12"/>
        <v>621</v>
      </c>
      <c r="E102" s="36">
        <f t="shared" si="10"/>
        <v>18.285714285714285</v>
      </c>
      <c r="F102" s="36">
        <f t="shared" si="13"/>
        <v>2.6561163387510693</v>
      </c>
      <c r="G102" s="35">
        <f t="shared" ref="G102:H102" si="32">G26-G64</f>
        <v>6467</v>
      </c>
      <c r="H102" s="35">
        <f t="shared" si="32"/>
        <v>7378</v>
      </c>
      <c r="I102" s="36">
        <f t="shared" si="11"/>
        <v>14.086902736972329</v>
      </c>
      <c r="J102" s="36">
        <f t="shared" si="15"/>
        <v>2.7565541951706125</v>
      </c>
      <c r="K102" s="79"/>
      <c r="L102" s="35">
        <f t="shared" ref="L102" si="33">L26-L64</f>
        <v>27159</v>
      </c>
      <c r="M102" s="36">
        <f t="shared" si="17"/>
        <v>2.8030177930066467</v>
      </c>
      <c r="N102" s="15"/>
    </row>
    <row r="103" spans="1:14" ht="15.75">
      <c r="A103" s="12"/>
      <c r="B103" s="34" t="s">
        <v>57</v>
      </c>
      <c r="C103" s="35">
        <f t="shared" si="12"/>
        <v>1</v>
      </c>
      <c r="D103" s="35">
        <f t="shared" si="12"/>
        <v>0</v>
      </c>
      <c r="E103" s="36">
        <f t="shared" si="10"/>
        <v>-100</v>
      </c>
      <c r="F103" s="36">
        <f t="shared" si="13"/>
        <v>0</v>
      </c>
      <c r="G103" s="35">
        <f t="shared" ref="G103:H103" si="34">G27-G65</f>
        <v>8</v>
      </c>
      <c r="H103" s="35">
        <f t="shared" si="34"/>
        <v>1</v>
      </c>
      <c r="I103" s="36">
        <f t="shared" si="11"/>
        <v>-87.5</v>
      </c>
      <c r="J103" s="36">
        <f t="shared" si="15"/>
        <v>3.7361808012613347E-4</v>
      </c>
      <c r="K103" s="79"/>
      <c r="L103" s="35">
        <f t="shared" ref="L103" si="35">L27-L65</f>
        <v>35</v>
      </c>
      <c r="M103" s="36">
        <f t="shared" si="17"/>
        <v>3.6122693308013047E-3</v>
      </c>
      <c r="N103" s="15"/>
    </row>
    <row r="104" spans="1:14" ht="15.75">
      <c r="A104" s="12"/>
      <c r="B104" s="34" t="s">
        <v>56</v>
      </c>
      <c r="C104" s="35">
        <f t="shared" si="12"/>
        <v>10</v>
      </c>
      <c r="D104" s="35">
        <f t="shared" si="12"/>
        <v>23</v>
      </c>
      <c r="E104" s="36">
        <f t="shared" si="10"/>
        <v>129.99999999999997</v>
      </c>
      <c r="F104" s="36">
        <f t="shared" si="13"/>
        <v>9.8374679213002567E-2</v>
      </c>
      <c r="G104" s="35">
        <f t="shared" ref="G104:H104" si="36">G28-G66</f>
        <v>251</v>
      </c>
      <c r="H104" s="35">
        <f t="shared" si="36"/>
        <v>351</v>
      </c>
      <c r="I104" s="36">
        <f t="shared" si="11"/>
        <v>39.84063745019921</v>
      </c>
      <c r="J104" s="36">
        <f t="shared" si="15"/>
        <v>0.13113994612427285</v>
      </c>
      <c r="K104" s="79"/>
      <c r="L104" s="35">
        <f t="shared" ref="L104" si="37">L28-L66</f>
        <v>952</v>
      </c>
      <c r="M104" s="36">
        <f t="shared" si="17"/>
        <v>9.8253725797795483E-2</v>
      </c>
      <c r="N104" s="15"/>
    </row>
    <row r="105" spans="1:14" ht="15.75">
      <c r="A105" s="12"/>
      <c r="B105" s="34" t="s">
        <v>39</v>
      </c>
      <c r="C105" s="35">
        <f t="shared" si="12"/>
        <v>328</v>
      </c>
      <c r="D105" s="35">
        <f t="shared" si="12"/>
        <v>379</v>
      </c>
      <c r="E105" s="36">
        <f t="shared" si="10"/>
        <v>15.54878048780488</v>
      </c>
      <c r="F105" s="36">
        <f t="shared" si="13"/>
        <v>1.6210436270316511</v>
      </c>
      <c r="G105" s="35">
        <f t="shared" ref="G105:H105" si="38">G29-G67</f>
        <v>4823</v>
      </c>
      <c r="H105" s="35">
        <f t="shared" si="38"/>
        <v>4456</v>
      </c>
      <c r="I105" s="36">
        <f t="shared" si="11"/>
        <v>-7.6093717603151534</v>
      </c>
      <c r="J105" s="36">
        <f t="shared" si="15"/>
        <v>1.6648421650420506</v>
      </c>
      <c r="K105" s="79"/>
      <c r="L105" s="35">
        <f t="shared" ref="L105" si="39">L29-L67</f>
        <v>19278</v>
      </c>
      <c r="M105" s="36">
        <f t="shared" si="17"/>
        <v>1.9896379474053585</v>
      </c>
      <c r="N105" s="15"/>
    </row>
    <row r="106" spans="1:14" ht="15.75">
      <c r="A106" s="12"/>
      <c r="B106" s="34" t="s">
        <v>31</v>
      </c>
      <c r="C106" s="35">
        <f t="shared" si="12"/>
        <v>1404</v>
      </c>
      <c r="D106" s="35">
        <f t="shared" si="12"/>
        <v>3456</v>
      </c>
      <c r="E106" s="36">
        <f t="shared" si="10"/>
        <v>146.15384615384616</v>
      </c>
      <c r="F106" s="36">
        <f t="shared" si="13"/>
        <v>14.781864841745081</v>
      </c>
      <c r="G106" s="35">
        <f t="shared" ref="G106:H106" si="40">G30-G68</f>
        <v>19460</v>
      </c>
      <c r="H106" s="35">
        <f t="shared" si="40"/>
        <v>36094</v>
      </c>
      <c r="I106" s="36">
        <f t="shared" si="11"/>
        <v>85.477903391572468</v>
      </c>
      <c r="J106" s="36">
        <f t="shared" si="15"/>
        <v>13.485370984072661</v>
      </c>
      <c r="K106" s="79"/>
      <c r="L106" s="35">
        <f t="shared" ref="L106" si="41">L30-L68</f>
        <v>104021</v>
      </c>
      <c r="M106" s="36">
        <f t="shared" si="17"/>
        <v>10.735767658836643</v>
      </c>
      <c r="N106" s="15"/>
    </row>
    <row r="107" spans="1:14" ht="15.75">
      <c r="A107" s="12"/>
      <c r="B107" s="34" t="s">
        <v>58</v>
      </c>
      <c r="C107" s="35">
        <f t="shared" si="12"/>
        <v>3</v>
      </c>
      <c r="D107" s="35">
        <f t="shared" si="12"/>
        <v>1</v>
      </c>
      <c r="E107" s="36">
        <f t="shared" si="10"/>
        <v>-66.666666666666671</v>
      </c>
      <c r="F107" s="36">
        <f t="shared" si="13"/>
        <v>4.2771599657827203E-3</v>
      </c>
      <c r="G107" s="35">
        <f t="shared" ref="G107:H107" si="42">G31-G69</f>
        <v>6</v>
      </c>
      <c r="H107" s="35">
        <f t="shared" si="42"/>
        <v>3</v>
      </c>
      <c r="I107" s="36">
        <f t="shared" si="11"/>
        <v>-50</v>
      </c>
      <c r="J107" s="36">
        <f t="shared" si="15"/>
        <v>1.1208542403784005E-3</v>
      </c>
      <c r="K107" s="79"/>
      <c r="L107" s="35">
        <f t="shared" ref="L107" si="43">L31-L69</f>
        <v>28</v>
      </c>
      <c r="M107" s="36">
        <f t="shared" si="17"/>
        <v>2.8898154646410435E-3</v>
      </c>
      <c r="N107" s="15"/>
    </row>
    <row r="108" spans="1:14" ht="15.75">
      <c r="A108" s="12"/>
      <c r="B108" s="34" t="s">
        <v>55</v>
      </c>
      <c r="C108" s="35">
        <f t="shared" si="12"/>
        <v>37</v>
      </c>
      <c r="D108" s="35">
        <f t="shared" si="12"/>
        <v>23</v>
      </c>
      <c r="E108" s="36">
        <f t="shared" si="10"/>
        <v>-37.837837837837839</v>
      </c>
      <c r="F108" s="36">
        <f t="shared" si="13"/>
        <v>9.8374679213002567E-2</v>
      </c>
      <c r="G108" s="35">
        <f t="shared" ref="G108:H108" si="44">G32-G70</f>
        <v>377</v>
      </c>
      <c r="H108" s="35">
        <f t="shared" si="44"/>
        <v>494</v>
      </c>
      <c r="I108" s="36">
        <f t="shared" si="11"/>
        <v>31.034482758620683</v>
      </c>
      <c r="J108" s="36">
        <f t="shared" si="15"/>
        <v>0.18456733158230992</v>
      </c>
      <c r="K108" s="79"/>
      <c r="L108" s="35">
        <f t="shared" ref="L108" si="45">L32-L70</f>
        <v>1367</v>
      </c>
      <c r="M108" s="36">
        <f t="shared" si="17"/>
        <v>0.14108491929158237</v>
      </c>
      <c r="N108" s="15"/>
    </row>
    <row r="109" spans="1:14" ht="15.75">
      <c r="A109" s="12"/>
      <c r="B109" s="34" t="s">
        <v>47</v>
      </c>
      <c r="C109" s="35">
        <f t="shared" si="12"/>
        <v>268</v>
      </c>
      <c r="D109" s="35">
        <f t="shared" si="12"/>
        <v>419</v>
      </c>
      <c r="E109" s="36">
        <f t="shared" si="10"/>
        <v>56.343283582089555</v>
      </c>
      <c r="F109" s="36">
        <f t="shared" si="13"/>
        <v>1.7921300256629598</v>
      </c>
      <c r="G109" s="35">
        <f t="shared" ref="G109:H109" si="46">G33-G71</f>
        <v>2895</v>
      </c>
      <c r="H109" s="35">
        <f t="shared" si="46"/>
        <v>7127</v>
      </c>
      <c r="I109" s="36">
        <f t="shared" si="11"/>
        <v>146.18307426597582</v>
      </c>
      <c r="J109" s="36">
        <f t="shared" si="15"/>
        <v>2.6627760570589531</v>
      </c>
      <c r="K109" s="79"/>
      <c r="L109" s="35">
        <f t="shared" ref="L109" si="47">L33-L71</f>
        <v>15452</v>
      </c>
      <c r="M109" s="36">
        <f t="shared" si="17"/>
        <v>1.594765305701193</v>
      </c>
      <c r="N109" s="15"/>
    </row>
    <row r="110" spans="1:14" ht="15.75">
      <c r="A110" s="12"/>
      <c r="B110" s="34" t="s">
        <v>40</v>
      </c>
      <c r="C110" s="35">
        <f t="shared" si="12"/>
        <v>466</v>
      </c>
      <c r="D110" s="35">
        <f t="shared" si="12"/>
        <v>592</v>
      </c>
      <c r="E110" s="36">
        <f t="shared" si="10"/>
        <v>27.038626609442051</v>
      </c>
      <c r="F110" s="36">
        <f t="shared" si="13"/>
        <v>2.5320786997433702</v>
      </c>
      <c r="G110" s="35">
        <f t="shared" ref="G110:H110" si="48">G34-G72</f>
        <v>6257</v>
      </c>
      <c r="H110" s="35">
        <f t="shared" si="48"/>
        <v>5657</v>
      </c>
      <c r="I110" s="36">
        <f t="shared" si="11"/>
        <v>-9.5892600287677769</v>
      </c>
      <c r="J110" s="36">
        <f t="shared" si="15"/>
        <v>2.113557479273537</v>
      </c>
      <c r="K110" s="79"/>
      <c r="L110" s="35">
        <f t="shared" ref="L110" si="49">L34-L72</f>
        <v>24343</v>
      </c>
      <c r="M110" s="36">
        <f t="shared" si="17"/>
        <v>2.5123849234198903</v>
      </c>
      <c r="N110" s="15"/>
    </row>
    <row r="111" spans="1:14" ht="15.75">
      <c r="A111" s="12"/>
      <c r="B111" s="34" t="s">
        <v>44</v>
      </c>
      <c r="C111" s="35">
        <f t="shared" si="12"/>
        <v>406</v>
      </c>
      <c r="D111" s="35">
        <f t="shared" si="12"/>
        <v>391</v>
      </c>
      <c r="E111" s="36">
        <f t="shared" si="10"/>
        <v>-3.6945812807881784</v>
      </c>
      <c r="F111" s="36">
        <f t="shared" si="13"/>
        <v>1.6723695466210435</v>
      </c>
      <c r="G111" s="35">
        <f t="shared" ref="G111:H111" si="50">G35-G73</f>
        <v>5413</v>
      </c>
      <c r="H111" s="35">
        <f t="shared" si="50"/>
        <v>5163</v>
      </c>
      <c r="I111" s="36">
        <f t="shared" si="11"/>
        <v>-4.6185109920561569</v>
      </c>
      <c r="J111" s="36">
        <f t="shared" si="15"/>
        <v>1.928990147691227</v>
      </c>
      <c r="K111" s="79"/>
      <c r="L111" s="35">
        <f t="shared" ref="L111" si="51">L35-L73</f>
        <v>18955</v>
      </c>
      <c r="M111" s="36">
        <f t="shared" si="17"/>
        <v>1.9563018618668209</v>
      </c>
      <c r="N111" s="15"/>
    </row>
    <row r="112" spans="1:14" ht="15.75">
      <c r="A112" s="12"/>
      <c r="B112" s="34" t="s">
        <v>36</v>
      </c>
      <c r="C112" s="35">
        <f t="shared" si="12"/>
        <v>381</v>
      </c>
      <c r="D112" s="35">
        <f t="shared" si="12"/>
        <v>393</v>
      </c>
      <c r="E112" s="36">
        <f t="shared" si="10"/>
        <v>3.1496062992125928</v>
      </c>
      <c r="F112" s="36">
        <f t="shared" si="13"/>
        <v>1.6809238665526092</v>
      </c>
      <c r="G112" s="35">
        <f t="shared" ref="G112:H112" si="52">G36-G74</f>
        <v>4345</v>
      </c>
      <c r="H112" s="35">
        <f t="shared" si="52"/>
        <v>4709</v>
      </c>
      <c r="I112" s="36">
        <f t="shared" si="11"/>
        <v>8.377445339470647</v>
      </c>
      <c r="J112" s="36">
        <f t="shared" si="15"/>
        <v>1.7593675393139625</v>
      </c>
      <c r="K112" s="79"/>
      <c r="L112" s="35">
        <f t="shared" ref="L112" si="53">L36-L74</f>
        <v>18059</v>
      </c>
      <c r="M112" s="36">
        <f t="shared" si="17"/>
        <v>1.8638277669983074</v>
      </c>
      <c r="N112" s="15"/>
    </row>
    <row r="113" spans="1:14" ht="15.75">
      <c r="A113" s="12"/>
      <c r="B113" s="34" t="s">
        <v>48</v>
      </c>
      <c r="C113" s="35">
        <f t="shared" si="12"/>
        <v>249</v>
      </c>
      <c r="D113" s="35">
        <f t="shared" si="12"/>
        <v>457</v>
      </c>
      <c r="E113" s="36">
        <f t="shared" si="10"/>
        <v>83.53413654618474</v>
      </c>
      <c r="F113" s="36">
        <f t="shared" si="13"/>
        <v>1.9546621043627033</v>
      </c>
      <c r="G113" s="35">
        <f t="shared" ref="G113:H113" si="54">G37-G75</f>
        <v>3473</v>
      </c>
      <c r="H113" s="35">
        <f t="shared" si="54"/>
        <v>4883</v>
      </c>
      <c r="I113" s="36">
        <f t="shared" si="11"/>
        <v>40.598905845090691</v>
      </c>
      <c r="J113" s="36">
        <f t="shared" si="15"/>
        <v>1.8243770852559098</v>
      </c>
      <c r="K113" s="79"/>
      <c r="L113" s="35">
        <f t="shared" ref="L113" si="55">L37-L75</f>
        <v>15265</v>
      </c>
      <c r="M113" s="36">
        <f t="shared" si="17"/>
        <v>1.5754654667051975</v>
      </c>
      <c r="N113" s="15"/>
    </row>
    <row r="114" spans="1:14" ht="15.75">
      <c r="A114" s="12"/>
      <c r="B114" s="34" t="s">
        <v>85</v>
      </c>
      <c r="C114" s="35">
        <f t="shared" si="12"/>
        <v>0</v>
      </c>
      <c r="D114" s="35">
        <f t="shared" si="12"/>
        <v>0</v>
      </c>
      <c r="E114" s="36" t="str">
        <f t="shared" si="10"/>
        <v/>
      </c>
      <c r="F114" s="36">
        <f t="shared" si="13"/>
        <v>0</v>
      </c>
      <c r="G114" s="35">
        <f t="shared" ref="G114:H114" si="56">G38-G76</f>
        <v>5</v>
      </c>
      <c r="H114" s="35">
        <f t="shared" si="56"/>
        <v>9</v>
      </c>
      <c r="I114" s="36">
        <f t="shared" si="11"/>
        <v>80</v>
      </c>
      <c r="J114" s="36">
        <f t="shared" si="15"/>
        <v>3.362562721135201E-3</v>
      </c>
      <c r="K114" s="79"/>
      <c r="L114" s="35">
        <f t="shared" ref="L114" si="57">L38-L76</f>
        <v>26</v>
      </c>
      <c r="M114" s="36">
        <f t="shared" si="17"/>
        <v>2.6834000743095406E-3</v>
      </c>
      <c r="N114" s="15"/>
    </row>
    <row r="115" spans="1:14" ht="15.75">
      <c r="A115" s="12"/>
      <c r="B115" s="34" t="s">
        <v>53</v>
      </c>
      <c r="C115" s="35">
        <f t="shared" si="12"/>
        <v>62</v>
      </c>
      <c r="D115" s="35">
        <f t="shared" si="12"/>
        <v>49</v>
      </c>
      <c r="E115" s="36">
        <f t="shared" si="10"/>
        <v>-20.967741935483875</v>
      </c>
      <c r="F115" s="36">
        <f t="shared" si="13"/>
        <v>0.20958083832335328</v>
      </c>
      <c r="G115" s="35">
        <f t="shared" ref="G115:H115" si="58">G39-G77</f>
        <v>973</v>
      </c>
      <c r="H115" s="35">
        <f t="shared" si="58"/>
        <v>990</v>
      </c>
      <c r="I115" s="36">
        <f t="shared" si="11"/>
        <v>1.747173689619741</v>
      </c>
      <c r="J115" s="36">
        <f t="shared" si="15"/>
        <v>0.36988189932487214</v>
      </c>
      <c r="K115" s="79"/>
      <c r="L115" s="35">
        <f t="shared" ref="L115" si="59">L39-L77</f>
        <v>3533</v>
      </c>
      <c r="M115" s="36">
        <f t="shared" si="17"/>
        <v>0.36463278702060026</v>
      </c>
      <c r="N115" s="15"/>
    </row>
    <row r="116" spans="1:14" ht="15.75">
      <c r="A116" s="12"/>
      <c r="B116" s="34" t="s">
        <v>50</v>
      </c>
      <c r="C116" s="35">
        <f t="shared" si="12"/>
        <v>179</v>
      </c>
      <c r="D116" s="35">
        <f t="shared" si="12"/>
        <v>166</v>
      </c>
      <c r="E116" s="36">
        <f t="shared" si="10"/>
        <v>-7.2625698324022325</v>
      </c>
      <c r="F116" s="36">
        <f t="shared" si="13"/>
        <v>0.7100085543199316</v>
      </c>
      <c r="G116" s="35">
        <f t="shared" ref="G116:H116" si="60">G40-G78</f>
        <v>1985</v>
      </c>
      <c r="H116" s="35">
        <f t="shared" si="60"/>
        <v>2742</v>
      </c>
      <c r="I116" s="36">
        <f t="shared" si="11"/>
        <v>38.136020151133508</v>
      </c>
      <c r="J116" s="36">
        <f t="shared" si="15"/>
        <v>1.0244607757058579</v>
      </c>
      <c r="K116" s="79"/>
      <c r="L116" s="35">
        <f t="shared" ref="L116" si="61">L40-L78</f>
        <v>8136</v>
      </c>
      <c r="M116" s="36">
        <f t="shared" si="17"/>
        <v>0.83969780786855464</v>
      </c>
      <c r="N116" s="15"/>
    </row>
    <row r="117" spans="1:14" ht="15.75">
      <c r="A117" s="12"/>
      <c r="B117" s="34" t="s">
        <v>54</v>
      </c>
      <c r="C117" s="35">
        <f t="shared" si="12"/>
        <v>37</v>
      </c>
      <c r="D117" s="35">
        <f t="shared" si="12"/>
        <v>98</v>
      </c>
      <c r="E117" s="36">
        <f t="shared" si="10"/>
        <v>164.86486486486487</v>
      </c>
      <c r="F117" s="36">
        <f t="shared" si="13"/>
        <v>0.41916167664670656</v>
      </c>
      <c r="G117" s="35">
        <f t="shared" ref="G117:H117" si="62">G41-G79</f>
        <v>383</v>
      </c>
      <c r="H117" s="35">
        <f t="shared" si="62"/>
        <v>535</v>
      </c>
      <c r="I117" s="36">
        <f t="shared" si="11"/>
        <v>39.686684073107045</v>
      </c>
      <c r="J117" s="36">
        <f t="shared" si="15"/>
        <v>0.19988567286748141</v>
      </c>
      <c r="K117" s="79"/>
      <c r="L117" s="35">
        <f t="shared" ref="L117" si="63">L41-L79</f>
        <v>1056</v>
      </c>
      <c r="M117" s="36">
        <f t="shared" si="17"/>
        <v>0.10898732609503364</v>
      </c>
      <c r="N117" s="15"/>
    </row>
    <row r="118" spans="1:14" ht="15.75">
      <c r="A118" s="12"/>
      <c r="B118" s="34" t="s">
        <v>233</v>
      </c>
      <c r="C118" s="35">
        <f t="shared" si="12"/>
        <v>1</v>
      </c>
      <c r="D118" s="35">
        <f t="shared" si="12"/>
        <v>1</v>
      </c>
      <c r="E118" s="36">
        <f t="shared" si="10"/>
        <v>0</v>
      </c>
      <c r="F118" s="36">
        <f t="shared" si="13"/>
        <v>4.2771599657827203E-3</v>
      </c>
      <c r="G118" s="35">
        <f t="shared" ref="G118:H118" si="64">G42-G80</f>
        <v>19</v>
      </c>
      <c r="H118" s="35">
        <f t="shared" si="64"/>
        <v>27</v>
      </c>
      <c r="I118" s="36">
        <f t="shared" si="11"/>
        <v>42.105263157894733</v>
      </c>
      <c r="J118" s="36">
        <f t="shared" si="15"/>
        <v>1.0087688163405604E-2</v>
      </c>
      <c r="K118" s="79"/>
      <c r="L118" s="35">
        <f t="shared" ref="L118" si="65">L42-L80</f>
        <v>96</v>
      </c>
      <c r="M118" s="36">
        <f t="shared" si="17"/>
        <v>9.9079387359121487E-3</v>
      </c>
      <c r="N118" s="15"/>
    </row>
    <row r="119" spans="1:14" ht="15.75">
      <c r="A119" s="12"/>
      <c r="B119" s="34" t="s">
        <v>42</v>
      </c>
      <c r="C119" s="35">
        <f t="shared" si="12"/>
        <v>354</v>
      </c>
      <c r="D119" s="35">
        <f t="shared" si="12"/>
        <v>383</v>
      </c>
      <c r="E119" s="36">
        <f t="shared" si="10"/>
        <v>8.1920903954802338</v>
      </c>
      <c r="F119" s="36">
        <f t="shared" si="13"/>
        <v>1.6381522668947819</v>
      </c>
      <c r="G119" s="35">
        <f t="shared" ref="G119:H119" si="66">G43-G81</f>
        <v>3394</v>
      </c>
      <c r="H119" s="35">
        <f t="shared" si="66"/>
        <v>4193</v>
      </c>
      <c r="I119" s="36">
        <f t="shared" si="11"/>
        <v>23.541543901001759</v>
      </c>
      <c r="J119" s="36">
        <f t="shared" si="15"/>
        <v>1.5665806099688777</v>
      </c>
      <c r="K119" s="79"/>
      <c r="L119" s="35">
        <f t="shared" ref="L119" si="67">L43-L81</f>
        <v>14380</v>
      </c>
      <c r="M119" s="36">
        <f t="shared" si="17"/>
        <v>1.4841266564835074</v>
      </c>
      <c r="N119" s="15"/>
    </row>
    <row r="120" spans="1:14" ht="15.75">
      <c r="A120" s="12"/>
      <c r="B120" s="34" t="s">
        <v>51</v>
      </c>
      <c r="C120" s="35">
        <f t="shared" si="12"/>
        <v>130</v>
      </c>
      <c r="D120" s="35">
        <f t="shared" si="12"/>
        <v>142</v>
      </c>
      <c r="E120" s="36">
        <f t="shared" si="10"/>
        <v>9.2307692307692193</v>
      </c>
      <c r="F120" s="36">
        <f t="shared" si="13"/>
        <v>0.60735671514114631</v>
      </c>
      <c r="G120" s="35">
        <f t="shared" ref="G120:H120" si="68">G44-G82</f>
        <v>3912</v>
      </c>
      <c r="H120" s="35">
        <f t="shared" si="68"/>
        <v>2192</v>
      </c>
      <c r="I120" s="36">
        <f t="shared" si="11"/>
        <v>-43.967280163599185</v>
      </c>
      <c r="J120" s="36">
        <f t="shared" si="15"/>
        <v>0.81897083163648454</v>
      </c>
      <c r="K120" s="79"/>
      <c r="L120" s="35">
        <f t="shared" ref="L120" si="69">L44-L82</f>
        <v>11949</v>
      </c>
      <c r="M120" s="36">
        <f t="shared" si="17"/>
        <v>1.2332287495355654</v>
      </c>
      <c r="N120" s="15"/>
    </row>
    <row r="121" spans="1:14" ht="15.75">
      <c r="A121" s="12"/>
      <c r="B121" s="34" t="s">
        <v>46</v>
      </c>
      <c r="C121" s="35">
        <f t="shared" si="12"/>
        <v>284</v>
      </c>
      <c r="D121" s="35">
        <f t="shared" si="12"/>
        <v>288</v>
      </c>
      <c r="E121" s="36">
        <f t="shared" si="10"/>
        <v>1.4084507042253502</v>
      </c>
      <c r="F121" s="36">
        <f t="shared" si="13"/>
        <v>1.2318220701454234</v>
      </c>
      <c r="G121" s="35">
        <f t="shared" ref="G121:H121" si="70">G45-G83</f>
        <v>3385</v>
      </c>
      <c r="H121" s="35">
        <f t="shared" si="70"/>
        <v>3379</v>
      </c>
      <c r="I121" s="36">
        <f t="shared" si="11"/>
        <v>-0.17725258493352936</v>
      </c>
      <c r="J121" s="36">
        <f t="shared" si="15"/>
        <v>1.2624554927462051</v>
      </c>
      <c r="K121" s="79"/>
      <c r="L121" s="35">
        <f t="shared" ref="L121" si="71">L45-L83</f>
        <v>12074</v>
      </c>
      <c r="M121" s="36">
        <f t="shared" si="17"/>
        <v>1.2461297114312844</v>
      </c>
      <c r="N121" s="15"/>
    </row>
    <row r="122" spans="1:14" ht="15.75">
      <c r="A122" s="12"/>
      <c r="B122" s="34" t="s">
        <v>49</v>
      </c>
      <c r="C122" s="35">
        <f t="shared" si="12"/>
        <v>280</v>
      </c>
      <c r="D122" s="35">
        <f t="shared" si="12"/>
        <v>505</v>
      </c>
      <c r="E122" s="36">
        <f t="shared" si="10"/>
        <v>80.357142857142861</v>
      </c>
      <c r="F122" s="36">
        <f t="shared" si="13"/>
        <v>2.1599657827202736</v>
      </c>
      <c r="G122" s="35">
        <f t="shared" ref="G122:H122" si="72">G46-G84</f>
        <v>4462</v>
      </c>
      <c r="H122" s="35">
        <f t="shared" si="72"/>
        <v>4725</v>
      </c>
      <c r="I122" s="36">
        <f t="shared" si="11"/>
        <v>5.8942178395338329</v>
      </c>
      <c r="J122" s="36">
        <f t="shared" si="15"/>
        <v>1.7653454285959806</v>
      </c>
      <c r="K122" s="79"/>
      <c r="L122" s="35">
        <f t="shared" ref="L122" si="73">L46-L84</f>
        <v>15155</v>
      </c>
      <c r="M122" s="36">
        <f t="shared" si="17"/>
        <v>1.5641126202369648</v>
      </c>
      <c r="N122" s="15"/>
    </row>
    <row r="123" spans="1:14" ht="15.75">
      <c r="A123" s="12"/>
      <c r="B123" s="34" t="s">
        <v>37</v>
      </c>
      <c r="C123" s="35">
        <f t="shared" si="12"/>
        <v>543</v>
      </c>
      <c r="D123" s="35">
        <f t="shared" si="12"/>
        <v>502</v>
      </c>
      <c r="E123" s="36">
        <f t="shared" si="10"/>
        <v>-7.5506445672191553</v>
      </c>
      <c r="F123" s="36">
        <f t="shared" si="13"/>
        <v>2.1471343028229257</v>
      </c>
      <c r="G123" s="35">
        <f t="shared" ref="G123:H123" si="74">G47-G85</f>
        <v>8019</v>
      </c>
      <c r="H123" s="35">
        <f t="shared" si="74"/>
        <v>7812</v>
      </c>
      <c r="I123" s="36">
        <f t="shared" si="11"/>
        <v>-2.5813692480359141</v>
      </c>
      <c r="J123" s="36">
        <f t="shared" si="15"/>
        <v>2.9187044419453545</v>
      </c>
      <c r="K123" s="79"/>
      <c r="L123" s="35">
        <f t="shared" ref="L123" si="75">L47-L85</f>
        <v>35148</v>
      </c>
      <c r="M123" s="36">
        <f t="shared" si="17"/>
        <v>3.6275440696858356</v>
      </c>
      <c r="N123" s="15"/>
    </row>
    <row r="124" spans="1:14" ht="15.75">
      <c r="A124" s="12"/>
      <c r="B124" s="34" t="s">
        <v>45</v>
      </c>
      <c r="C124" s="35">
        <f t="shared" si="12"/>
        <v>303</v>
      </c>
      <c r="D124" s="35">
        <f t="shared" si="12"/>
        <v>231</v>
      </c>
      <c r="E124" s="36">
        <f t="shared" si="10"/>
        <v>-23.762376237623762</v>
      </c>
      <c r="F124" s="36">
        <f t="shared" si="13"/>
        <v>0.9880239520958084</v>
      </c>
      <c r="G124" s="35">
        <f t="shared" ref="G124:H124" si="76">G48-G86</f>
        <v>6293</v>
      </c>
      <c r="H124" s="35">
        <f t="shared" si="76"/>
        <v>4367</v>
      </c>
      <c r="I124" s="36">
        <f t="shared" si="11"/>
        <v>-30.605434609883996</v>
      </c>
      <c r="J124" s="36">
        <f t="shared" si="15"/>
        <v>1.6315901559108248</v>
      </c>
      <c r="K124" s="79"/>
      <c r="L124" s="35">
        <f t="shared" ref="L124" si="77">L48-L86</f>
        <v>17271</v>
      </c>
      <c r="M124" s="36">
        <f t="shared" si="17"/>
        <v>1.7825001032076953</v>
      </c>
      <c r="N124" s="15"/>
    </row>
    <row r="125" spans="1:14" ht="15.75">
      <c r="A125" s="12"/>
      <c r="B125" s="40" t="s">
        <v>70</v>
      </c>
      <c r="C125" s="42">
        <f>SUM(C93:C124)</f>
        <v>18965</v>
      </c>
      <c r="D125" s="42">
        <f>SUM(D93:D124)</f>
        <v>23380</v>
      </c>
      <c r="E125" s="38">
        <f t="shared" si="10"/>
        <v>23.279725810703923</v>
      </c>
      <c r="F125" s="38">
        <f>SUM(F93:F124)</f>
        <v>99.999999999999972</v>
      </c>
      <c r="G125" s="42">
        <f>SUM(G93:G124)</f>
        <v>236822</v>
      </c>
      <c r="H125" s="42">
        <f>SUM(H93:H124)</f>
        <v>267653</v>
      </c>
      <c r="I125" s="38">
        <f t="shared" si="11"/>
        <v>13.018638471087996</v>
      </c>
      <c r="J125" s="38">
        <f>SUM(J93:J124)</f>
        <v>100</v>
      </c>
      <c r="K125" s="4"/>
      <c r="L125" s="42">
        <f>SUM(L93:L124)</f>
        <v>968920</v>
      </c>
      <c r="M125" s="38">
        <f>SUM(M93:M124)</f>
        <v>99.999999999999986</v>
      </c>
      <c r="N125" s="15"/>
    </row>
    <row r="126" spans="1:14">
      <c r="A126" s="12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15"/>
    </row>
    <row r="127" spans="1:14" ht="15.75">
      <c r="A127" s="12"/>
      <c r="B127" s="34" t="s">
        <v>256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15"/>
    </row>
    <row r="128" spans="1:14">
      <c r="A128" s="1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9"/>
    </row>
    <row r="132" spans="1:11">
      <c r="A132" s="12"/>
      <c r="B132" s="4"/>
      <c r="C132" s="4"/>
      <c r="D132" s="4"/>
      <c r="E132" s="4"/>
      <c r="F132" s="4"/>
      <c r="G132" s="4"/>
      <c r="H132" s="4"/>
      <c r="I132" s="4"/>
      <c r="J132" s="4"/>
      <c r="K132" s="4"/>
    </row>
  </sheetData>
  <mergeCells count="23">
    <mergeCell ref="J52:J53"/>
    <mergeCell ref="M52:M53"/>
    <mergeCell ref="C90:D90"/>
    <mergeCell ref="E90:E91"/>
    <mergeCell ref="F90:F91"/>
    <mergeCell ref="G90:H90"/>
    <mergeCell ref="I90:I91"/>
    <mergeCell ref="J90:J91"/>
    <mergeCell ref="M90:M91"/>
    <mergeCell ref="C52:D52"/>
    <mergeCell ref="E52:E53"/>
    <mergeCell ref="F52:F53"/>
    <mergeCell ref="G52:H52"/>
    <mergeCell ref="I52:I53"/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11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103" t="s">
        <v>106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19" ht="15.75">
      <c r="A12" s="12"/>
      <c r="B12" s="8"/>
      <c r="C12" s="103" t="s">
        <v>313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19" ht="18.75">
      <c r="A13" s="12"/>
      <c r="B13" s="92" t="s">
        <v>309</v>
      </c>
      <c r="N13" s="15"/>
    </row>
    <row r="14" spans="1:19" ht="31.5" customHeight="1">
      <c r="A14" s="12"/>
      <c r="B14" s="30" t="s">
        <v>258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94"/>
      <c r="L14" s="86" t="s">
        <v>323</v>
      </c>
      <c r="M14" s="101" t="s">
        <v>101</v>
      </c>
      <c r="N14" s="15"/>
    </row>
    <row r="15" spans="1:19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94"/>
      <c r="L15" s="39" t="s">
        <v>308</v>
      </c>
      <c r="M15" s="101"/>
      <c r="N15" s="15"/>
    </row>
    <row r="16" spans="1:19">
      <c r="A16" s="12"/>
      <c r="B16" s="8"/>
      <c r="C16" s="26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8" ht="15.75">
      <c r="A17" s="12"/>
      <c r="B17" s="34" t="s">
        <v>234</v>
      </c>
      <c r="C17" s="35">
        <v>1411</v>
      </c>
      <c r="D17" s="35">
        <v>6080</v>
      </c>
      <c r="E17" s="36">
        <f t="shared" ref="E17:E42" si="0">IF(ISBLANK(D17),"",(IFERROR(((D17/C17-1)*100),"")))</f>
        <v>330.90007087172222</v>
      </c>
      <c r="F17" s="36">
        <f>+(D17*100)/$D$42</f>
        <v>6.8908458286582119</v>
      </c>
      <c r="G17" s="35">
        <v>20399</v>
      </c>
      <c r="H17" s="35">
        <v>45342</v>
      </c>
      <c r="I17" s="36">
        <f t="shared" ref="I17:I42" si="1">IF(ISBLANK(H17),"",(IFERROR(((H17/G17-1)*100),"")))</f>
        <v>122.27560174518359</v>
      </c>
      <c r="J17" s="36">
        <f>+(H17*100)/$H$42</f>
        <v>4.3560296742632829</v>
      </c>
      <c r="K17" s="79"/>
      <c r="L17" s="35">
        <v>109266</v>
      </c>
      <c r="M17" s="36">
        <f>+(L17*100)/$L$42</f>
        <v>2.973823300474109</v>
      </c>
      <c r="N17" s="15"/>
    </row>
    <row r="18" spans="1:18" ht="15.75">
      <c r="A18" s="12"/>
      <c r="B18" s="34" t="s">
        <v>235</v>
      </c>
      <c r="C18" s="35">
        <v>722</v>
      </c>
      <c r="D18" s="35">
        <v>5000</v>
      </c>
      <c r="E18" s="36">
        <f t="shared" si="0"/>
        <v>592.52077562326861</v>
      </c>
      <c r="F18" s="36">
        <f t="shared" ref="F18:F41" si="2">+(D18*100)/$D$42</f>
        <v>5.6668140038307664</v>
      </c>
      <c r="G18" s="35">
        <v>9172</v>
      </c>
      <c r="H18" s="35">
        <v>34921</v>
      </c>
      <c r="I18" s="36">
        <f t="shared" si="1"/>
        <v>280.73484518098559</v>
      </c>
      <c r="J18" s="36">
        <f t="shared" ref="J18:J41" si="3">+(H18*100)/$H$42</f>
        <v>3.3548787493923538</v>
      </c>
      <c r="K18" s="79"/>
      <c r="L18" s="35">
        <v>61649</v>
      </c>
      <c r="M18" s="36">
        <f t="shared" ref="M18:M41" si="4">+(L18*100)/$L$42</f>
        <v>1.6778616646617277</v>
      </c>
      <c r="N18" s="15"/>
    </row>
    <row r="19" spans="1:18" ht="15.75">
      <c r="A19" s="12"/>
      <c r="B19" s="34" t="s">
        <v>236</v>
      </c>
      <c r="C19" s="35">
        <v>6191</v>
      </c>
      <c r="D19" s="35">
        <v>781</v>
      </c>
      <c r="E19" s="36">
        <f t="shared" si="0"/>
        <v>-87.384913584235179</v>
      </c>
      <c r="F19" s="36">
        <f t="shared" si="2"/>
        <v>0.88515634739836568</v>
      </c>
      <c r="G19" s="35">
        <v>84538</v>
      </c>
      <c r="H19" s="35">
        <v>53559</v>
      </c>
      <c r="I19" s="36">
        <f t="shared" si="1"/>
        <v>-36.64505902670988</v>
      </c>
      <c r="J19" s="36">
        <f t="shared" si="3"/>
        <v>5.1454411654507339</v>
      </c>
      <c r="K19" s="79"/>
      <c r="L19" s="35">
        <v>335907</v>
      </c>
      <c r="M19" s="36">
        <f t="shared" si="4"/>
        <v>9.1421674024157245</v>
      </c>
      <c r="N19" s="15"/>
    </row>
    <row r="20" spans="1:18" ht="15.75">
      <c r="A20" s="12"/>
      <c r="B20" s="34" t="s">
        <v>237</v>
      </c>
      <c r="C20" s="35">
        <v>984</v>
      </c>
      <c r="D20" s="35">
        <v>1402</v>
      </c>
      <c r="E20" s="36">
        <f t="shared" si="0"/>
        <v>42.479674796747972</v>
      </c>
      <c r="F20" s="36">
        <f t="shared" si="2"/>
        <v>1.5889746466741468</v>
      </c>
      <c r="G20" s="35">
        <v>13557</v>
      </c>
      <c r="H20" s="35">
        <v>16102</v>
      </c>
      <c r="I20" s="36">
        <f t="shared" si="1"/>
        <v>18.77258980600427</v>
      </c>
      <c r="J20" s="36">
        <f t="shared" si="3"/>
        <v>1.5469275685895503</v>
      </c>
      <c r="K20" s="79"/>
      <c r="L20" s="35">
        <v>53569</v>
      </c>
      <c r="M20" s="36">
        <f t="shared" si="4"/>
        <v>1.457953438243347</v>
      </c>
      <c r="N20" s="15"/>
    </row>
    <row r="21" spans="1:18" ht="15.75">
      <c r="A21" s="12"/>
      <c r="B21" s="34" t="s">
        <v>238</v>
      </c>
      <c r="C21" s="35">
        <v>1253</v>
      </c>
      <c r="D21" s="35">
        <v>1040</v>
      </c>
      <c r="E21" s="36">
        <f t="shared" si="0"/>
        <v>-16.999201915403027</v>
      </c>
      <c r="F21" s="36">
        <f t="shared" si="2"/>
        <v>1.1786973127967995</v>
      </c>
      <c r="G21" s="35">
        <v>17983</v>
      </c>
      <c r="H21" s="35">
        <v>16043</v>
      </c>
      <c r="I21" s="36">
        <f t="shared" si="1"/>
        <v>-10.787966412723126</v>
      </c>
      <c r="J21" s="36">
        <f t="shared" si="3"/>
        <v>1.5412594077060089</v>
      </c>
      <c r="K21" s="79"/>
      <c r="L21" s="35">
        <v>64464</v>
      </c>
      <c r="M21" s="36">
        <f t="shared" si="4"/>
        <v>1.7544757311676364</v>
      </c>
      <c r="N21" s="15"/>
    </row>
    <row r="22" spans="1:18" ht="15" customHeight="1">
      <c r="A22" s="12"/>
      <c r="B22" s="34" t="s">
        <v>239</v>
      </c>
      <c r="C22" s="35">
        <v>840</v>
      </c>
      <c r="D22" s="35">
        <v>255</v>
      </c>
      <c r="E22" s="36">
        <f t="shared" si="0"/>
        <v>-69.642857142857139</v>
      </c>
      <c r="F22" s="36">
        <f t="shared" si="2"/>
        <v>0.28900751419536908</v>
      </c>
      <c r="G22" s="35">
        <v>13251</v>
      </c>
      <c r="H22" s="35">
        <v>9567</v>
      </c>
      <c r="I22" s="36">
        <f t="shared" si="1"/>
        <v>-27.80167534525696</v>
      </c>
      <c r="J22" s="36">
        <f t="shared" si="3"/>
        <v>0.91910669784475385</v>
      </c>
      <c r="K22" s="79"/>
      <c r="L22" s="35">
        <v>47315</v>
      </c>
      <c r="M22" s="36">
        <f t="shared" si="4"/>
        <v>1.2877422936863476</v>
      </c>
      <c r="N22" s="15"/>
    </row>
    <row r="23" spans="1:18" ht="15.75">
      <c r="A23" s="12"/>
      <c r="B23" s="34" t="s">
        <v>240</v>
      </c>
      <c r="C23" s="35">
        <v>2224</v>
      </c>
      <c r="D23" s="35">
        <v>451</v>
      </c>
      <c r="E23" s="36">
        <f t="shared" si="0"/>
        <v>-79.72122302158273</v>
      </c>
      <c r="F23" s="36">
        <f t="shared" si="2"/>
        <v>0.51114662314553516</v>
      </c>
      <c r="G23" s="35">
        <v>25938</v>
      </c>
      <c r="H23" s="35">
        <v>21102</v>
      </c>
      <c r="I23" s="36">
        <f t="shared" si="1"/>
        <v>-18.644459865833905</v>
      </c>
      <c r="J23" s="36">
        <f t="shared" si="3"/>
        <v>2.0272801858388205</v>
      </c>
      <c r="K23" s="79"/>
      <c r="L23" s="35">
        <v>83178</v>
      </c>
      <c r="M23" s="36">
        <f t="shared" si="4"/>
        <v>2.2638027793351587</v>
      </c>
      <c r="N23" s="15"/>
    </row>
    <row r="24" spans="1:18" ht="15.75">
      <c r="A24" s="12"/>
      <c r="B24" s="34" t="s">
        <v>241</v>
      </c>
      <c r="C24" s="35">
        <v>2508</v>
      </c>
      <c r="D24" s="35">
        <v>2032</v>
      </c>
      <c r="E24" s="36">
        <f t="shared" si="0"/>
        <v>-18.979266347687396</v>
      </c>
      <c r="F24" s="36">
        <f t="shared" si="2"/>
        <v>2.3029932111568234</v>
      </c>
      <c r="G24" s="35">
        <v>34813</v>
      </c>
      <c r="H24" s="35">
        <v>32361</v>
      </c>
      <c r="I24" s="36">
        <f t="shared" si="1"/>
        <v>-7.0433458765403749</v>
      </c>
      <c r="J24" s="36">
        <f t="shared" si="3"/>
        <v>3.1089382093607276</v>
      </c>
      <c r="K24" s="79"/>
      <c r="L24" s="35">
        <v>117571</v>
      </c>
      <c r="M24" s="36">
        <f t="shared" si="4"/>
        <v>3.1998552089400314</v>
      </c>
      <c r="N24" s="15"/>
    </row>
    <row r="25" spans="1:18" ht="15.75">
      <c r="A25" s="12"/>
      <c r="B25" s="34" t="s">
        <v>242</v>
      </c>
      <c r="C25" s="35">
        <v>1955</v>
      </c>
      <c r="D25" s="35">
        <v>802</v>
      </c>
      <c r="E25" s="36">
        <f t="shared" si="0"/>
        <v>-58.976982097186706</v>
      </c>
      <c r="F25" s="36">
        <f t="shared" si="2"/>
        <v>0.90895696621445488</v>
      </c>
      <c r="G25" s="35">
        <v>24466</v>
      </c>
      <c r="H25" s="35">
        <v>18883</v>
      </c>
      <c r="I25" s="36">
        <f t="shared" si="1"/>
        <v>-22.819422872557837</v>
      </c>
      <c r="J25" s="36">
        <f t="shared" si="3"/>
        <v>1.8140996943035943</v>
      </c>
      <c r="K25" s="79"/>
      <c r="L25" s="35">
        <v>81902</v>
      </c>
      <c r="M25" s="36">
        <f t="shared" si="4"/>
        <v>2.229074698034434</v>
      </c>
      <c r="N25" s="15"/>
    </row>
    <row r="26" spans="1:18" ht="15.75">
      <c r="A26" s="12"/>
      <c r="B26" s="34" t="s">
        <v>75</v>
      </c>
      <c r="C26" s="35">
        <v>5520</v>
      </c>
      <c r="D26" s="35">
        <v>1105</v>
      </c>
      <c r="E26" s="36">
        <f t="shared" si="0"/>
        <v>-79.981884057971016</v>
      </c>
      <c r="F26" s="36">
        <f t="shared" si="2"/>
        <v>1.2523658948465994</v>
      </c>
      <c r="G26" s="35">
        <v>84877</v>
      </c>
      <c r="H26" s="35">
        <v>49916</v>
      </c>
      <c r="I26" s="36">
        <f t="shared" si="1"/>
        <v>-41.190192867325656</v>
      </c>
      <c r="J26" s="36">
        <f t="shared" si="3"/>
        <v>4.7954562485229157</v>
      </c>
      <c r="K26" s="79"/>
      <c r="L26" s="35">
        <v>255469</v>
      </c>
      <c r="M26" s="36">
        <f t="shared" si="4"/>
        <v>6.9529374622372941</v>
      </c>
      <c r="N26" s="15"/>
      <c r="R26" s="4"/>
    </row>
    <row r="27" spans="1:18" ht="15" customHeight="1">
      <c r="A27" s="12"/>
      <c r="B27" s="34" t="s">
        <v>243</v>
      </c>
      <c r="C27" s="35">
        <v>894</v>
      </c>
      <c r="D27" s="35">
        <v>1264</v>
      </c>
      <c r="E27" s="36">
        <f t="shared" si="0"/>
        <v>41.387024608501122</v>
      </c>
      <c r="F27" s="36">
        <f t="shared" si="2"/>
        <v>1.4325705801684177</v>
      </c>
      <c r="G27" s="35">
        <v>11698</v>
      </c>
      <c r="H27" s="35">
        <v>14663</v>
      </c>
      <c r="I27" s="36">
        <f t="shared" si="1"/>
        <v>25.346213027868014</v>
      </c>
      <c r="J27" s="36">
        <f t="shared" si="3"/>
        <v>1.4086820853452102</v>
      </c>
      <c r="K27" s="79"/>
      <c r="L27" s="35">
        <v>49768</v>
      </c>
      <c r="M27" s="36">
        <f t="shared" si="4"/>
        <v>1.3545040361868785</v>
      </c>
      <c r="N27" s="15"/>
    </row>
    <row r="28" spans="1:18" ht="15" customHeight="1">
      <c r="A28" s="12"/>
      <c r="B28" s="34" t="s">
        <v>76</v>
      </c>
      <c r="C28" s="35">
        <v>305</v>
      </c>
      <c r="D28" s="35">
        <v>2363</v>
      </c>
      <c r="E28" s="36">
        <f t="shared" si="0"/>
        <v>674.75409836065569</v>
      </c>
      <c r="F28" s="36">
        <f t="shared" si="2"/>
        <v>2.6781362982104202</v>
      </c>
      <c r="G28" s="35">
        <v>5502</v>
      </c>
      <c r="H28" s="35">
        <v>16213</v>
      </c>
      <c r="I28" s="36">
        <f t="shared" si="1"/>
        <v>194.67466375863322</v>
      </c>
      <c r="J28" s="36">
        <f t="shared" si="3"/>
        <v>1.5575913966924839</v>
      </c>
      <c r="K28" s="79"/>
      <c r="L28" s="35">
        <v>32762</v>
      </c>
      <c r="M28" s="36">
        <f t="shared" si="4"/>
        <v>0.8916625388513606</v>
      </c>
      <c r="N28" s="15"/>
    </row>
    <row r="29" spans="1:18" ht="15" customHeight="1">
      <c r="A29" s="12"/>
      <c r="B29" s="34" t="s">
        <v>244</v>
      </c>
      <c r="C29" s="35">
        <v>773</v>
      </c>
      <c r="D29" s="35">
        <v>2739</v>
      </c>
      <c r="E29" s="36">
        <f t="shared" si="0"/>
        <v>254.33376455368693</v>
      </c>
      <c r="F29" s="36">
        <f t="shared" si="2"/>
        <v>3.1042807112984936</v>
      </c>
      <c r="G29" s="35">
        <v>11939</v>
      </c>
      <c r="H29" s="35">
        <v>20933</v>
      </c>
      <c r="I29" s="36">
        <f t="shared" si="1"/>
        <v>75.332942457492251</v>
      </c>
      <c r="J29" s="36">
        <f t="shared" si="3"/>
        <v>2.0110442673757953</v>
      </c>
      <c r="K29" s="79"/>
      <c r="L29" s="35">
        <v>62600</v>
      </c>
      <c r="M29" s="36">
        <f t="shared" si="4"/>
        <v>1.7037444274493367</v>
      </c>
      <c r="N29" s="15"/>
    </row>
    <row r="30" spans="1:18" ht="15" customHeight="1">
      <c r="A30" s="12"/>
      <c r="B30" s="34" t="s">
        <v>79</v>
      </c>
      <c r="C30" s="35">
        <v>116</v>
      </c>
      <c r="D30" s="35">
        <v>3154</v>
      </c>
      <c r="E30" s="36">
        <f t="shared" si="0"/>
        <v>2618.9655172413795</v>
      </c>
      <c r="F30" s="36">
        <f t="shared" si="2"/>
        <v>3.5746262736164476</v>
      </c>
      <c r="G30" s="35">
        <v>723</v>
      </c>
      <c r="H30" s="35">
        <v>18782</v>
      </c>
      <c r="I30" s="36">
        <f t="shared" si="1"/>
        <v>2497.7869986168744</v>
      </c>
      <c r="J30" s="36">
        <f t="shared" si="3"/>
        <v>1.8043965714351591</v>
      </c>
      <c r="K30" s="79"/>
      <c r="L30" s="35">
        <v>20315</v>
      </c>
      <c r="M30" s="36">
        <f t="shared" si="4"/>
        <v>0.55290044798136229</v>
      </c>
      <c r="N30" s="15"/>
    </row>
    <row r="31" spans="1:18" ht="15" customHeight="1">
      <c r="A31" s="12"/>
      <c r="B31" s="34" t="s">
        <v>245</v>
      </c>
      <c r="C31" s="35">
        <v>4872</v>
      </c>
      <c r="D31" s="35">
        <v>774</v>
      </c>
      <c r="E31" s="36">
        <f t="shared" si="0"/>
        <v>-84.113300492610833</v>
      </c>
      <c r="F31" s="36">
        <f t="shared" si="2"/>
        <v>0.87722280779300266</v>
      </c>
      <c r="G31" s="35">
        <v>69196</v>
      </c>
      <c r="H31" s="35">
        <v>43016</v>
      </c>
      <c r="I31" s="36">
        <f t="shared" si="1"/>
        <v>-37.834556910804096</v>
      </c>
      <c r="J31" s="36">
        <f t="shared" si="3"/>
        <v>4.1325696367189222</v>
      </c>
      <c r="K31" s="79"/>
      <c r="L31" s="35">
        <v>205673</v>
      </c>
      <c r="M31" s="36">
        <f t="shared" si="4"/>
        <v>5.5976713678400545</v>
      </c>
      <c r="N31" s="15"/>
    </row>
    <row r="32" spans="1:18" ht="15" customHeight="1">
      <c r="A32" s="12"/>
      <c r="B32" s="34" t="s">
        <v>78</v>
      </c>
      <c r="C32" s="35">
        <v>2594</v>
      </c>
      <c r="D32" s="35">
        <v>6702</v>
      </c>
      <c r="E32" s="36">
        <f t="shared" si="0"/>
        <v>158.36545875096374</v>
      </c>
      <c r="F32" s="36">
        <f t="shared" si="2"/>
        <v>7.5957974907347587</v>
      </c>
      <c r="G32" s="35">
        <v>29219</v>
      </c>
      <c r="H32" s="35">
        <v>57449</v>
      </c>
      <c r="I32" s="36">
        <f t="shared" si="1"/>
        <v>96.615216126493038</v>
      </c>
      <c r="J32" s="36">
        <f t="shared" si="3"/>
        <v>5.5191555016706664</v>
      </c>
      <c r="K32" s="79"/>
      <c r="L32" s="35">
        <v>134005</v>
      </c>
      <c r="M32" s="36">
        <f t="shared" si="4"/>
        <v>3.647128945692466</v>
      </c>
      <c r="N32" s="15"/>
    </row>
    <row r="33" spans="1:14" ht="15" customHeight="1">
      <c r="A33" s="12"/>
      <c r="B33" s="34" t="s">
        <v>246</v>
      </c>
      <c r="C33" s="35">
        <v>2012</v>
      </c>
      <c r="D33" s="35">
        <v>6500</v>
      </c>
      <c r="E33" s="36">
        <f t="shared" si="0"/>
        <v>223.06163021868787</v>
      </c>
      <c r="F33" s="36">
        <f t="shared" si="2"/>
        <v>7.3668582049799962</v>
      </c>
      <c r="G33" s="35">
        <v>25566</v>
      </c>
      <c r="H33" s="35">
        <v>54307</v>
      </c>
      <c r="I33" s="36">
        <f t="shared" si="1"/>
        <v>112.41883751857938</v>
      </c>
      <c r="J33" s="36">
        <f t="shared" si="3"/>
        <v>5.2173019169912251</v>
      </c>
      <c r="K33" s="79"/>
      <c r="L33" s="35">
        <v>133361</v>
      </c>
      <c r="M33" s="36">
        <f t="shared" si="4"/>
        <v>3.6296016068541692</v>
      </c>
      <c r="N33" s="15"/>
    </row>
    <row r="34" spans="1:14" ht="15" customHeight="1">
      <c r="A34" s="12"/>
      <c r="B34" s="34" t="s">
        <v>247</v>
      </c>
      <c r="C34" s="35">
        <v>1791</v>
      </c>
      <c r="D34" s="35">
        <v>1176</v>
      </c>
      <c r="E34" s="36">
        <f t="shared" si="0"/>
        <v>-34.338358458961473</v>
      </c>
      <c r="F34" s="36">
        <f t="shared" si="2"/>
        <v>1.3328346537009963</v>
      </c>
      <c r="G34" s="35">
        <v>17894</v>
      </c>
      <c r="H34" s="35">
        <v>16012</v>
      </c>
      <c r="I34" s="36">
        <f t="shared" si="1"/>
        <v>-10.517491896725161</v>
      </c>
      <c r="J34" s="36">
        <f t="shared" si="3"/>
        <v>1.5382812214790633</v>
      </c>
      <c r="K34" s="79"/>
      <c r="L34" s="35">
        <v>66216</v>
      </c>
      <c r="M34" s="36">
        <f t="shared" si="4"/>
        <v>1.8021588020444934</v>
      </c>
      <c r="N34" s="15"/>
    </row>
    <row r="35" spans="1:14" ht="15" customHeight="1">
      <c r="A35" s="12"/>
      <c r="B35" s="34" t="s">
        <v>248</v>
      </c>
      <c r="C35" s="35">
        <v>235</v>
      </c>
      <c r="D35" s="35">
        <v>3125</v>
      </c>
      <c r="E35" s="36">
        <f t="shared" si="0"/>
        <v>1229.7872340425531</v>
      </c>
      <c r="F35" s="36">
        <f t="shared" si="2"/>
        <v>3.5417587523942289</v>
      </c>
      <c r="G35" s="35">
        <v>4428</v>
      </c>
      <c r="H35" s="35">
        <v>18747</v>
      </c>
      <c r="I35" s="36">
        <f t="shared" si="1"/>
        <v>323.37398373983734</v>
      </c>
      <c r="J35" s="36">
        <f t="shared" si="3"/>
        <v>1.8010341031144141</v>
      </c>
      <c r="K35" s="79"/>
      <c r="L35" s="35">
        <v>39518</v>
      </c>
      <c r="M35" s="36">
        <f t="shared" si="4"/>
        <v>1.0755362984655414</v>
      </c>
      <c r="N35" s="15"/>
    </row>
    <row r="36" spans="1:14" ht="15" customHeight="1">
      <c r="A36" s="12"/>
      <c r="B36" s="34" t="s">
        <v>77</v>
      </c>
      <c r="C36" s="35">
        <v>659</v>
      </c>
      <c r="D36" s="35">
        <v>1052</v>
      </c>
      <c r="E36" s="36">
        <f t="shared" si="0"/>
        <v>59.635811836115323</v>
      </c>
      <c r="F36" s="36">
        <f t="shared" si="2"/>
        <v>1.1922976664059932</v>
      </c>
      <c r="G36" s="35">
        <v>9629</v>
      </c>
      <c r="H36" s="35">
        <v>11411</v>
      </c>
      <c r="I36" s="36">
        <f t="shared" si="1"/>
        <v>18.506594661958676</v>
      </c>
      <c r="J36" s="36">
        <f t="shared" si="3"/>
        <v>1.0962607430862847</v>
      </c>
      <c r="K36" s="79"/>
      <c r="L36" s="35">
        <v>38908</v>
      </c>
      <c r="M36" s="36">
        <f t="shared" si="4"/>
        <v>1.0589343160255398</v>
      </c>
      <c r="N36" s="15"/>
    </row>
    <row r="37" spans="1:14" ht="15" customHeight="1">
      <c r="A37" s="12"/>
      <c r="B37" s="34" t="s">
        <v>249</v>
      </c>
      <c r="C37" s="35">
        <v>2104</v>
      </c>
      <c r="D37" s="35">
        <v>2955</v>
      </c>
      <c r="E37" s="36">
        <f t="shared" si="0"/>
        <v>40.44676806083649</v>
      </c>
      <c r="F37" s="36">
        <f t="shared" si="2"/>
        <v>3.3490870762639831</v>
      </c>
      <c r="G37" s="35">
        <v>26960</v>
      </c>
      <c r="H37" s="35">
        <v>33061</v>
      </c>
      <c r="I37" s="36">
        <f t="shared" si="1"/>
        <v>22.629821958456976</v>
      </c>
      <c r="J37" s="36">
        <f t="shared" si="3"/>
        <v>3.1761875757756255</v>
      </c>
      <c r="K37" s="79"/>
      <c r="L37" s="35">
        <v>106239</v>
      </c>
      <c r="M37" s="36">
        <f t="shared" si="4"/>
        <v>2.8914393646611836</v>
      </c>
      <c r="N37" s="15"/>
    </row>
    <row r="38" spans="1:14" ht="15" customHeight="1">
      <c r="A38" s="12"/>
      <c r="B38" s="34" t="s">
        <v>250</v>
      </c>
      <c r="C38" s="35">
        <v>677</v>
      </c>
      <c r="D38" s="35">
        <v>1872</v>
      </c>
      <c r="E38" s="36">
        <f t="shared" si="0"/>
        <v>176.51403249630721</v>
      </c>
      <c r="F38" s="36">
        <f t="shared" si="2"/>
        <v>2.1216551630342391</v>
      </c>
      <c r="G38" s="35">
        <v>8057</v>
      </c>
      <c r="H38" s="35">
        <v>16172</v>
      </c>
      <c r="I38" s="36">
        <f t="shared" si="1"/>
        <v>100.71987091969716</v>
      </c>
      <c r="J38" s="36">
        <f t="shared" si="3"/>
        <v>1.5536525052310399</v>
      </c>
      <c r="K38" s="79"/>
      <c r="L38" s="35">
        <v>35484</v>
      </c>
      <c r="M38" s="36">
        <f t="shared" si="4"/>
        <v>0.96574548344428535</v>
      </c>
      <c r="N38" s="15"/>
    </row>
    <row r="39" spans="1:14" ht="15" customHeight="1">
      <c r="A39" s="12"/>
      <c r="B39" s="34" t="s">
        <v>251</v>
      </c>
      <c r="C39" s="35">
        <v>1538</v>
      </c>
      <c r="D39" s="35">
        <v>129</v>
      </c>
      <c r="E39" s="36">
        <f t="shared" si="0"/>
        <v>-91.612483745123541</v>
      </c>
      <c r="F39" s="36">
        <f t="shared" si="2"/>
        <v>0.14620380129883376</v>
      </c>
      <c r="G39" s="35">
        <v>17870</v>
      </c>
      <c r="H39" s="35">
        <v>13186</v>
      </c>
      <c r="I39" s="36">
        <f t="shared" si="1"/>
        <v>-26.21152770005596</v>
      </c>
      <c r="J39" s="36">
        <f t="shared" si="3"/>
        <v>1.2667859222097757</v>
      </c>
      <c r="K39" s="79"/>
      <c r="L39" s="35">
        <v>57418</v>
      </c>
      <c r="M39" s="36">
        <f t="shared" si="4"/>
        <v>1.5627092258032911</v>
      </c>
      <c r="N39" s="15"/>
    </row>
    <row r="40" spans="1:14" ht="15" customHeight="1">
      <c r="A40" s="12"/>
      <c r="B40" s="34" t="s">
        <v>252</v>
      </c>
      <c r="C40" s="35">
        <v>5889</v>
      </c>
      <c r="D40" s="35">
        <v>927</v>
      </c>
      <c r="E40" s="36">
        <f t="shared" si="0"/>
        <v>-84.25878757004584</v>
      </c>
      <c r="F40" s="36">
        <f t="shared" si="2"/>
        <v>1.050627316310224</v>
      </c>
      <c r="G40" s="35">
        <v>82264</v>
      </c>
      <c r="H40" s="35">
        <v>51765</v>
      </c>
      <c r="I40" s="36">
        <f t="shared" si="1"/>
        <v>-37.074540503744046</v>
      </c>
      <c r="J40" s="36">
        <f t="shared" si="3"/>
        <v>4.9730906463816957</v>
      </c>
      <c r="K40" s="79"/>
      <c r="L40" s="35">
        <v>284787</v>
      </c>
      <c r="M40" s="36">
        <f t="shared" si="4"/>
        <v>7.7508668412142852</v>
      </c>
      <c r="N40" s="15"/>
    </row>
    <row r="41" spans="1:14" ht="15" customHeight="1">
      <c r="A41" s="12"/>
      <c r="B41" s="34" t="s">
        <v>71</v>
      </c>
      <c r="C41" s="35">
        <v>26698</v>
      </c>
      <c r="D41" s="35">
        <v>34553</v>
      </c>
      <c r="E41" s="36">
        <f t="shared" si="0"/>
        <v>29.4216795265563</v>
      </c>
      <c r="F41" s="36">
        <f t="shared" si="2"/>
        <v>39.161084854872897</v>
      </c>
      <c r="G41" s="35">
        <v>293795</v>
      </c>
      <c r="H41" s="35">
        <v>357389</v>
      </c>
      <c r="I41" s="36">
        <f t="shared" si="1"/>
        <v>21.645705338756628</v>
      </c>
      <c r="J41" s="36">
        <f t="shared" si="3"/>
        <v>34.334548305219897</v>
      </c>
      <c r="K41" s="79"/>
      <c r="L41" s="35">
        <v>1196916</v>
      </c>
      <c r="M41" s="36">
        <f t="shared" si="4"/>
        <v>32.575702318289942</v>
      </c>
      <c r="N41" s="15"/>
    </row>
    <row r="42" spans="1:14" ht="15.75">
      <c r="A42" s="12"/>
      <c r="B42" s="40" t="s">
        <v>70</v>
      </c>
      <c r="C42" s="42">
        <f>SUM(C17:C41)</f>
        <v>74765</v>
      </c>
      <c r="D42" s="42">
        <f>SUM(D17:D41)</f>
        <v>88233</v>
      </c>
      <c r="E42" s="42">
        <f t="shared" si="0"/>
        <v>18.013776499699063</v>
      </c>
      <c r="F42" s="42">
        <f>SUM(F17:F41)</f>
        <v>100</v>
      </c>
      <c r="G42" s="42">
        <f>SUM(G17:G41)</f>
        <v>943734</v>
      </c>
      <c r="H42" s="42">
        <f>SUM(H17:H41)</f>
        <v>1040902</v>
      </c>
      <c r="I42" s="42">
        <f t="shared" si="1"/>
        <v>10.296121576630712</v>
      </c>
      <c r="J42" s="42">
        <f>SUM(J17:J41)</f>
        <v>99.999999999999986</v>
      </c>
      <c r="K42" s="4"/>
      <c r="L42" s="42">
        <f>SUM(L17:L41)</f>
        <v>3674260</v>
      </c>
      <c r="M42" s="42">
        <f>SUM(M17:M41)</f>
        <v>100.00000000000001</v>
      </c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8.75">
      <c r="A44" s="12"/>
      <c r="B44" s="92" t="s">
        <v>310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15"/>
    </row>
    <row r="45" spans="1:14" ht="31.5" customHeight="1">
      <c r="A45" s="12"/>
      <c r="B45" s="30" t="s">
        <v>258</v>
      </c>
      <c r="C45" s="104" t="s">
        <v>319</v>
      </c>
      <c r="D45" s="104"/>
      <c r="E45" s="101" t="s">
        <v>254</v>
      </c>
      <c r="F45" s="101" t="s">
        <v>307</v>
      </c>
      <c r="G45" s="105" t="s">
        <v>321</v>
      </c>
      <c r="H45" s="106"/>
      <c r="I45" s="101" t="s">
        <v>254</v>
      </c>
      <c r="J45" s="101" t="s">
        <v>307</v>
      </c>
      <c r="K45" s="94"/>
      <c r="L45" s="86" t="s">
        <v>323</v>
      </c>
      <c r="M45" s="101" t="s">
        <v>101</v>
      </c>
      <c r="N45" s="15"/>
    </row>
    <row r="46" spans="1:14" ht="15.75">
      <c r="A46" s="12"/>
      <c r="B46" s="30"/>
      <c r="C46" s="31">
        <v>2016</v>
      </c>
      <c r="D46" s="31">
        <v>2017</v>
      </c>
      <c r="E46" s="101"/>
      <c r="F46" s="101"/>
      <c r="G46" s="31">
        <v>2016</v>
      </c>
      <c r="H46" s="31">
        <v>2017</v>
      </c>
      <c r="I46" s="101"/>
      <c r="J46" s="101"/>
      <c r="K46" s="94"/>
      <c r="L46" s="39" t="s">
        <v>308</v>
      </c>
      <c r="M46" s="101"/>
      <c r="N46" s="15"/>
    </row>
    <row r="47" spans="1:14">
      <c r="A47" s="12"/>
      <c r="B47" s="8"/>
      <c r="C47" s="26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 ht="15.75">
      <c r="A48" s="12"/>
      <c r="B48" s="34" t="s">
        <v>234</v>
      </c>
      <c r="C48" s="35">
        <v>364</v>
      </c>
      <c r="D48" s="35">
        <v>3480</v>
      </c>
      <c r="E48" s="36">
        <f t="shared" ref="E48:E73" si="5">IF(ISBLANK(D48),"",(IFERROR(((D48/C48-1)*100),"")))</f>
        <v>856.04395604395597</v>
      </c>
      <c r="F48" s="36">
        <f>+(D48*100)/$D$73</f>
        <v>7.6097176969670466</v>
      </c>
      <c r="G48" s="35">
        <v>5925</v>
      </c>
      <c r="H48" s="35">
        <v>22863</v>
      </c>
      <c r="I48" s="36">
        <f t="shared" ref="I48:I73" si="6">IF(ISBLANK(H48),"",(IFERROR(((H48/G48-1)*100),"")))</f>
        <v>285.87341772151899</v>
      </c>
      <c r="J48" s="36">
        <f>+(H48*100)/$H$73</f>
        <v>4.1172932439149132</v>
      </c>
      <c r="K48" s="79"/>
      <c r="L48" s="35">
        <v>42213</v>
      </c>
      <c r="M48" s="36">
        <f>+(L48*100)/$L$73</f>
        <v>2.0774942308231776</v>
      </c>
      <c r="N48" s="15"/>
    </row>
    <row r="49" spans="1:14" ht="15.75">
      <c r="A49" s="12"/>
      <c r="B49" s="34" t="s">
        <v>235</v>
      </c>
      <c r="C49" s="35">
        <v>293</v>
      </c>
      <c r="D49" s="35">
        <v>3358</v>
      </c>
      <c r="E49" s="36">
        <f t="shared" si="5"/>
        <v>1046.0750853242321</v>
      </c>
      <c r="F49" s="36">
        <f t="shared" ref="F49:F72" si="7">+(D49*100)/$D$73</f>
        <v>7.3429402374756734</v>
      </c>
      <c r="G49" s="35">
        <v>3839</v>
      </c>
      <c r="H49" s="35">
        <v>21965</v>
      </c>
      <c r="I49" s="36">
        <f t="shared" si="6"/>
        <v>472.15420682469392</v>
      </c>
      <c r="J49" s="36">
        <f t="shared" ref="J49:J72" si="8">+(H49*100)/$H$73</f>
        <v>3.955576525503699</v>
      </c>
      <c r="K49" s="79"/>
      <c r="L49" s="35">
        <v>33375</v>
      </c>
      <c r="M49" s="36">
        <f t="shared" ref="M49:M71" si="9">+(L49*100)/$L$73</f>
        <v>1.6425359475451531</v>
      </c>
      <c r="N49" s="15"/>
    </row>
    <row r="50" spans="1:14" ht="15.75">
      <c r="A50" s="12"/>
      <c r="B50" s="34" t="s">
        <v>236</v>
      </c>
      <c r="C50" s="35">
        <v>3313</v>
      </c>
      <c r="D50" s="35">
        <v>216</v>
      </c>
      <c r="E50" s="36">
        <f t="shared" si="5"/>
        <v>-93.48022939933594</v>
      </c>
      <c r="F50" s="36">
        <f t="shared" si="7"/>
        <v>0.47232730532898909</v>
      </c>
      <c r="G50" s="35">
        <v>47950</v>
      </c>
      <c r="H50" s="35">
        <v>28084</v>
      </c>
      <c r="I50" s="36">
        <f t="shared" si="6"/>
        <v>-41.430656934306562</v>
      </c>
      <c r="J50" s="36">
        <f t="shared" si="8"/>
        <v>5.057519287149824</v>
      </c>
      <c r="K50" s="79"/>
      <c r="L50" s="35">
        <v>198504</v>
      </c>
      <c r="M50" s="36">
        <f t="shared" si="9"/>
        <v>9.769287063116197</v>
      </c>
      <c r="N50" s="15"/>
    </row>
    <row r="51" spans="1:14" ht="15.75">
      <c r="A51" s="12"/>
      <c r="B51" s="34" t="s">
        <v>237</v>
      </c>
      <c r="C51" s="35">
        <v>742</v>
      </c>
      <c r="D51" s="35">
        <v>351</v>
      </c>
      <c r="E51" s="36">
        <f t="shared" si="5"/>
        <v>-52.695417789757414</v>
      </c>
      <c r="F51" s="36">
        <f t="shared" si="7"/>
        <v>0.7675318711596073</v>
      </c>
      <c r="G51" s="35">
        <v>10256</v>
      </c>
      <c r="H51" s="35">
        <v>8111</v>
      </c>
      <c r="I51" s="36">
        <f t="shared" si="6"/>
        <v>-20.914586583463336</v>
      </c>
      <c r="J51" s="36">
        <f t="shared" si="8"/>
        <v>1.4606729432442751</v>
      </c>
      <c r="K51" s="79"/>
      <c r="L51" s="35">
        <v>36263</v>
      </c>
      <c r="M51" s="36">
        <f t="shared" si="9"/>
        <v>1.784667597478049</v>
      </c>
      <c r="N51" s="15"/>
    </row>
    <row r="52" spans="1:14" ht="15.75">
      <c r="A52" s="12"/>
      <c r="B52" s="34" t="s">
        <v>238</v>
      </c>
      <c r="C52" s="35">
        <v>1046</v>
      </c>
      <c r="D52" s="35">
        <v>655</v>
      </c>
      <c r="E52" s="36">
        <f t="shared" si="5"/>
        <v>-37.380497131931165</v>
      </c>
      <c r="F52" s="36">
        <f t="shared" si="7"/>
        <v>1.4322888194004066</v>
      </c>
      <c r="G52" s="35">
        <v>15771</v>
      </c>
      <c r="H52" s="35">
        <v>12734</v>
      </c>
      <c r="I52" s="36">
        <f t="shared" si="6"/>
        <v>-19.256863864054274</v>
      </c>
      <c r="J52" s="36">
        <f t="shared" si="8"/>
        <v>2.2932078978267292</v>
      </c>
      <c r="K52" s="79"/>
      <c r="L52" s="35">
        <v>54543</v>
      </c>
      <c r="M52" s="36">
        <f t="shared" si="9"/>
        <v>2.6843097584106452</v>
      </c>
      <c r="N52" s="15"/>
    </row>
    <row r="53" spans="1:14" ht="15.75">
      <c r="A53" s="12"/>
      <c r="B53" s="34" t="s">
        <v>239</v>
      </c>
      <c r="C53" s="35">
        <v>526</v>
      </c>
      <c r="D53" s="35">
        <v>200</v>
      </c>
      <c r="E53" s="36">
        <f t="shared" si="5"/>
        <v>-61.977186311787079</v>
      </c>
      <c r="F53" s="36">
        <f t="shared" si="7"/>
        <v>0.43734009752684178</v>
      </c>
      <c r="G53" s="35">
        <v>8933</v>
      </c>
      <c r="H53" s="35">
        <v>6621</v>
      </c>
      <c r="I53" s="36">
        <f t="shared" si="6"/>
        <v>-25.88156274487854</v>
      </c>
      <c r="J53" s="36">
        <f t="shared" si="8"/>
        <v>1.1923456487757793</v>
      </c>
      <c r="K53" s="79"/>
      <c r="L53" s="35">
        <v>32563</v>
      </c>
      <c r="M53" s="36">
        <f t="shared" si="9"/>
        <v>1.6025737246415828</v>
      </c>
      <c r="N53" s="15"/>
    </row>
    <row r="54" spans="1:14" ht="15.75">
      <c r="A54" s="12"/>
      <c r="B54" s="34" t="s">
        <v>240</v>
      </c>
      <c r="C54" s="35">
        <v>128</v>
      </c>
      <c r="D54" s="35">
        <v>266</v>
      </c>
      <c r="E54" s="36">
        <f t="shared" si="5"/>
        <v>107.8125</v>
      </c>
      <c r="F54" s="36">
        <f t="shared" si="7"/>
        <v>0.58166232971069953</v>
      </c>
      <c r="G54" s="35">
        <v>1765</v>
      </c>
      <c r="H54" s="35">
        <v>2492</v>
      </c>
      <c r="I54" s="36">
        <f t="shared" si="6"/>
        <v>41.18980169971671</v>
      </c>
      <c r="J54" s="36">
        <f t="shared" si="8"/>
        <v>0.4487728978627461</v>
      </c>
      <c r="K54" s="79"/>
      <c r="L54" s="35">
        <v>6508</v>
      </c>
      <c r="M54" s="36">
        <f t="shared" si="9"/>
        <v>0.32028835795127658</v>
      </c>
      <c r="N54" s="15"/>
    </row>
    <row r="55" spans="1:14" ht="15.75">
      <c r="A55" s="12"/>
      <c r="B55" s="34" t="s">
        <v>241</v>
      </c>
      <c r="C55" s="35">
        <v>1941</v>
      </c>
      <c r="D55" s="35">
        <v>1526</v>
      </c>
      <c r="E55" s="36">
        <f t="shared" si="5"/>
        <v>-21.380731581658942</v>
      </c>
      <c r="F55" s="36">
        <f t="shared" si="7"/>
        <v>3.3369049441298024</v>
      </c>
      <c r="G55" s="35">
        <v>26695</v>
      </c>
      <c r="H55" s="35">
        <v>24629</v>
      </c>
      <c r="I55" s="36">
        <f t="shared" si="6"/>
        <v>-7.7392770181682007</v>
      </c>
      <c r="J55" s="36">
        <f t="shared" si="8"/>
        <v>4.435324117761466</v>
      </c>
      <c r="K55" s="79"/>
      <c r="L55" s="35">
        <v>89782</v>
      </c>
      <c r="M55" s="36">
        <f t="shared" si="9"/>
        <v>4.4185816462171967</v>
      </c>
      <c r="N55" s="15"/>
    </row>
    <row r="56" spans="1:14" ht="15.75">
      <c r="A56" s="12"/>
      <c r="B56" s="34" t="s">
        <v>242</v>
      </c>
      <c r="C56" s="35">
        <v>406</v>
      </c>
      <c r="D56" s="35">
        <v>322</v>
      </c>
      <c r="E56" s="36">
        <f t="shared" si="5"/>
        <v>-20.68965517241379</v>
      </c>
      <c r="F56" s="36">
        <f t="shared" si="7"/>
        <v>0.70411755701821521</v>
      </c>
      <c r="G56" s="35">
        <v>5687</v>
      </c>
      <c r="H56" s="35">
        <v>4595</v>
      </c>
      <c r="I56" s="36">
        <f t="shared" si="6"/>
        <v>-19.201688060488831</v>
      </c>
      <c r="J56" s="36">
        <f t="shared" si="8"/>
        <v>0.82749256247163649</v>
      </c>
      <c r="K56" s="79"/>
      <c r="L56" s="35">
        <v>18860</v>
      </c>
      <c r="M56" s="36">
        <f t="shared" si="9"/>
        <v>0.92818660586371804</v>
      </c>
      <c r="N56" s="15"/>
    </row>
    <row r="57" spans="1:14" ht="15.75">
      <c r="A57" s="12"/>
      <c r="B57" s="34" t="s">
        <v>75</v>
      </c>
      <c r="C57" s="35">
        <v>3256</v>
      </c>
      <c r="D57" s="35">
        <v>804</v>
      </c>
      <c r="E57" s="36">
        <f t="shared" si="5"/>
        <v>-75.307125307125318</v>
      </c>
      <c r="F57" s="36">
        <f t="shared" si="7"/>
        <v>1.7581071920579039</v>
      </c>
      <c r="G57" s="35">
        <v>51807</v>
      </c>
      <c r="H57" s="35">
        <v>31000</v>
      </c>
      <c r="I57" s="36">
        <f t="shared" si="6"/>
        <v>-40.162526299534804</v>
      </c>
      <c r="J57" s="36">
        <f t="shared" si="8"/>
        <v>5.582648408404947</v>
      </c>
      <c r="K57" s="79"/>
      <c r="L57" s="35">
        <v>155037</v>
      </c>
      <c r="M57" s="36">
        <f t="shared" si="9"/>
        <v>7.6300777737695249</v>
      </c>
      <c r="N57" s="15"/>
    </row>
    <row r="58" spans="1:14" ht="15.75">
      <c r="A58" s="12"/>
      <c r="B58" s="34" t="s">
        <v>243</v>
      </c>
      <c r="C58" s="35">
        <v>108</v>
      </c>
      <c r="D58" s="35">
        <v>1095</v>
      </c>
      <c r="E58" s="36">
        <f t="shared" si="5"/>
        <v>913.88888888888891</v>
      </c>
      <c r="F58" s="36">
        <f t="shared" si="7"/>
        <v>2.3944370339594587</v>
      </c>
      <c r="G58" s="35">
        <v>1369</v>
      </c>
      <c r="H58" s="35">
        <v>7504</v>
      </c>
      <c r="I58" s="36">
        <f t="shared" si="6"/>
        <v>448.1373265157049</v>
      </c>
      <c r="J58" s="36">
        <f t="shared" si="8"/>
        <v>1.3513610856990557</v>
      </c>
      <c r="K58" s="79"/>
      <c r="L58" s="35">
        <v>10975</v>
      </c>
      <c r="M58" s="36">
        <f t="shared" si="9"/>
        <v>0.54012979848114029</v>
      </c>
      <c r="N58" s="15"/>
    </row>
    <row r="59" spans="1:14" ht="15.75">
      <c r="A59" s="12"/>
      <c r="B59" s="34" t="s">
        <v>76</v>
      </c>
      <c r="C59" s="35">
        <v>174</v>
      </c>
      <c r="D59" s="35">
        <v>431</v>
      </c>
      <c r="E59" s="36">
        <f t="shared" si="5"/>
        <v>147.70114942528733</v>
      </c>
      <c r="F59" s="36">
        <f t="shared" si="7"/>
        <v>0.94246791017034393</v>
      </c>
      <c r="G59" s="35">
        <v>3344</v>
      </c>
      <c r="H59" s="35">
        <v>4550</v>
      </c>
      <c r="I59" s="36">
        <f t="shared" si="6"/>
        <v>36.064593301435409</v>
      </c>
      <c r="J59" s="36">
        <f t="shared" si="8"/>
        <v>0.81938871800782287</v>
      </c>
      <c r="K59" s="79"/>
      <c r="L59" s="35">
        <v>14411</v>
      </c>
      <c r="M59" s="36">
        <f t="shared" si="9"/>
        <v>0.70923102741792365</v>
      </c>
      <c r="N59" s="15"/>
    </row>
    <row r="60" spans="1:14" ht="15.75">
      <c r="A60" s="12"/>
      <c r="B60" s="34" t="s">
        <v>244</v>
      </c>
      <c r="C60" s="35">
        <v>215</v>
      </c>
      <c r="D60" s="35">
        <v>1807</v>
      </c>
      <c r="E60" s="36">
        <f t="shared" si="5"/>
        <v>740.46511627906978</v>
      </c>
      <c r="F60" s="36">
        <f t="shared" si="7"/>
        <v>3.9513677811550152</v>
      </c>
      <c r="G60" s="35">
        <v>3696</v>
      </c>
      <c r="H60" s="35">
        <v>11884</v>
      </c>
      <c r="I60" s="36">
        <f t="shared" si="6"/>
        <v>221.53679653679652</v>
      </c>
      <c r="J60" s="36">
        <f t="shared" si="8"/>
        <v>2.1401352801769158</v>
      </c>
      <c r="K60" s="79"/>
      <c r="L60" s="35">
        <v>25368</v>
      </c>
      <c r="M60" s="36">
        <f t="shared" si="9"/>
        <v>1.2484749638149946</v>
      </c>
      <c r="N60" s="15"/>
    </row>
    <row r="61" spans="1:14" ht="15.75">
      <c r="A61" s="12"/>
      <c r="B61" s="34" t="s">
        <v>79</v>
      </c>
      <c r="C61" s="35">
        <v>2</v>
      </c>
      <c r="D61" s="35">
        <v>2348</v>
      </c>
      <c r="E61" s="36">
        <f t="shared" si="5"/>
        <v>117300</v>
      </c>
      <c r="F61" s="36">
        <f t="shared" si="7"/>
        <v>5.1343727449651224</v>
      </c>
      <c r="G61" s="35">
        <v>20</v>
      </c>
      <c r="H61" s="35">
        <v>13815</v>
      </c>
      <c r="I61" s="36">
        <f t="shared" si="6"/>
        <v>68975</v>
      </c>
      <c r="J61" s="36">
        <f t="shared" si="8"/>
        <v>2.4878802503907855</v>
      </c>
      <c r="K61" s="79"/>
      <c r="L61" s="35">
        <v>13882</v>
      </c>
      <c r="M61" s="36">
        <f t="shared" si="9"/>
        <v>0.68319652505833151</v>
      </c>
      <c r="N61" s="15"/>
    </row>
    <row r="62" spans="1:14" ht="15.75">
      <c r="A62" s="12"/>
      <c r="B62" s="34" t="s">
        <v>245</v>
      </c>
      <c r="C62" s="35">
        <v>3337</v>
      </c>
      <c r="D62" s="35">
        <v>490</v>
      </c>
      <c r="E62" s="36">
        <f t="shared" si="5"/>
        <v>-85.316152232544212</v>
      </c>
      <c r="F62" s="36">
        <f t="shared" si="7"/>
        <v>1.0714832389407623</v>
      </c>
      <c r="G62" s="35">
        <v>48002</v>
      </c>
      <c r="H62" s="35">
        <v>29606</v>
      </c>
      <c r="I62" s="36">
        <f t="shared" si="6"/>
        <v>-38.323403191533686</v>
      </c>
      <c r="J62" s="36">
        <f t="shared" si="8"/>
        <v>5.3316093154592537</v>
      </c>
      <c r="K62" s="79"/>
      <c r="L62" s="35">
        <v>138189</v>
      </c>
      <c r="M62" s="36">
        <f t="shared" si="9"/>
        <v>6.8009108630806638</v>
      </c>
      <c r="N62" s="15"/>
    </row>
    <row r="63" spans="1:14" ht="15.75">
      <c r="A63" s="12"/>
      <c r="B63" s="34" t="s">
        <v>78</v>
      </c>
      <c r="C63" s="35">
        <v>964</v>
      </c>
      <c r="D63" s="35">
        <v>4186</v>
      </c>
      <c r="E63" s="36">
        <f t="shared" si="5"/>
        <v>334.23236514522819</v>
      </c>
      <c r="F63" s="36">
        <f t="shared" si="7"/>
        <v>9.1535282412367973</v>
      </c>
      <c r="G63" s="35">
        <v>11518</v>
      </c>
      <c r="H63" s="35">
        <v>32038</v>
      </c>
      <c r="I63" s="36">
        <f t="shared" si="6"/>
        <v>178.15592984893209</v>
      </c>
      <c r="J63" s="36">
        <f t="shared" si="8"/>
        <v>5.7695770873702488</v>
      </c>
      <c r="K63" s="79"/>
      <c r="L63" s="35">
        <v>62674</v>
      </c>
      <c r="M63" s="36">
        <f t="shared" si="9"/>
        <v>3.0844733476088368</v>
      </c>
      <c r="N63" s="15"/>
    </row>
    <row r="64" spans="1:14" ht="15.75">
      <c r="A64" s="12"/>
      <c r="B64" s="34" t="s">
        <v>246</v>
      </c>
      <c r="C64" s="35">
        <v>1495</v>
      </c>
      <c r="D64" s="35">
        <v>3338</v>
      </c>
      <c r="E64" s="36">
        <f t="shared" si="5"/>
        <v>123.27759197324414</v>
      </c>
      <c r="F64" s="36">
        <f t="shared" si="7"/>
        <v>7.2992062277229888</v>
      </c>
      <c r="G64" s="35">
        <v>19098</v>
      </c>
      <c r="H64" s="35">
        <v>32395</v>
      </c>
      <c r="I64" s="36">
        <f t="shared" si="6"/>
        <v>69.62509163263168</v>
      </c>
      <c r="J64" s="36">
        <f t="shared" si="8"/>
        <v>5.8338675867831702</v>
      </c>
      <c r="K64" s="79"/>
      <c r="L64" s="35">
        <v>88674</v>
      </c>
      <c r="M64" s="36">
        <f t="shared" si="9"/>
        <v>4.3640519134867093</v>
      </c>
      <c r="N64" s="15"/>
    </row>
    <row r="65" spans="1:14" ht="15.75">
      <c r="A65" s="12"/>
      <c r="B65" s="34" t="s">
        <v>247</v>
      </c>
      <c r="C65" s="35">
        <v>325</v>
      </c>
      <c r="D65" s="35">
        <v>354</v>
      </c>
      <c r="E65" s="36">
        <f t="shared" si="5"/>
        <v>8.9230769230769234</v>
      </c>
      <c r="F65" s="36">
        <f t="shared" si="7"/>
        <v>0.77409197262250995</v>
      </c>
      <c r="G65" s="35">
        <v>3400</v>
      </c>
      <c r="H65" s="35">
        <v>3753</v>
      </c>
      <c r="I65" s="36">
        <f t="shared" si="6"/>
        <v>10.382352941176464</v>
      </c>
      <c r="J65" s="36">
        <f t="shared" si="8"/>
        <v>0.67586062828205706</v>
      </c>
      <c r="K65" s="79"/>
      <c r="L65" s="35">
        <v>14401</v>
      </c>
      <c r="M65" s="36">
        <f t="shared" si="9"/>
        <v>0.70873888181566291</v>
      </c>
      <c r="N65" s="15"/>
    </row>
    <row r="66" spans="1:14" ht="15.75">
      <c r="A66" s="12"/>
      <c r="B66" s="34" t="s">
        <v>248</v>
      </c>
      <c r="C66" s="35">
        <v>183</v>
      </c>
      <c r="D66" s="35">
        <v>146</v>
      </c>
      <c r="E66" s="36">
        <f t="shared" si="5"/>
        <v>-20.21857923497268</v>
      </c>
      <c r="F66" s="36">
        <f t="shared" si="7"/>
        <v>0.31925827119459449</v>
      </c>
      <c r="G66" s="35">
        <v>3538</v>
      </c>
      <c r="H66" s="35">
        <v>2941</v>
      </c>
      <c r="I66" s="36">
        <f t="shared" si="6"/>
        <v>-16.873940079140759</v>
      </c>
      <c r="J66" s="36">
        <f t="shared" si="8"/>
        <v>0.52963125706835323</v>
      </c>
      <c r="K66" s="79"/>
      <c r="L66" s="35">
        <v>18382</v>
      </c>
      <c r="M66" s="36">
        <f t="shared" si="9"/>
        <v>0.90466204607565559</v>
      </c>
      <c r="N66" s="15"/>
    </row>
    <row r="67" spans="1:14" ht="15.75">
      <c r="A67" s="12"/>
      <c r="B67" s="34" t="s">
        <v>77</v>
      </c>
      <c r="C67" s="35">
        <v>430</v>
      </c>
      <c r="D67" s="35">
        <v>129</v>
      </c>
      <c r="E67" s="36">
        <f t="shared" si="5"/>
        <v>-70</v>
      </c>
      <c r="F67" s="36">
        <f t="shared" si="7"/>
        <v>0.28208436290481292</v>
      </c>
      <c r="G67" s="35">
        <v>6308</v>
      </c>
      <c r="H67" s="35">
        <v>4196</v>
      </c>
      <c r="I67" s="36">
        <f t="shared" si="6"/>
        <v>-33.481293595434366</v>
      </c>
      <c r="J67" s="36">
        <f t="shared" si="8"/>
        <v>0.75563847489248903</v>
      </c>
      <c r="K67" s="79"/>
      <c r="L67" s="35">
        <v>22184</v>
      </c>
      <c r="M67" s="36">
        <f t="shared" si="9"/>
        <v>1.0917758040551813</v>
      </c>
      <c r="N67" s="15"/>
    </row>
    <row r="68" spans="1:14" ht="15.75">
      <c r="A68" s="12"/>
      <c r="B68" s="34" t="s">
        <v>249</v>
      </c>
      <c r="C68" s="35">
        <v>1410</v>
      </c>
      <c r="D68" s="35">
        <v>1118</v>
      </c>
      <c r="E68" s="36">
        <f t="shared" si="5"/>
        <v>-20.709219858156025</v>
      </c>
      <c r="F68" s="36">
        <f t="shared" si="7"/>
        <v>2.4447311451750453</v>
      </c>
      <c r="G68" s="35">
        <v>18878</v>
      </c>
      <c r="H68" s="35">
        <v>18224</v>
      </c>
      <c r="I68" s="36">
        <f t="shared" si="6"/>
        <v>-3.4643500370801994</v>
      </c>
      <c r="J68" s="36">
        <f t="shared" si="8"/>
        <v>3.2818769224119921</v>
      </c>
      <c r="K68" s="79"/>
      <c r="L68" s="35">
        <v>69529</v>
      </c>
      <c r="M68" s="36">
        <f t="shared" si="9"/>
        <v>3.4218391579585603</v>
      </c>
      <c r="N68" s="15"/>
    </row>
    <row r="69" spans="1:14" ht="15.75">
      <c r="A69" s="12"/>
      <c r="B69" s="34" t="s">
        <v>250</v>
      </c>
      <c r="C69" s="35">
        <v>210</v>
      </c>
      <c r="D69" s="35">
        <v>56</v>
      </c>
      <c r="E69" s="36">
        <f t="shared" si="5"/>
        <v>-73.333333333333343</v>
      </c>
      <c r="F69" s="36">
        <f t="shared" si="7"/>
        <v>0.12245522730751569</v>
      </c>
      <c r="G69" s="35">
        <v>2733</v>
      </c>
      <c r="H69" s="35">
        <v>2267</v>
      </c>
      <c r="I69" s="36">
        <f t="shared" si="6"/>
        <v>-17.050859860958656</v>
      </c>
      <c r="J69" s="36">
        <f t="shared" si="8"/>
        <v>0.40825367554367792</v>
      </c>
      <c r="K69" s="79"/>
      <c r="L69" s="35">
        <v>8737</v>
      </c>
      <c r="M69" s="36">
        <f t="shared" si="9"/>
        <v>0.42998761269519109</v>
      </c>
      <c r="N69" s="15"/>
    </row>
    <row r="70" spans="1:14" ht="15.75">
      <c r="A70" s="12"/>
      <c r="B70" s="34" t="s">
        <v>251</v>
      </c>
      <c r="C70" s="35">
        <v>58</v>
      </c>
      <c r="D70" s="35">
        <v>1</v>
      </c>
      <c r="E70" s="36">
        <f t="shared" si="5"/>
        <v>-98.275862068965509</v>
      </c>
      <c r="F70" s="36">
        <f t="shared" si="7"/>
        <v>2.1867004876342088E-3</v>
      </c>
      <c r="G70" s="35">
        <v>594</v>
      </c>
      <c r="H70" s="35">
        <v>417</v>
      </c>
      <c r="I70" s="36">
        <f t="shared" si="6"/>
        <v>-29.797979797979799</v>
      </c>
      <c r="J70" s="36">
        <f t="shared" si="8"/>
        <v>7.5095625364672999E-2</v>
      </c>
      <c r="K70" s="79"/>
      <c r="L70" s="35">
        <v>2750</v>
      </c>
      <c r="M70" s="36">
        <f t="shared" si="9"/>
        <v>0.13534004062169802</v>
      </c>
      <c r="N70" s="15"/>
    </row>
    <row r="71" spans="1:14" ht="15.75">
      <c r="A71" s="12"/>
      <c r="B71" s="34" t="s">
        <v>252</v>
      </c>
      <c r="C71" s="35">
        <v>3887</v>
      </c>
      <c r="D71" s="35">
        <v>162</v>
      </c>
      <c r="E71" s="36">
        <f t="shared" si="5"/>
        <v>-95.832261384100846</v>
      </c>
      <c r="F71" s="36">
        <f t="shared" si="7"/>
        <v>0.3542454789967418</v>
      </c>
      <c r="G71" s="35">
        <v>55330</v>
      </c>
      <c r="H71" s="35">
        <v>31247</v>
      </c>
      <c r="I71" s="36">
        <f t="shared" si="6"/>
        <v>-43.526116031086218</v>
      </c>
      <c r="J71" s="36">
        <f t="shared" si="8"/>
        <v>5.6271295102396577</v>
      </c>
      <c r="K71" s="79"/>
      <c r="L71" s="35">
        <v>190577</v>
      </c>
      <c r="M71" s="36">
        <f t="shared" si="9"/>
        <v>9.3791632442041237</v>
      </c>
      <c r="N71" s="15"/>
    </row>
    <row r="72" spans="1:14" ht="15.75">
      <c r="A72" s="12"/>
      <c r="B72" s="34" t="s">
        <v>71</v>
      </c>
      <c r="C72" s="35">
        <v>14803</v>
      </c>
      <c r="D72" s="35">
        <v>18892</v>
      </c>
      <c r="E72" s="36">
        <f t="shared" si="5"/>
        <v>27.622779166385204</v>
      </c>
      <c r="F72" s="36">
        <f t="shared" si="7"/>
        <v>41.311145612385474</v>
      </c>
      <c r="G72" s="35">
        <v>173082</v>
      </c>
      <c r="H72" s="35">
        <v>197361</v>
      </c>
      <c r="I72" s="36">
        <f t="shared" si="6"/>
        <v>14.027455194647631</v>
      </c>
      <c r="J72" s="36">
        <f t="shared" si="8"/>
        <v>35.541841049393831</v>
      </c>
      <c r="K72" s="79"/>
      <c r="L72" s="35">
        <v>683538</v>
      </c>
      <c r="M72" s="36">
        <f>+(L72*100)/$L$73</f>
        <v>33.640022067808808</v>
      </c>
      <c r="N72" s="15"/>
    </row>
    <row r="73" spans="1:14" ht="15.75">
      <c r="A73" s="12"/>
      <c r="B73" s="40" t="s">
        <v>70</v>
      </c>
      <c r="C73" s="42">
        <f>SUM(C48:C72)</f>
        <v>39616</v>
      </c>
      <c r="D73" s="42">
        <f>SUM(D48:D72)</f>
        <v>45731</v>
      </c>
      <c r="E73" s="42">
        <f t="shared" si="5"/>
        <v>15.435682552504048</v>
      </c>
      <c r="F73" s="97">
        <f>SUM(F48:F72)</f>
        <v>100</v>
      </c>
      <c r="G73" s="42">
        <f>SUM(G48:G72)</f>
        <v>529538</v>
      </c>
      <c r="H73" s="42">
        <f>SUM(H48:H72)</f>
        <v>555292</v>
      </c>
      <c r="I73" s="42">
        <f t="shared" si="6"/>
        <v>4.8634847735195663</v>
      </c>
      <c r="J73" s="97">
        <f>SUM(J48:J72)</f>
        <v>100</v>
      </c>
      <c r="K73" s="4"/>
      <c r="L73" s="42">
        <f>SUM(L48:L72)</f>
        <v>2031919</v>
      </c>
      <c r="M73" s="97">
        <f>SUM(M48:M72)</f>
        <v>100</v>
      </c>
      <c r="N73" s="15"/>
    </row>
    <row r="74" spans="1:14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15"/>
    </row>
    <row r="75" spans="1:14" ht="18.75">
      <c r="A75" s="12"/>
      <c r="B75" s="92" t="s">
        <v>311</v>
      </c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15"/>
    </row>
    <row r="76" spans="1:14" ht="31.5" customHeight="1">
      <c r="A76" s="12"/>
      <c r="B76" s="30" t="s">
        <v>258</v>
      </c>
      <c r="C76" s="104" t="s">
        <v>319</v>
      </c>
      <c r="D76" s="104"/>
      <c r="E76" s="101" t="s">
        <v>254</v>
      </c>
      <c r="F76" s="101" t="s">
        <v>307</v>
      </c>
      <c r="G76" s="105" t="s">
        <v>321</v>
      </c>
      <c r="H76" s="106"/>
      <c r="I76" s="101" t="s">
        <v>254</v>
      </c>
      <c r="J76" s="101" t="s">
        <v>307</v>
      </c>
      <c r="K76" s="94"/>
      <c r="L76" s="86" t="s">
        <v>323</v>
      </c>
      <c r="M76" s="101" t="s">
        <v>101</v>
      </c>
      <c r="N76" s="15"/>
    </row>
    <row r="77" spans="1:14" ht="15.75">
      <c r="A77" s="12"/>
      <c r="B77" s="30"/>
      <c r="C77" s="31">
        <v>2016</v>
      </c>
      <c r="D77" s="31">
        <v>2017</v>
      </c>
      <c r="E77" s="101"/>
      <c r="F77" s="101"/>
      <c r="G77" s="31">
        <v>2016</v>
      </c>
      <c r="H77" s="31">
        <v>2017</v>
      </c>
      <c r="I77" s="101"/>
      <c r="J77" s="101"/>
      <c r="K77" s="94"/>
      <c r="L77" s="39" t="s">
        <v>308</v>
      </c>
      <c r="M77" s="101"/>
      <c r="N77" s="15"/>
    </row>
    <row r="78" spans="1:14">
      <c r="A78" s="12"/>
      <c r="B78" s="8"/>
      <c r="C78" s="26"/>
      <c r="D78" s="4"/>
      <c r="E78" s="4"/>
      <c r="F78" s="4"/>
      <c r="G78" s="4"/>
      <c r="H78" s="4"/>
      <c r="I78" s="4"/>
      <c r="J78" s="4"/>
      <c r="K78" s="4"/>
      <c r="L78" s="4"/>
      <c r="M78" s="4"/>
      <c r="N78" s="15"/>
    </row>
    <row r="79" spans="1:14" ht="15.75">
      <c r="A79" s="12"/>
      <c r="B79" s="34" t="s">
        <v>234</v>
      </c>
      <c r="C79" s="35">
        <f>C17-C48</f>
        <v>1047</v>
      </c>
      <c r="D79" s="35">
        <f>D17-D48</f>
        <v>2600</v>
      </c>
      <c r="E79" s="36">
        <f t="shared" ref="E79:E104" si="10">IF(ISBLANK(D79),"",(IFERROR(((D79/C79-1)*100),"")))</f>
        <v>148.3285577841452</v>
      </c>
      <c r="F79" s="36">
        <f>+(D79*100)/$D$104</f>
        <v>6.1173591830972658</v>
      </c>
      <c r="G79" s="35">
        <f>G17-G48</f>
        <v>14474</v>
      </c>
      <c r="H79" s="35">
        <f>H17-H48</f>
        <v>22479</v>
      </c>
      <c r="I79" s="36">
        <f t="shared" ref="I79:I104" si="11">IF(ISBLANK(H79),"",(IFERROR(((H79/G79-1)*100),"")))</f>
        <v>55.306066049468015</v>
      </c>
      <c r="J79" s="36">
        <f>+(H79*100)/$H$104</f>
        <v>4.6290232902946808</v>
      </c>
      <c r="K79" s="79"/>
      <c r="L79" s="35">
        <f>L17-L48</f>
        <v>67053</v>
      </c>
      <c r="M79" s="36">
        <f>+(L79*100)/$L$104</f>
        <v>4.0827696562406954</v>
      </c>
      <c r="N79" s="15"/>
    </row>
    <row r="80" spans="1:14" ht="15.75">
      <c r="A80" s="12"/>
      <c r="B80" s="34" t="s">
        <v>235</v>
      </c>
      <c r="C80" s="35">
        <f t="shared" ref="C80:D103" si="12">C18-C49</f>
        <v>429</v>
      </c>
      <c r="D80" s="35">
        <f t="shared" si="12"/>
        <v>1642</v>
      </c>
      <c r="E80" s="36">
        <f t="shared" si="10"/>
        <v>282.75058275058274</v>
      </c>
      <c r="F80" s="36">
        <f t="shared" ref="F80:F103" si="13">+(D80*100)/$D$104</f>
        <v>3.8633476071714274</v>
      </c>
      <c r="G80" s="35">
        <f t="shared" ref="G80:H80" si="14">G18-G49</f>
        <v>5333</v>
      </c>
      <c r="H80" s="35">
        <f t="shared" si="14"/>
        <v>12956</v>
      </c>
      <c r="I80" s="36">
        <f t="shared" si="11"/>
        <v>142.94018376148506</v>
      </c>
      <c r="J80" s="36">
        <f t="shared" ref="J80:J103" si="15">+(H80*100)/$H$104</f>
        <v>2.6679845966928193</v>
      </c>
      <c r="K80" s="79"/>
      <c r="L80" s="35">
        <f t="shared" ref="L80" si="16">L18-L49</f>
        <v>28274</v>
      </c>
      <c r="M80" s="36">
        <f t="shared" ref="M80:M103" si="17">+(L80*100)/$L$104</f>
        <v>1.7215669583844038</v>
      </c>
      <c r="N80" s="15"/>
    </row>
    <row r="81" spans="1:14" ht="15.75">
      <c r="A81" s="12"/>
      <c r="B81" s="34" t="s">
        <v>236</v>
      </c>
      <c r="C81" s="35">
        <f t="shared" si="12"/>
        <v>2878</v>
      </c>
      <c r="D81" s="35">
        <f t="shared" si="12"/>
        <v>565</v>
      </c>
      <c r="E81" s="36">
        <f t="shared" si="10"/>
        <v>-80.368311327310636</v>
      </c>
      <c r="F81" s="36">
        <f t="shared" si="13"/>
        <v>1.3293492070961366</v>
      </c>
      <c r="G81" s="35">
        <f t="shared" ref="G81:H81" si="18">G19-G50</f>
        <v>36588</v>
      </c>
      <c r="H81" s="35">
        <f t="shared" si="18"/>
        <v>25475</v>
      </c>
      <c r="I81" s="36">
        <f t="shared" si="11"/>
        <v>-30.373346452388759</v>
      </c>
      <c r="J81" s="36">
        <f t="shared" si="15"/>
        <v>5.2459792837874017</v>
      </c>
      <c r="K81" s="79"/>
      <c r="L81" s="35">
        <f t="shared" ref="L81" si="19">L19-L50</f>
        <v>137403</v>
      </c>
      <c r="M81" s="36">
        <f t="shared" si="17"/>
        <v>8.3662893394246378</v>
      </c>
      <c r="N81" s="15"/>
    </row>
    <row r="82" spans="1:14" ht="15.75">
      <c r="A82" s="12"/>
      <c r="B82" s="34" t="s">
        <v>237</v>
      </c>
      <c r="C82" s="35">
        <f t="shared" si="12"/>
        <v>242</v>
      </c>
      <c r="D82" s="35">
        <f t="shared" si="12"/>
        <v>1051</v>
      </c>
      <c r="E82" s="36">
        <f t="shared" si="10"/>
        <v>334.29752066115708</v>
      </c>
      <c r="F82" s="36">
        <f t="shared" si="13"/>
        <v>2.4728248082443178</v>
      </c>
      <c r="G82" s="35">
        <f t="shared" ref="G82:H82" si="20">G20-G51</f>
        <v>3301</v>
      </c>
      <c r="H82" s="35">
        <f t="shared" si="20"/>
        <v>7991</v>
      </c>
      <c r="I82" s="36">
        <f t="shared" si="11"/>
        <v>142.07815813389882</v>
      </c>
      <c r="J82" s="36">
        <f t="shared" si="15"/>
        <v>1.6455591935915652</v>
      </c>
      <c r="K82" s="79"/>
      <c r="L82" s="35">
        <f t="shared" ref="L82" si="21">L20-L51</f>
        <v>17306</v>
      </c>
      <c r="M82" s="36">
        <f t="shared" si="17"/>
        <v>1.0537397531937642</v>
      </c>
      <c r="N82" s="15"/>
    </row>
    <row r="83" spans="1:14" ht="15.75">
      <c r="A83" s="12"/>
      <c r="B83" s="34" t="s">
        <v>238</v>
      </c>
      <c r="C83" s="35">
        <f t="shared" si="12"/>
        <v>207</v>
      </c>
      <c r="D83" s="35">
        <f t="shared" si="12"/>
        <v>385</v>
      </c>
      <c r="E83" s="36">
        <f t="shared" si="10"/>
        <v>85.990338164251213</v>
      </c>
      <c r="F83" s="36">
        <f t="shared" si="13"/>
        <v>0.90583972518940281</v>
      </c>
      <c r="G83" s="35">
        <f t="shared" ref="G83:H83" si="22">G21-G52</f>
        <v>2212</v>
      </c>
      <c r="H83" s="35">
        <f t="shared" si="22"/>
        <v>3309</v>
      </c>
      <c r="I83" s="36">
        <f t="shared" si="11"/>
        <v>49.593128390596753</v>
      </c>
      <c r="J83" s="36">
        <f t="shared" si="15"/>
        <v>0.68141100883424965</v>
      </c>
      <c r="K83" s="79"/>
      <c r="L83" s="35">
        <f t="shared" ref="L83" si="23">L21-L52</f>
        <v>9921</v>
      </c>
      <c r="M83" s="36">
        <f t="shared" si="17"/>
        <v>0.60407674167544989</v>
      </c>
      <c r="N83" s="15"/>
    </row>
    <row r="84" spans="1:14" ht="15.75">
      <c r="A84" s="12"/>
      <c r="B84" s="34" t="s">
        <v>239</v>
      </c>
      <c r="C84" s="35">
        <f t="shared" si="12"/>
        <v>314</v>
      </c>
      <c r="D84" s="35">
        <f t="shared" si="12"/>
        <v>55</v>
      </c>
      <c r="E84" s="36">
        <f t="shared" si="10"/>
        <v>-82.484076433121018</v>
      </c>
      <c r="F84" s="36">
        <f t="shared" si="13"/>
        <v>0.12940567502705755</v>
      </c>
      <c r="G84" s="35">
        <f t="shared" ref="G84:H84" si="24">G22-G53</f>
        <v>4318</v>
      </c>
      <c r="H84" s="35">
        <f t="shared" si="24"/>
        <v>2946</v>
      </c>
      <c r="I84" s="36">
        <f t="shared" si="11"/>
        <v>-31.773969430291803</v>
      </c>
      <c r="J84" s="36">
        <f t="shared" si="15"/>
        <v>0.60665966516340275</v>
      </c>
      <c r="K84" s="79"/>
      <c r="L84" s="35">
        <f t="shared" ref="L84" si="25">L22-L53</f>
        <v>14752</v>
      </c>
      <c r="M84" s="36">
        <f t="shared" si="17"/>
        <v>0.89823002652920436</v>
      </c>
      <c r="N84" s="15"/>
    </row>
    <row r="85" spans="1:14" ht="15.75">
      <c r="A85" s="12"/>
      <c r="B85" s="34" t="s">
        <v>240</v>
      </c>
      <c r="C85" s="35">
        <f t="shared" si="12"/>
        <v>2096</v>
      </c>
      <c r="D85" s="35">
        <f t="shared" si="12"/>
        <v>185</v>
      </c>
      <c r="E85" s="36">
        <f t="shared" si="10"/>
        <v>-91.17366412213741</v>
      </c>
      <c r="F85" s="36">
        <f t="shared" si="13"/>
        <v>0.43527363418192083</v>
      </c>
      <c r="G85" s="35">
        <f t="shared" ref="G85:H85" si="26">G23-G54</f>
        <v>24173</v>
      </c>
      <c r="H85" s="35">
        <f t="shared" si="26"/>
        <v>18610</v>
      </c>
      <c r="I85" s="36">
        <f t="shared" si="11"/>
        <v>-23.013279278533904</v>
      </c>
      <c r="J85" s="36">
        <f t="shared" si="15"/>
        <v>3.8322934041720722</v>
      </c>
      <c r="K85" s="79"/>
      <c r="L85" s="35">
        <f t="shared" ref="L85" si="27">L23-L54</f>
        <v>76670</v>
      </c>
      <c r="M85" s="36">
        <f t="shared" si="17"/>
        <v>4.6683362346796429</v>
      </c>
      <c r="N85" s="15"/>
    </row>
    <row r="86" spans="1:14" ht="15.75">
      <c r="A86" s="12"/>
      <c r="B86" s="34" t="s">
        <v>241</v>
      </c>
      <c r="C86" s="35">
        <f t="shared" si="12"/>
        <v>567</v>
      </c>
      <c r="D86" s="35">
        <f t="shared" si="12"/>
        <v>506</v>
      </c>
      <c r="E86" s="36">
        <f t="shared" si="10"/>
        <v>-10.758377425044097</v>
      </c>
      <c r="F86" s="36">
        <f t="shared" si="13"/>
        <v>1.1905322102489295</v>
      </c>
      <c r="G86" s="35">
        <f t="shared" ref="G86:H86" si="28">G24-G55</f>
        <v>8118</v>
      </c>
      <c r="H86" s="35">
        <f t="shared" si="28"/>
        <v>7732</v>
      </c>
      <c r="I86" s="36">
        <f t="shared" si="11"/>
        <v>-4.7548657304754887</v>
      </c>
      <c r="J86" s="36">
        <f t="shared" si="15"/>
        <v>1.5922242128456991</v>
      </c>
      <c r="K86" s="79"/>
      <c r="L86" s="35">
        <f t="shared" ref="L86" si="29">L24-L55</f>
        <v>27789</v>
      </c>
      <c r="M86" s="36">
        <f t="shared" si="17"/>
        <v>1.6920359413788002</v>
      </c>
      <c r="N86" s="15"/>
    </row>
    <row r="87" spans="1:14" ht="15.75">
      <c r="A87" s="12"/>
      <c r="B87" s="34" t="s">
        <v>242</v>
      </c>
      <c r="C87" s="35">
        <f t="shared" si="12"/>
        <v>1549</v>
      </c>
      <c r="D87" s="35">
        <f t="shared" si="12"/>
        <v>480</v>
      </c>
      <c r="E87" s="36">
        <f t="shared" si="10"/>
        <v>-69.012265978050351</v>
      </c>
      <c r="F87" s="36">
        <f t="shared" si="13"/>
        <v>1.1293586184179567</v>
      </c>
      <c r="G87" s="35">
        <f t="shared" ref="G87:H87" si="30">G25-G56</f>
        <v>18779</v>
      </c>
      <c r="H87" s="35">
        <f t="shared" si="30"/>
        <v>14288</v>
      </c>
      <c r="I87" s="36">
        <f t="shared" si="11"/>
        <v>-23.915011448958946</v>
      </c>
      <c r="J87" s="36">
        <f t="shared" si="15"/>
        <v>2.9422787833858446</v>
      </c>
      <c r="K87" s="79"/>
      <c r="L87" s="35">
        <f t="shared" ref="L87" si="31">L25-L56</f>
        <v>63042</v>
      </c>
      <c r="M87" s="36">
        <f t="shared" si="17"/>
        <v>3.8385451011696108</v>
      </c>
      <c r="N87" s="15"/>
    </row>
    <row r="88" spans="1:14" ht="15.75">
      <c r="A88" s="12"/>
      <c r="B88" s="34" t="s">
        <v>75</v>
      </c>
      <c r="C88" s="35">
        <f t="shared" si="12"/>
        <v>2264</v>
      </c>
      <c r="D88" s="35">
        <f t="shared" si="12"/>
        <v>301</v>
      </c>
      <c r="E88" s="36">
        <f t="shared" si="10"/>
        <v>-86.704946996466418</v>
      </c>
      <c r="F88" s="36">
        <f t="shared" si="13"/>
        <v>0.70820196696626037</v>
      </c>
      <c r="G88" s="35">
        <f t="shared" ref="G88:H88" si="32">G26-G57</f>
        <v>33070</v>
      </c>
      <c r="H88" s="35">
        <f t="shared" si="32"/>
        <v>18916</v>
      </c>
      <c r="I88" s="36">
        <f t="shared" si="11"/>
        <v>-42.800120955548834</v>
      </c>
      <c r="J88" s="36">
        <f t="shared" si="15"/>
        <v>3.8953069335474968</v>
      </c>
      <c r="K88" s="79"/>
      <c r="L88" s="35">
        <f t="shared" ref="L88" si="33">L26-L57</f>
        <v>100432</v>
      </c>
      <c r="M88" s="36">
        <f t="shared" si="17"/>
        <v>6.1151734018696482</v>
      </c>
      <c r="N88" s="15"/>
    </row>
    <row r="89" spans="1:14" ht="15.75">
      <c r="A89" s="12"/>
      <c r="B89" s="34" t="s">
        <v>243</v>
      </c>
      <c r="C89" s="35">
        <f t="shared" si="12"/>
        <v>786</v>
      </c>
      <c r="D89" s="35">
        <f t="shared" si="12"/>
        <v>169</v>
      </c>
      <c r="E89" s="36">
        <f t="shared" si="10"/>
        <v>-78.498727735368959</v>
      </c>
      <c r="F89" s="36">
        <f t="shared" si="13"/>
        <v>0.39762834690132232</v>
      </c>
      <c r="G89" s="35">
        <f t="shared" ref="G89:H89" si="34">G27-G58</f>
        <v>10329</v>
      </c>
      <c r="H89" s="35">
        <f t="shared" si="34"/>
        <v>7159</v>
      </c>
      <c r="I89" s="36">
        <f t="shared" si="11"/>
        <v>-30.690289476231968</v>
      </c>
      <c r="J89" s="36">
        <f t="shared" si="15"/>
        <v>1.4742282901917176</v>
      </c>
      <c r="K89" s="79"/>
      <c r="L89" s="35">
        <f t="shared" ref="L89" si="35">L27-L58</f>
        <v>38793</v>
      </c>
      <c r="M89" s="36">
        <f t="shared" si="17"/>
        <v>2.3620551395842884</v>
      </c>
      <c r="N89" s="15"/>
    </row>
    <row r="90" spans="1:14" ht="15.75">
      <c r="A90" s="12"/>
      <c r="B90" s="34" t="s">
        <v>76</v>
      </c>
      <c r="C90" s="35">
        <f t="shared" si="12"/>
        <v>131</v>
      </c>
      <c r="D90" s="35">
        <f t="shared" si="12"/>
        <v>1932</v>
      </c>
      <c r="E90" s="36">
        <f t="shared" si="10"/>
        <v>1374.8091603053435</v>
      </c>
      <c r="F90" s="36">
        <f t="shared" si="13"/>
        <v>4.5456684391322764</v>
      </c>
      <c r="G90" s="35">
        <f t="shared" ref="G90:H90" si="36">G28-G59</f>
        <v>2158</v>
      </c>
      <c r="H90" s="35">
        <f t="shared" si="36"/>
        <v>11663</v>
      </c>
      <c r="I90" s="36">
        <f t="shared" si="11"/>
        <v>440.45412418906392</v>
      </c>
      <c r="J90" s="36">
        <f t="shared" si="15"/>
        <v>2.4017215460966619</v>
      </c>
      <c r="K90" s="79"/>
      <c r="L90" s="35">
        <f t="shared" ref="L90" si="37">L28-L59</f>
        <v>18351</v>
      </c>
      <c r="M90" s="36">
        <f t="shared" si="17"/>
        <v>1.11736843931924</v>
      </c>
      <c r="N90" s="15"/>
    </row>
    <row r="91" spans="1:14" ht="15.75">
      <c r="A91" s="12"/>
      <c r="B91" s="34" t="s">
        <v>244</v>
      </c>
      <c r="C91" s="35">
        <f t="shared" si="12"/>
        <v>558</v>
      </c>
      <c r="D91" s="35">
        <f t="shared" si="12"/>
        <v>932</v>
      </c>
      <c r="E91" s="36">
        <f t="shared" si="10"/>
        <v>67.025089605734763</v>
      </c>
      <c r="F91" s="36">
        <f t="shared" si="13"/>
        <v>2.192837984094866</v>
      </c>
      <c r="G91" s="35">
        <f t="shared" ref="G91:H91" si="38">G29-G60</f>
        <v>8243</v>
      </c>
      <c r="H91" s="35">
        <f t="shared" si="38"/>
        <v>9049</v>
      </c>
      <c r="I91" s="36">
        <f t="shared" si="11"/>
        <v>9.7779934489870222</v>
      </c>
      <c r="J91" s="36">
        <f t="shared" si="15"/>
        <v>1.8634295010399291</v>
      </c>
      <c r="K91" s="79"/>
      <c r="L91" s="35">
        <f t="shared" ref="L91" si="39">L29-L60</f>
        <v>37232</v>
      </c>
      <c r="M91" s="36">
        <f t="shared" si="17"/>
        <v>2.2670078869126447</v>
      </c>
      <c r="N91" s="15"/>
    </row>
    <row r="92" spans="1:14" ht="15.75">
      <c r="A92" s="12"/>
      <c r="B92" s="34" t="s">
        <v>79</v>
      </c>
      <c r="C92" s="35">
        <f t="shared" si="12"/>
        <v>114</v>
      </c>
      <c r="D92" s="35">
        <f t="shared" si="12"/>
        <v>806</v>
      </c>
      <c r="E92" s="36">
        <f t="shared" si="10"/>
        <v>607.01754385964909</v>
      </c>
      <c r="F92" s="36">
        <f t="shared" si="13"/>
        <v>1.8963813467601525</v>
      </c>
      <c r="G92" s="35">
        <f t="shared" ref="G92:H92" si="40">G30-G61</f>
        <v>703</v>
      </c>
      <c r="H92" s="35">
        <f t="shared" si="40"/>
        <v>4967</v>
      </c>
      <c r="I92" s="36">
        <f t="shared" si="11"/>
        <v>606.54338549075396</v>
      </c>
      <c r="J92" s="36">
        <f t="shared" si="15"/>
        <v>1.0228372562344268</v>
      </c>
      <c r="K92" s="79"/>
      <c r="L92" s="35">
        <f t="shared" ref="L92" si="41">L30-L61</f>
        <v>6433</v>
      </c>
      <c r="M92" s="36">
        <f t="shared" si="17"/>
        <v>0.39169697401453168</v>
      </c>
      <c r="N92" s="15"/>
    </row>
    <row r="93" spans="1:14" ht="15.75">
      <c r="A93" s="12"/>
      <c r="B93" s="34" t="s">
        <v>245</v>
      </c>
      <c r="C93" s="35">
        <f t="shared" si="12"/>
        <v>1535</v>
      </c>
      <c r="D93" s="35">
        <f t="shared" si="12"/>
        <v>284</v>
      </c>
      <c r="E93" s="36">
        <f t="shared" si="10"/>
        <v>-81.498371335504885</v>
      </c>
      <c r="F93" s="36">
        <f t="shared" si="13"/>
        <v>0.66820384923062448</v>
      </c>
      <c r="G93" s="35">
        <f t="shared" ref="G93:H93" si="42">G31-G62</f>
        <v>21194</v>
      </c>
      <c r="H93" s="35">
        <f t="shared" si="42"/>
        <v>13410</v>
      </c>
      <c r="I93" s="36">
        <f t="shared" si="11"/>
        <v>-36.727375672360097</v>
      </c>
      <c r="J93" s="36">
        <f t="shared" si="15"/>
        <v>2.7614752579230246</v>
      </c>
      <c r="K93" s="79"/>
      <c r="L93" s="35">
        <f t="shared" ref="L93" si="43">L31-L62</f>
        <v>67484</v>
      </c>
      <c r="M93" s="36">
        <f t="shared" si="17"/>
        <v>4.1090126837240257</v>
      </c>
      <c r="N93" s="15"/>
    </row>
    <row r="94" spans="1:14" ht="15.75">
      <c r="A94" s="12"/>
      <c r="B94" s="34" t="s">
        <v>78</v>
      </c>
      <c r="C94" s="35">
        <f t="shared" si="12"/>
        <v>1630</v>
      </c>
      <c r="D94" s="35">
        <f t="shared" si="12"/>
        <v>2516</v>
      </c>
      <c r="E94" s="36">
        <f t="shared" si="10"/>
        <v>54.355828220858896</v>
      </c>
      <c r="F94" s="36">
        <f t="shared" si="13"/>
        <v>5.9197214248741234</v>
      </c>
      <c r="G94" s="35">
        <f t="shared" ref="G94:H94" si="44">G32-G63</f>
        <v>17701</v>
      </c>
      <c r="H94" s="35">
        <f t="shared" si="44"/>
        <v>25411</v>
      </c>
      <c r="I94" s="36">
        <f t="shared" si="11"/>
        <v>43.556861194282817</v>
      </c>
      <c r="J94" s="36">
        <f t="shared" si="15"/>
        <v>5.2327999835258749</v>
      </c>
      <c r="K94" s="79"/>
      <c r="L94" s="35">
        <f t="shared" ref="L94" si="45">L32-L63</f>
        <v>71331</v>
      </c>
      <c r="M94" s="36">
        <f t="shared" si="17"/>
        <v>4.3432514928385766</v>
      </c>
      <c r="N94" s="15"/>
    </row>
    <row r="95" spans="1:14" ht="15.75">
      <c r="A95" s="12"/>
      <c r="B95" s="34" t="s">
        <v>246</v>
      </c>
      <c r="C95" s="35">
        <f t="shared" si="12"/>
        <v>517</v>
      </c>
      <c r="D95" s="35">
        <f t="shared" si="12"/>
        <v>3162</v>
      </c>
      <c r="E95" s="36">
        <f t="shared" si="10"/>
        <v>511.60541586073504</v>
      </c>
      <c r="F95" s="36">
        <f t="shared" si="13"/>
        <v>7.4396498988282902</v>
      </c>
      <c r="G95" s="35">
        <f t="shared" ref="G95:H95" si="46">G33-G64</f>
        <v>6468</v>
      </c>
      <c r="H95" s="35">
        <f t="shared" si="46"/>
        <v>21912</v>
      </c>
      <c r="I95" s="36">
        <f t="shared" si="11"/>
        <v>238.77551020408166</v>
      </c>
      <c r="J95" s="36">
        <f t="shared" si="15"/>
        <v>4.5122629270402177</v>
      </c>
      <c r="K95" s="79"/>
      <c r="L95" s="35">
        <f t="shared" ref="L95" si="47">L33-L64</f>
        <v>44687</v>
      </c>
      <c r="M95" s="36">
        <f t="shared" si="17"/>
        <v>2.7209331070709433</v>
      </c>
      <c r="N95" s="15"/>
    </row>
    <row r="96" spans="1:14" ht="15.75">
      <c r="A96" s="12"/>
      <c r="B96" s="34" t="s">
        <v>247</v>
      </c>
      <c r="C96" s="35">
        <f t="shared" si="12"/>
        <v>1466</v>
      </c>
      <c r="D96" s="35">
        <f t="shared" si="12"/>
        <v>822</v>
      </c>
      <c r="E96" s="36">
        <f t="shared" si="10"/>
        <v>-43.929058663028655</v>
      </c>
      <c r="F96" s="36">
        <f t="shared" si="13"/>
        <v>1.934026634040751</v>
      </c>
      <c r="G96" s="35">
        <f t="shared" ref="G96:H96" si="48">G34-G65</f>
        <v>14494</v>
      </c>
      <c r="H96" s="35">
        <f t="shared" si="48"/>
        <v>12259</v>
      </c>
      <c r="I96" s="36">
        <f t="shared" si="11"/>
        <v>-15.420173865047603</v>
      </c>
      <c r="J96" s="36">
        <f t="shared" si="15"/>
        <v>2.5244537797821298</v>
      </c>
      <c r="K96" s="79"/>
      <c r="L96" s="35">
        <f t="shared" ref="L96" si="49">L34-L65</f>
        <v>51815</v>
      </c>
      <c r="M96" s="36">
        <f t="shared" si="17"/>
        <v>3.1549477240110306</v>
      </c>
      <c r="N96" s="15"/>
    </row>
    <row r="97" spans="1:14" ht="15.75">
      <c r="A97" s="12"/>
      <c r="B97" s="34" t="s">
        <v>248</v>
      </c>
      <c r="C97" s="35">
        <f t="shared" si="12"/>
        <v>52</v>
      </c>
      <c r="D97" s="35">
        <f t="shared" si="12"/>
        <v>2979</v>
      </c>
      <c r="E97" s="36">
        <f t="shared" si="10"/>
        <v>5628.8461538461543</v>
      </c>
      <c r="F97" s="36">
        <f t="shared" si="13"/>
        <v>7.009081925556444</v>
      </c>
      <c r="G97" s="35">
        <f t="shared" ref="G97:H97" si="50">G35-G66</f>
        <v>890</v>
      </c>
      <c r="H97" s="35">
        <f t="shared" si="50"/>
        <v>15806</v>
      </c>
      <c r="I97" s="36">
        <f t="shared" si="11"/>
        <v>1675.9550561797753</v>
      </c>
      <c r="J97" s="36">
        <f t="shared" si="15"/>
        <v>3.2548753114639322</v>
      </c>
      <c r="K97" s="79"/>
      <c r="L97" s="35">
        <f t="shared" ref="L97" si="51">L35-L66</f>
        <v>21136</v>
      </c>
      <c r="M97" s="36">
        <f t="shared" si="17"/>
        <v>1.2869434544957472</v>
      </c>
      <c r="N97" s="15"/>
    </row>
    <row r="98" spans="1:14" ht="15.75">
      <c r="A98" s="12"/>
      <c r="B98" s="34" t="s">
        <v>77</v>
      </c>
      <c r="C98" s="35">
        <f t="shared" si="12"/>
        <v>229</v>
      </c>
      <c r="D98" s="35">
        <f t="shared" si="12"/>
        <v>923</v>
      </c>
      <c r="E98" s="36">
        <f t="shared" si="10"/>
        <v>303.056768558952</v>
      </c>
      <c r="F98" s="36">
        <f t="shared" si="13"/>
        <v>2.1716625099995293</v>
      </c>
      <c r="G98" s="35">
        <f t="shared" ref="G98:H98" si="52">G36-G67</f>
        <v>3321</v>
      </c>
      <c r="H98" s="35">
        <f t="shared" si="52"/>
        <v>7215</v>
      </c>
      <c r="I98" s="36">
        <f t="shared" si="11"/>
        <v>117.2538392050587</v>
      </c>
      <c r="J98" s="36">
        <f t="shared" si="15"/>
        <v>1.4857601779205536</v>
      </c>
      <c r="K98" s="79"/>
      <c r="L98" s="35">
        <f t="shared" ref="L98" si="53">L36-L67</f>
        <v>16724</v>
      </c>
      <c r="M98" s="36">
        <f t="shared" si="17"/>
        <v>1.0183025327870399</v>
      </c>
      <c r="N98" s="15"/>
    </row>
    <row r="99" spans="1:14" ht="15.75">
      <c r="A99" s="12"/>
      <c r="B99" s="34" t="s">
        <v>249</v>
      </c>
      <c r="C99" s="35">
        <f t="shared" si="12"/>
        <v>694</v>
      </c>
      <c r="D99" s="35">
        <f t="shared" si="12"/>
        <v>1837</v>
      </c>
      <c r="E99" s="36">
        <f t="shared" si="10"/>
        <v>164.69740634005765</v>
      </c>
      <c r="F99" s="36">
        <f t="shared" si="13"/>
        <v>4.3221495459037218</v>
      </c>
      <c r="G99" s="35">
        <f t="shared" ref="G99:H99" si="54">G37-G68</f>
        <v>8082</v>
      </c>
      <c r="H99" s="35">
        <f t="shared" si="54"/>
        <v>14837</v>
      </c>
      <c r="I99" s="36">
        <f t="shared" si="11"/>
        <v>83.580796832467215</v>
      </c>
      <c r="J99" s="36">
        <f t="shared" si="15"/>
        <v>3.0553324684417538</v>
      </c>
      <c r="K99" s="79"/>
      <c r="L99" s="35">
        <f t="shared" ref="L99" si="55">L37-L68</f>
        <v>36710</v>
      </c>
      <c r="M99" s="36">
        <f t="shared" si="17"/>
        <v>2.2352239881973355</v>
      </c>
      <c r="N99" s="15"/>
    </row>
    <row r="100" spans="1:14" ht="15.75">
      <c r="A100" s="12"/>
      <c r="B100" s="34" t="s">
        <v>250</v>
      </c>
      <c r="C100" s="35">
        <f t="shared" si="12"/>
        <v>467</v>
      </c>
      <c r="D100" s="35">
        <f t="shared" si="12"/>
        <v>1816</v>
      </c>
      <c r="E100" s="36">
        <f t="shared" si="10"/>
        <v>288.86509635974306</v>
      </c>
      <c r="F100" s="36">
        <f t="shared" si="13"/>
        <v>4.2727401063479364</v>
      </c>
      <c r="G100" s="35">
        <f t="shared" ref="G100:H100" si="56">G38-G69</f>
        <v>5324</v>
      </c>
      <c r="H100" s="35">
        <f t="shared" si="56"/>
        <v>13905</v>
      </c>
      <c r="I100" s="36">
        <f t="shared" si="11"/>
        <v>161.17580766341098</v>
      </c>
      <c r="J100" s="36">
        <f t="shared" si="15"/>
        <v>2.8634089083832706</v>
      </c>
      <c r="K100" s="79"/>
      <c r="L100" s="35">
        <f t="shared" ref="L100" si="57">L38-L69</f>
        <v>26747</v>
      </c>
      <c r="M100" s="36">
        <f t="shared" si="17"/>
        <v>1.6285899213378952</v>
      </c>
      <c r="N100" s="15"/>
    </row>
    <row r="101" spans="1:14" ht="15.75">
      <c r="A101" s="12"/>
      <c r="B101" s="34" t="s">
        <v>251</v>
      </c>
      <c r="C101" s="35">
        <f t="shared" si="12"/>
        <v>1480</v>
      </c>
      <c r="D101" s="35">
        <f t="shared" si="12"/>
        <v>128</v>
      </c>
      <c r="E101" s="36">
        <f t="shared" si="10"/>
        <v>-91.351351351351354</v>
      </c>
      <c r="F101" s="36">
        <f t="shared" si="13"/>
        <v>0.30116229824478846</v>
      </c>
      <c r="G101" s="35">
        <f t="shared" ref="G101:H101" si="58">G39-G70</f>
        <v>17276</v>
      </c>
      <c r="H101" s="35">
        <f t="shared" si="58"/>
        <v>12769</v>
      </c>
      <c r="I101" s="36">
        <f t="shared" si="11"/>
        <v>-26.088214864551983</v>
      </c>
      <c r="J101" s="36">
        <f t="shared" si="15"/>
        <v>2.6294763287411711</v>
      </c>
      <c r="K101" s="79"/>
      <c r="L101" s="35">
        <f t="shared" ref="L101" si="59">L39-L70</f>
        <v>54668</v>
      </c>
      <c r="M101" s="36">
        <f t="shared" si="17"/>
        <v>3.328663170437808</v>
      </c>
      <c r="N101" s="15"/>
    </row>
    <row r="102" spans="1:14" ht="15.75">
      <c r="A102" s="12"/>
      <c r="B102" s="34" t="s">
        <v>252</v>
      </c>
      <c r="C102" s="35">
        <f t="shared" si="12"/>
        <v>2002</v>
      </c>
      <c r="D102" s="35">
        <f t="shared" si="12"/>
        <v>765</v>
      </c>
      <c r="E102" s="36">
        <f t="shared" si="10"/>
        <v>-61.78821178821179</v>
      </c>
      <c r="F102" s="36">
        <f t="shared" si="13"/>
        <v>1.7999152981036186</v>
      </c>
      <c r="G102" s="35">
        <f t="shared" ref="G102:H102" si="60">G40-G71</f>
        <v>26934</v>
      </c>
      <c r="H102" s="35">
        <f t="shared" si="60"/>
        <v>20518</v>
      </c>
      <c r="I102" s="36">
        <f t="shared" si="11"/>
        <v>-23.821192544738988</v>
      </c>
      <c r="J102" s="36">
        <f t="shared" si="15"/>
        <v>4.2252012932188379</v>
      </c>
      <c r="K102" s="79"/>
      <c r="L102" s="35">
        <f t="shared" ref="L102" si="61">L40-L71</f>
        <v>94210</v>
      </c>
      <c r="M102" s="36">
        <f t="shared" si="17"/>
        <v>5.7363239424699257</v>
      </c>
      <c r="N102" s="15"/>
    </row>
    <row r="103" spans="1:14" ht="15.75">
      <c r="A103" s="12"/>
      <c r="B103" s="34" t="s">
        <v>71</v>
      </c>
      <c r="C103" s="35">
        <f t="shared" si="12"/>
        <v>11895</v>
      </c>
      <c r="D103" s="35">
        <f t="shared" si="12"/>
        <v>15661</v>
      </c>
      <c r="E103" s="36">
        <f t="shared" si="10"/>
        <v>31.660361496427079</v>
      </c>
      <c r="F103" s="36">
        <f t="shared" si="13"/>
        <v>36.847677756340879</v>
      </c>
      <c r="G103" s="35">
        <f t="shared" ref="G103:H103" si="62">G41-G72</f>
        <v>120713</v>
      </c>
      <c r="H103" s="35">
        <f t="shared" si="62"/>
        <v>160028</v>
      </c>
      <c r="I103" s="36">
        <f t="shared" si="11"/>
        <v>32.568985941862103</v>
      </c>
      <c r="J103" s="36">
        <f t="shared" si="15"/>
        <v>32.954016597681267</v>
      </c>
      <c r="K103" s="79"/>
      <c r="L103" s="35">
        <f t="shared" ref="L103" si="63">L41-L72</f>
        <v>513378</v>
      </c>
      <c r="M103" s="36">
        <f t="shared" si="17"/>
        <v>31.258916388253109</v>
      </c>
      <c r="N103" s="15"/>
    </row>
    <row r="104" spans="1:14" ht="15.75">
      <c r="A104" s="12"/>
      <c r="B104" s="40" t="s">
        <v>70</v>
      </c>
      <c r="C104" s="42">
        <f>SUM(C79:C103)</f>
        <v>35149</v>
      </c>
      <c r="D104" s="42">
        <f>SUM(D79:D103)</f>
        <v>42502</v>
      </c>
      <c r="E104" s="42">
        <f t="shared" si="10"/>
        <v>20.919514068679046</v>
      </c>
      <c r="F104" s="97">
        <f>SUM(F79:F103)</f>
        <v>100</v>
      </c>
      <c r="G104" s="42">
        <f>SUM(G79:G103)</f>
        <v>414196</v>
      </c>
      <c r="H104" s="42">
        <f>SUM(H79:H103)</f>
        <v>485610</v>
      </c>
      <c r="I104" s="42">
        <f t="shared" si="11"/>
        <v>17.241595766255593</v>
      </c>
      <c r="J104" s="97">
        <f>SUM(J79:J103)</f>
        <v>100</v>
      </c>
      <c r="K104" s="4"/>
      <c r="L104" s="42">
        <f>SUM(L79:L103)</f>
        <v>1642341</v>
      </c>
      <c r="M104" s="97">
        <f>SUM(M79:M103)</f>
        <v>100</v>
      </c>
      <c r="N104" s="15"/>
    </row>
    <row r="105" spans="1:14">
      <c r="A105" s="12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15"/>
    </row>
    <row r="106" spans="1:14">
      <c r="A106" s="12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15"/>
    </row>
    <row r="107" spans="1:14" ht="15.75">
      <c r="A107" s="12"/>
      <c r="B107" s="34" t="s">
        <v>256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15"/>
    </row>
    <row r="108" spans="1:14" ht="15.75">
      <c r="A108" s="12"/>
      <c r="B108" s="34" t="s">
        <v>107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15"/>
    </row>
    <row r="109" spans="1:14" ht="15.75">
      <c r="A109" s="12"/>
      <c r="B109" s="34" t="s">
        <v>108</v>
      </c>
      <c r="C109" s="46" t="s">
        <v>109</v>
      </c>
      <c r="D109" s="27"/>
      <c r="E109" s="27"/>
      <c r="F109" s="4"/>
      <c r="G109" s="4"/>
      <c r="H109" s="4"/>
      <c r="I109" s="4"/>
      <c r="J109" s="4"/>
      <c r="K109" s="4"/>
      <c r="L109" s="4"/>
      <c r="M109" s="4"/>
      <c r="N109" s="15"/>
    </row>
    <row r="110" spans="1:14">
      <c r="A110" s="1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9"/>
    </row>
    <row r="115" spans="1:13">
      <c r="A115" s="12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>
      <c r="A116" s="12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12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12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12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</sheetData>
  <sortState ref="B31:B32">
    <sortCondition ref="B31:B32"/>
  </sortState>
  <mergeCells count="23">
    <mergeCell ref="J45:J46"/>
    <mergeCell ref="M45:M46"/>
    <mergeCell ref="C76:D76"/>
    <mergeCell ref="E76:E77"/>
    <mergeCell ref="F76:F77"/>
    <mergeCell ref="G76:H76"/>
    <mergeCell ref="I76:I77"/>
    <mergeCell ref="J76:J77"/>
    <mergeCell ref="M76:M77"/>
    <mergeCell ref="C45:D45"/>
    <mergeCell ref="E45:E46"/>
    <mergeCell ref="F45:F46"/>
    <mergeCell ref="G45:H45"/>
    <mergeCell ref="I45:I46"/>
    <mergeCell ref="J14:J15"/>
    <mergeCell ref="M14:M15"/>
    <mergeCell ref="C11:M11"/>
    <mergeCell ref="C14:D14"/>
    <mergeCell ref="E14:E15"/>
    <mergeCell ref="F14:F15"/>
    <mergeCell ref="G14:H14"/>
    <mergeCell ref="I14:I15"/>
    <mergeCell ref="C12:M12"/>
  </mergeCells>
  <hyperlinks>
    <hyperlink ref="C109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260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313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309</v>
      </c>
      <c r="N13" s="15"/>
    </row>
    <row r="14" spans="1:22" ht="31.5" customHeight="1">
      <c r="A14" s="12"/>
      <c r="B14" s="30" t="s">
        <v>259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94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94"/>
      <c r="L15" s="39" t="s">
        <v>308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15"/>
    </row>
    <row r="17" spans="1:14" ht="15.75">
      <c r="A17" s="12"/>
      <c r="B17" s="34" t="s">
        <v>61</v>
      </c>
      <c r="C17" s="35">
        <v>3818</v>
      </c>
      <c r="D17" s="35">
        <v>4437</v>
      </c>
      <c r="E17" s="36">
        <f t="shared" ref="E17:I24" si="0">IF(ISBLANK(D17),"",(IFERROR(((D17/C17-1)*100),"")))</f>
        <v>16.212676794133053</v>
      </c>
      <c r="F17" s="36">
        <f>+(D17*100)/$D$24</f>
        <v>5.0287307469994218</v>
      </c>
      <c r="G17" s="35">
        <v>39579</v>
      </c>
      <c r="H17" s="35">
        <v>50595</v>
      </c>
      <c r="I17" s="36">
        <f t="shared" si="0"/>
        <v>27.832941711513691</v>
      </c>
      <c r="J17" s="36">
        <f>+(H17*100)/$H$24</f>
        <v>4.8606881339453665</v>
      </c>
      <c r="K17" s="79"/>
      <c r="L17" s="35">
        <v>143137</v>
      </c>
      <c r="M17" s="36">
        <f>+(L17*100)/$L$24</f>
        <v>3.8956687877286855</v>
      </c>
      <c r="N17" s="15"/>
    </row>
    <row r="18" spans="1:14" ht="15.75">
      <c r="A18" s="12"/>
      <c r="B18" s="34" t="s">
        <v>60</v>
      </c>
      <c r="C18" s="35">
        <v>25359</v>
      </c>
      <c r="D18" s="35">
        <v>30721</v>
      </c>
      <c r="E18" s="36">
        <f t="shared" si="0"/>
        <v>21.144366891438928</v>
      </c>
      <c r="F18" s="36">
        <f t="shared" ref="F18:F23" si="1">+(D18*100)/$D$24</f>
        <v>34.818038602336991</v>
      </c>
      <c r="G18" s="35">
        <v>290838</v>
      </c>
      <c r="H18" s="35">
        <v>353792</v>
      </c>
      <c r="I18" s="36">
        <f t="shared" si="0"/>
        <v>21.64572717457829</v>
      </c>
      <c r="J18" s="36">
        <f t="shared" ref="J18:J23" si="2">+(H18*100)/$H$24</f>
        <v>33.988982632370771</v>
      </c>
      <c r="K18" s="79"/>
      <c r="L18" s="35">
        <v>1072064</v>
      </c>
      <c r="M18" s="36">
        <f t="shared" ref="M18:M23" si="3">+(L18*100)/$L$24</f>
        <v>29.177684758291466</v>
      </c>
      <c r="N18" s="15"/>
    </row>
    <row r="19" spans="1:14" ht="15.75">
      <c r="A19" s="12"/>
      <c r="B19" s="34" t="s">
        <v>80</v>
      </c>
      <c r="C19" s="35">
        <v>11340</v>
      </c>
      <c r="D19" s="35">
        <v>11221</v>
      </c>
      <c r="E19" s="36">
        <f t="shared" si="0"/>
        <v>-1.0493827160493852</v>
      </c>
      <c r="F19" s="36">
        <f t="shared" si="1"/>
        <v>12.717463987397005</v>
      </c>
      <c r="G19" s="35">
        <v>154488</v>
      </c>
      <c r="H19" s="35">
        <v>157506</v>
      </c>
      <c r="I19" s="36">
        <f t="shared" si="0"/>
        <v>1.9535497902749777</v>
      </c>
      <c r="J19" s="36">
        <f t="shared" si="2"/>
        <v>15.131683866492715</v>
      </c>
      <c r="K19" s="79"/>
      <c r="L19" s="35">
        <v>581488</v>
      </c>
      <c r="M19" s="36">
        <f t="shared" si="3"/>
        <v>15.82598945093706</v>
      </c>
      <c r="N19" s="15"/>
    </row>
    <row r="20" spans="1:14" ht="15.75">
      <c r="A20" s="12"/>
      <c r="B20" s="34" t="s">
        <v>81</v>
      </c>
      <c r="C20" s="35">
        <v>5104</v>
      </c>
      <c r="D20" s="35">
        <v>5186</v>
      </c>
      <c r="E20" s="36">
        <f t="shared" si="0"/>
        <v>1.6065830721003094</v>
      </c>
      <c r="F20" s="36">
        <f t="shared" si="1"/>
        <v>5.8776194847732706</v>
      </c>
      <c r="G20" s="35">
        <v>68441</v>
      </c>
      <c r="H20" s="35">
        <v>70032</v>
      </c>
      <c r="I20" s="36">
        <f t="shared" si="0"/>
        <v>2.3246299732616382</v>
      </c>
      <c r="J20" s="36">
        <f t="shared" si="2"/>
        <v>6.7280108982401803</v>
      </c>
      <c r="K20" s="79"/>
      <c r="L20" s="35">
        <v>264131</v>
      </c>
      <c r="M20" s="36">
        <f t="shared" si="3"/>
        <v>7.1886856128853154</v>
      </c>
      <c r="N20" s="15"/>
    </row>
    <row r="21" spans="1:14" ht="15.75">
      <c r="A21" s="12"/>
      <c r="B21" s="34" t="s">
        <v>59</v>
      </c>
      <c r="C21" s="35">
        <v>11959</v>
      </c>
      <c r="D21" s="35">
        <v>14686</v>
      </c>
      <c r="E21" s="36">
        <f t="shared" si="0"/>
        <v>22.802909942302875</v>
      </c>
      <c r="F21" s="36">
        <f t="shared" si="1"/>
        <v>16.644566092051726</v>
      </c>
      <c r="G21" s="35">
        <v>151316</v>
      </c>
      <c r="H21" s="35">
        <v>167292</v>
      </c>
      <c r="I21" s="36">
        <f t="shared" si="0"/>
        <v>10.558037484469596</v>
      </c>
      <c r="J21" s="36">
        <f t="shared" si="2"/>
        <v>16.071830008972988</v>
      </c>
      <c r="K21" s="79"/>
      <c r="L21" s="35">
        <v>633318</v>
      </c>
      <c r="M21" s="36">
        <f t="shared" si="3"/>
        <v>17.236613631044076</v>
      </c>
      <c r="N21" s="15"/>
    </row>
    <row r="22" spans="1:14" ht="15.75">
      <c r="A22" s="12"/>
      <c r="B22" s="34" t="s">
        <v>86</v>
      </c>
      <c r="C22" s="35">
        <v>1774</v>
      </c>
      <c r="D22" s="35">
        <v>1897</v>
      </c>
      <c r="E22" s="36">
        <f t="shared" si="0"/>
        <v>6.933483652762118</v>
      </c>
      <c r="F22" s="36">
        <f t="shared" si="1"/>
        <v>2.1499892330533927</v>
      </c>
      <c r="G22" s="35">
        <v>25109</v>
      </c>
      <c r="H22" s="35">
        <v>26452</v>
      </c>
      <c r="I22" s="36">
        <f t="shared" si="0"/>
        <v>5.3486797562626975</v>
      </c>
      <c r="J22" s="36">
        <f t="shared" si="2"/>
        <v>2.5412574862955397</v>
      </c>
      <c r="K22" s="79"/>
      <c r="L22" s="35">
        <v>113051</v>
      </c>
      <c r="M22" s="36">
        <f t="shared" si="3"/>
        <v>3.0768372406960856</v>
      </c>
      <c r="N22" s="15"/>
    </row>
    <row r="23" spans="1:14" ht="15.75">
      <c r="A23" s="12"/>
      <c r="B23" s="34" t="s">
        <v>253</v>
      </c>
      <c r="C23" s="35">
        <v>15411</v>
      </c>
      <c r="D23" s="35">
        <v>20085</v>
      </c>
      <c r="E23" s="36">
        <f t="shared" si="0"/>
        <v>30.32898578937122</v>
      </c>
      <c r="F23" s="36">
        <f t="shared" si="1"/>
        <v>22.763591853388188</v>
      </c>
      <c r="G23" s="35">
        <v>213963</v>
      </c>
      <c r="H23" s="35">
        <v>215233</v>
      </c>
      <c r="I23" s="36">
        <f t="shared" si="0"/>
        <v>0.59356056888340003</v>
      </c>
      <c r="J23" s="36">
        <f t="shared" si="2"/>
        <v>20.677546973682439</v>
      </c>
      <c r="K23" s="79"/>
      <c r="L23" s="35">
        <v>867071</v>
      </c>
      <c r="M23" s="36">
        <f t="shared" si="3"/>
        <v>23.598520518417313</v>
      </c>
      <c r="N23" s="15"/>
    </row>
    <row r="24" spans="1:14" ht="15.75">
      <c r="A24" s="12"/>
      <c r="B24" s="40" t="s">
        <v>70</v>
      </c>
      <c r="C24" s="37">
        <f>SUM(C17:C23)</f>
        <v>74765</v>
      </c>
      <c r="D24" s="37">
        <f>SUM(D17:D23)</f>
        <v>88233</v>
      </c>
      <c r="E24" s="38">
        <f t="shared" si="0"/>
        <v>18.013776499699063</v>
      </c>
      <c r="F24" s="38">
        <f>SUM(F17:F23)</f>
        <v>100</v>
      </c>
      <c r="G24" s="37">
        <f>SUM(G17:G23)</f>
        <v>943734</v>
      </c>
      <c r="H24" s="37">
        <f>SUM(H17:H23)</f>
        <v>1040902</v>
      </c>
      <c r="I24" s="38">
        <f t="shared" si="0"/>
        <v>10.296121576630712</v>
      </c>
      <c r="J24" s="38">
        <f>SUM(J17:J23)</f>
        <v>100</v>
      </c>
      <c r="K24" s="4"/>
      <c r="L24" s="37">
        <f>SUM(L17:L23)</f>
        <v>3674260</v>
      </c>
      <c r="M24" s="38">
        <f>SUM(M17:M23)</f>
        <v>100</v>
      </c>
      <c r="N24" s="15"/>
    </row>
    <row r="25" spans="1:14">
      <c r="A25" s="12"/>
      <c r="B25" s="4"/>
      <c r="C25" s="29"/>
      <c r="D25" s="4"/>
      <c r="E25" s="4"/>
      <c r="F25" s="4"/>
      <c r="G25" s="29"/>
      <c r="H25" s="4"/>
      <c r="I25" s="4"/>
      <c r="J25" s="4"/>
      <c r="K25" s="4"/>
      <c r="L25" s="29"/>
      <c r="M25" s="4"/>
      <c r="N25" s="15"/>
    </row>
    <row r="26" spans="1:14" ht="18.75">
      <c r="A26" s="12"/>
      <c r="B26" s="92" t="s">
        <v>310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15"/>
    </row>
    <row r="27" spans="1:14" ht="15.75">
      <c r="A27" s="12"/>
      <c r="B27" s="34" t="s">
        <v>61</v>
      </c>
      <c r="C27" s="36">
        <v>1525</v>
      </c>
      <c r="D27" s="35">
        <v>1734</v>
      </c>
      <c r="E27" s="36">
        <f t="shared" ref="E27:I33" si="4">IF(ISBLANK(D27),"",(IFERROR(((D27/C27-1)*100),"")))</f>
        <v>13.704918032786884</v>
      </c>
      <c r="F27" s="36">
        <f>+(D27*100)/$D$34</f>
        <v>3.791738645557718</v>
      </c>
      <c r="G27" s="35">
        <v>16938</v>
      </c>
      <c r="H27" s="35">
        <v>20444</v>
      </c>
      <c r="I27" s="36">
        <f t="shared" si="4"/>
        <v>20.699019955130481</v>
      </c>
      <c r="J27" s="36">
        <f>+(H27*100)/$H$34</f>
        <v>3.6816665826267982</v>
      </c>
      <c r="K27" s="79"/>
      <c r="L27" s="35">
        <v>59824</v>
      </c>
      <c r="M27" s="36">
        <f>+(L27*100)/$L$34</f>
        <v>2.9442118509645314</v>
      </c>
      <c r="N27" s="15"/>
    </row>
    <row r="28" spans="1:14" ht="15.75">
      <c r="A28" s="12"/>
      <c r="B28" s="34" t="s">
        <v>60</v>
      </c>
      <c r="C28" s="36">
        <v>12200</v>
      </c>
      <c r="D28" s="35">
        <v>14548</v>
      </c>
      <c r="E28" s="36">
        <f t="shared" si="4"/>
        <v>19.245901639344254</v>
      </c>
      <c r="F28" s="36">
        <f t="shared" ref="F28:F33" si="5">+(D28*100)/$D$34</f>
        <v>31.81211869410247</v>
      </c>
      <c r="G28" s="35">
        <v>145432</v>
      </c>
      <c r="H28" s="35">
        <v>168811</v>
      </c>
      <c r="I28" s="36">
        <f t="shared" si="4"/>
        <v>16.075554210902698</v>
      </c>
      <c r="J28" s="36">
        <f t="shared" ref="J28:J33" si="6">+(H28*100)/$H$34</f>
        <v>30.400401950685406</v>
      </c>
      <c r="K28" s="79"/>
      <c r="L28" s="35">
        <v>530248</v>
      </c>
      <c r="M28" s="36">
        <f t="shared" ref="M28:M33" si="7">+(L28*100)/$L$34</f>
        <v>26.095922130754229</v>
      </c>
      <c r="N28" s="15"/>
    </row>
    <row r="29" spans="1:14" ht="15.75">
      <c r="A29" s="12"/>
      <c r="B29" s="34" t="s">
        <v>80</v>
      </c>
      <c r="C29" s="36">
        <v>7073</v>
      </c>
      <c r="D29" s="35">
        <v>7016</v>
      </c>
      <c r="E29" s="36">
        <f t="shared" si="4"/>
        <v>-0.80588152127809565</v>
      </c>
      <c r="F29" s="36">
        <f t="shared" si="5"/>
        <v>15.341890621241609</v>
      </c>
      <c r="G29" s="35">
        <v>101228</v>
      </c>
      <c r="H29" s="35">
        <v>101372</v>
      </c>
      <c r="I29" s="36">
        <f t="shared" si="4"/>
        <v>0.14225313154463404</v>
      </c>
      <c r="J29" s="36">
        <f t="shared" si="6"/>
        <v>18.255620466349235</v>
      </c>
      <c r="K29" s="79"/>
      <c r="L29" s="35">
        <v>376653</v>
      </c>
      <c r="M29" s="36">
        <f t="shared" si="7"/>
        <v>18.536811752830697</v>
      </c>
      <c r="N29" s="15"/>
    </row>
    <row r="30" spans="1:14" ht="15.75">
      <c r="A30" s="12"/>
      <c r="B30" s="34" t="s">
        <v>81</v>
      </c>
      <c r="C30" s="36">
        <v>2741</v>
      </c>
      <c r="D30" s="35">
        <v>2683</v>
      </c>
      <c r="E30" s="36">
        <f t="shared" si="4"/>
        <v>-2.1160160525355742</v>
      </c>
      <c r="F30" s="36">
        <f t="shared" si="5"/>
        <v>5.8669174083225819</v>
      </c>
      <c r="G30" s="35">
        <v>38597</v>
      </c>
      <c r="H30" s="35">
        <v>38101</v>
      </c>
      <c r="I30" s="36">
        <f t="shared" si="4"/>
        <v>-1.2850739694794888</v>
      </c>
      <c r="J30" s="36">
        <f t="shared" si="6"/>
        <v>6.8614350647947386</v>
      </c>
      <c r="K30" s="79"/>
      <c r="L30" s="35">
        <v>146508</v>
      </c>
      <c r="M30" s="36">
        <f t="shared" si="7"/>
        <v>7.210326789601357</v>
      </c>
      <c r="N30" s="15"/>
    </row>
    <row r="31" spans="1:14" ht="15.75">
      <c r="A31" s="12"/>
      <c r="B31" s="34" t="s">
        <v>59</v>
      </c>
      <c r="C31" s="36">
        <v>7017</v>
      </c>
      <c r="D31" s="35">
        <v>8462</v>
      </c>
      <c r="E31" s="36">
        <f t="shared" si="4"/>
        <v>20.592845945560789</v>
      </c>
      <c r="F31" s="36">
        <f t="shared" si="5"/>
        <v>18.503859526360674</v>
      </c>
      <c r="G31" s="35">
        <v>89388</v>
      </c>
      <c r="H31" s="35">
        <v>98179</v>
      </c>
      <c r="I31" s="36">
        <f t="shared" si="4"/>
        <v>9.834653421040862</v>
      </c>
      <c r="J31" s="36">
        <f t="shared" si="6"/>
        <v>17.680607680283526</v>
      </c>
      <c r="K31" s="79"/>
      <c r="L31" s="35">
        <v>372028</v>
      </c>
      <c r="M31" s="36">
        <f t="shared" si="7"/>
        <v>18.309194411785114</v>
      </c>
      <c r="N31" s="15"/>
    </row>
    <row r="32" spans="1:14" ht="15.75">
      <c r="A32" s="12"/>
      <c r="B32" s="34" t="s">
        <v>86</v>
      </c>
      <c r="C32" s="36">
        <v>1008</v>
      </c>
      <c r="D32" s="35">
        <v>1015</v>
      </c>
      <c r="E32" s="36">
        <f t="shared" si="4"/>
        <v>0.69444444444444198</v>
      </c>
      <c r="F32" s="36">
        <f t="shared" si="5"/>
        <v>2.2195009949487217</v>
      </c>
      <c r="G32" s="35">
        <v>14553</v>
      </c>
      <c r="H32" s="35">
        <v>14936</v>
      </c>
      <c r="I32" s="36">
        <f t="shared" si="4"/>
        <v>2.6317597746169152</v>
      </c>
      <c r="J32" s="36">
        <f t="shared" si="6"/>
        <v>2.6897560202560094</v>
      </c>
      <c r="K32" s="79"/>
      <c r="L32" s="35">
        <v>64084</v>
      </c>
      <c r="M32" s="36">
        <f t="shared" si="7"/>
        <v>3.1538658775275983</v>
      </c>
      <c r="N32" s="15"/>
    </row>
    <row r="33" spans="1:14" ht="15.75">
      <c r="A33" s="12"/>
      <c r="B33" s="34" t="s">
        <v>253</v>
      </c>
      <c r="C33" s="36">
        <v>8052</v>
      </c>
      <c r="D33" s="35">
        <v>10273</v>
      </c>
      <c r="E33" s="36">
        <f t="shared" si="4"/>
        <v>27.583209140586185</v>
      </c>
      <c r="F33" s="36">
        <f t="shared" si="5"/>
        <v>22.463974109466225</v>
      </c>
      <c r="G33" s="35">
        <v>123402</v>
      </c>
      <c r="H33" s="35">
        <v>113449</v>
      </c>
      <c r="I33" s="36">
        <f t="shared" si="4"/>
        <v>-8.0655094731041608</v>
      </c>
      <c r="J33" s="36">
        <f t="shared" si="6"/>
        <v>20.430512235004286</v>
      </c>
      <c r="K33" s="79"/>
      <c r="L33" s="35">
        <v>482574</v>
      </c>
      <c r="M33" s="36">
        <f t="shared" si="7"/>
        <v>23.74966718653647</v>
      </c>
      <c r="N33" s="15"/>
    </row>
    <row r="34" spans="1:14" ht="15.75">
      <c r="A34" s="12"/>
      <c r="B34" s="40" t="s">
        <v>70</v>
      </c>
      <c r="C34" s="37">
        <f>SUM(C27:C33)</f>
        <v>39616</v>
      </c>
      <c r="D34" s="37">
        <f>SUM(D27:D33)</f>
        <v>45731</v>
      </c>
      <c r="E34" s="38">
        <f t="shared" ref="E34" si="8">IF(ISBLANK(D34),"",(IFERROR(((D34/C34-1)*100),"")))</f>
        <v>15.435682552504048</v>
      </c>
      <c r="F34" s="38">
        <f>SUM(F27:F33)</f>
        <v>99.999999999999986</v>
      </c>
      <c r="G34" s="37">
        <f>SUM(G27:G33)</f>
        <v>529538</v>
      </c>
      <c r="H34" s="37">
        <f>SUM(H27:H33)</f>
        <v>555292</v>
      </c>
      <c r="I34" s="38">
        <f t="shared" ref="I34" si="9">IF(ISBLANK(H34),"",(IFERROR(((H34/G34-1)*100),"")))</f>
        <v>4.8634847735195663</v>
      </c>
      <c r="J34" s="38">
        <f>SUM(J27:J33)</f>
        <v>100</v>
      </c>
      <c r="K34" s="4"/>
      <c r="L34" s="37">
        <f>SUM(L27:L33)</f>
        <v>2031919</v>
      </c>
      <c r="M34" s="38">
        <f>SUM(M27:M33)</f>
        <v>99.999999999999986</v>
      </c>
      <c r="N34" s="15"/>
    </row>
    <row r="35" spans="1:14">
      <c r="A35" s="12"/>
      <c r="B35" s="4"/>
      <c r="C35" s="29"/>
      <c r="D35" s="4"/>
      <c r="E35" s="4"/>
      <c r="F35" s="4"/>
      <c r="G35" s="29"/>
      <c r="H35" s="4"/>
      <c r="I35" s="4"/>
      <c r="J35" s="4"/>
      <c r="K35" s="4"/>
      <c r="L35" s="29"/>
      <c r="M35" s="4"/>
      <c r="N35" s="15"/>
    </row>
    <row r="36" spans="1:14" ht="18.75">
      <c r="A36" s="12"/>
      <c r="B36" s="92" t="s">
        <v>311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5"/>
    </row>
    <row r="37" spans="1:14" ht="15.75">
      <c r="A37" s="12"/>
      <c r="B37" s="34" t="s">
        <v>61</v>
      </c>
      <c r="C37" s="36">
        <f t="shared" ref="C37:D43" si="10">C17-C27</f>
        <v>2293</v>
      </c>
      <c r="D37" s="36">
        <f t="shared" si="10"/>
        <v>2703</v>
      </c>
      <c r="E37" s="36">
        <f t="shared" ref="E37:E44" si="11">IF(ISBLANK(D37),"",(IFERROR(((D37/C37-1)*100),"")))</f>
        <v>17.880505887483643</v>
      </c>
      <c r="F37" s="36">
        <f>+(D37*100)/$D$44</f>
        <v>6.3597007199661189</v>
      </c>
      <c r="G37" s="36">
        <f t="shared" ref="G37:H43" si="12">G17-G27</f>
        <v>22641</v>
      </c>
      <c r="H37" s="36">
        <f t="shared" si="12"/>
        <v>30151</v>
      </c>
      <c r="I37" s="36">
        <f t="shared" ref="I37:I44" si="13">IF(ISBLANK(H37),"",(IFERROR(((H37/G37-1)*100),"")))</f>
        <v>33.169912989708926</v>
      </c>
      <c r="J37" s="36">
        <f>+(H37*100)/$H$44</f>
        <v>6.2088919091451986</v>
      </c>
      <c r="K37" s="79"/>
      <c r="L37" s="36">
        <f t="shared" ref="L37:L43" si="14">L17-L27</f>
        <v>83313</v>
      </c>
      <c r="M37" s="36">
        <f>+(L37*100)/$L$44</f>
        <v>5.0728198346141271</v>
      </c>
      <c r="N37" s="15"/>
    </row>
    <row r="38" spans="1:14" ht="15.75">
      <c r="A38" s="12"/>
      <c r="B38" s="34" t="s">
        <v>60</v>
      </c>
      <c r="C38" s="36">
        <f t="shared" si="10"/>
        <v>13159</v>
      </c>
      <c r="D38" s="36">
        <f t="shared" si="10"/>
        <v>16173</v>
      </c>
      <c r="E38" s="36">
        <f t="shared" si="11"/>
        <v>22.904476024013974</v>
      </c>
      <c r="F38" s="36">
        <f t="shared" ref="F38:F43" si="15">+(D38*100)/$D$44</f>
        <v>38.052326949320033</v>
      </c>
      <c r="G38" s="36">
        <f t="shared" si="12"/>
        <v>145406</v>
      </c>
      <c r="H38" s="36">
        <f t="shared" si="12"/>
        <v>184981</v>
      </c>
      <c r="I38" s="36">
        <f t="shared" si="13"/>
        <v>27.216896139086423</v>
      </c>
      <c r="J38" s="36">
        <f t="shared" ref="J38:J43" si="16">+(H38*100)/$H$44</f>
        <v>38.092502213710588</v>
      </c>
      <c r="K38" s="79"/>
      <c r="L38" s="36">
        <f t="shared" si="14"/>
        <v>541816</v>
      </c>
      <c r="M38" s="36">
        <f t="shared" ref="M38:M43" si="17">+(L38*100)/$L$44</f>
        <v>32.990469092594047</v>
      </c>
      <c r="N38" s="15"/>
    </row>
    <row r="39" spans="1:14" ht="15.75">
      <c r="A39" s="12"/>
      <c r="B39" s="34" t="s">
        <v>80</v>
      </c>
      <c r="C39" s="36">
        <f t="shared" si="10"/>
        <v>4267</v>
      </c>
      <c r="D39" s="36">
        <f t="shared" si="10"/>
        <v>4205</v>
      </c>
      <c r="E39" s="36">
        <f t="shared" si="11"/>
        <v>-1.4530114834778507</v>
      </c>
      <c r="F39" s="36">
        <f t="shared" si="15"/>
        <v>9.8936520634323095</v>
      </c>
      <c r="G39" s="36">
        <f t="shared" si="12"/>
        <v>53260</v>
      </c>
      <c r="H39" s="36">
        <f t="shared" si="12"/>
        <v>56134</v>
      </c>
      <c r="I39" s="36">
        <f t="shared" si="13"/>
        <v>5.3961697333833936</v>
      </c>
      <c r="J39" s="36">
        <f t="shared" si="16"/>
        <v>11.559481888758469</v>
      </c>
      <c r="K39" s="79"/>
      <c r="L39" s="36">
        <f t="shared" si="14"/>
        <v>204835</v>
      </c>
      <c r="M39" s="36">
        <f t="shared" si="17"/>
        <v>12.472135811016104</v>
      </c>
      <c r="N39" s="15"/>
    </row>
    <row r="40" spans="1:14" ht="15.75">
      <c r="A40" s="12"/>
      <c r="B40" s="34" t="s">
        <v>81</v>
      </c>
      <c r="C40" s="36">
        <f t="shared" si="10"/>
        <v>2363</v>
      </c>
      <c r="D40" s="36">
        <f t="shared" si="10"/>
        <v>2503</v>
      </c>
      <c r="E40" s="36">
        <f t="shared" si="11"/>
        <v>5.9246720270842212</v>
      </c>
      <c r="F40" s="36">
        <f t="shared" si="15"/>
        <v>5.8891346289586375</v>
      </c>
      <c r="G40" s="36">
        <f t="shared" si="12"/>
        <v>29844</v>
      </c>
      <c r="H40" s="36">
        <f t="shared" si="12"/>
        <v>31931</v>
      </c>
      <c r="I40" s="36">
        <f t="shared" si="13"/>
        <v>6.9930304248760233</v>
      </c>
      <c r="J40" s="36">
        <f t="shared" si="16"/>
        <v>6.5754411976689111</v>
      </c>
      <c r="K40" s="79"/>
      <c r="L40" s="36">
        <f t="shared" si="14"/>
        <v>117623</v>
      </c>
      <c r="M40" s="36">
        <f t="shared" si="17"/>
        <v>7.161910955154867</v>
      </c>
      <c r="N40" s="15"/>
    </row>
    <row r="41" spans="1:14" ht="15.75">
      <c r="A41" s="12"/>
      <c r="B41" s="34" t="s">
        <v>59</v>
      </c>
      <c r="C41" s="36">
        <f t="shared" si="10"/>
        <v>4942</v>
      </c>
      <c r="D41" s="36">
        <f t="shared" si="10"/>
        <v>6224</v>
      </c>
      <c r="E41" s="36">
        <f t="shared" si="11"/>
        <v>25.940914609469857</v>
      </c>
      <c r="F41" s="36">
        <f t="shared" si="15"/>
        <v>14.64401675215284</v>
      </c>
      <c r="G41" s="36">
        <f t="shared" si="12"/>
        <v>61928</v>
      </c>
      <c r="H41" s="36">
        <f t="shared" si="12"/>
        <v>69113</v>
      </c>
      <c r="I41" s="36">
        <f t="shared" si="13"/>
        <v>11.602183180467641</v>
      </c>
      <c r="J41" s="36">
        <f t="shared" si="16"/>
        <v>14.232202796482774</v>
      </c>
      <c r="K41" s="79"/>
      <c r="L41" s="36">
        <f t="shared" si="14"/>
        <v>261290</v>
      </c>
      <c r="M41" s="36">
        <f t="shared" si="17"/>
        <v>15.909607079163219</v>
      </c>
      <c r="N41" s="15"/>
    </row>
    <row r="42" spans="1:14" ht="15.75">
      <c r="A42" s="12"/>
      <c r="B42" s="34" t="s">
        <v>86</v>
      </c>
      <c r="C42" s="36">
        <f t="shared" si="10"/>
        <v>766</v>
      </c>
      <c r="D42" s="36">
        <f t="shared" si="10"/>
        <v>882</v>
      </c>
      <c r="E42" s="36">
        <f t="shared" si="11"/>
        <v>15.143603133159278</v>
      </c>
      <c r="F42" s="36">
        <f t="shared" si="15"/>
        <v>2.0751964613429954</v>
      </c>
      <c r="G42" s="36">
        <f t="shared" si="12"/>
        <v>10556</v>
      </c>
      <c r="H42" s="36">
        <f t="shared" si="12"/>
        <v>11516</v>
      </c>
      <c r="I42" s="36">
        <f t="shared" si="13"/>
        <v>9.0943539219401348</v>
      </c>
      <c r="J42" s="36">
        <f t="shared" si="16"/>
        <v>2.3714503408084675</v>
      </c>
      <c r="K42" s="79"/>
      <c r="L42" s="36">
        <f t="shared" si="14"/>
        <v>48967</v>
      </c>
      <c r="M42" s="36">
        <f t="shared" si="17"/>
        <v>2.981536721058538</v>
      </c>
      <c r="N42" s="15"/>
    </row>
    <row r="43" spans="1:14" ht="15.75">
      <c r="A43" s="12"/>
      <c r="B43" s="34" t="s">
        <v>253</v>
      </c>
      <c r="C43" s="36">
        <f t="shared" si="10"/>
        <v>7359</v>
      </c>
      <c r="D43" s="36">
        <f t="shared" si="10"/>
        <v>9812</v>
      </c>
      <c r="E43" s="36">
        <f t="shared" si="11"/>
        <v>33.333333333333329</v>
      </c>
      <c r="F43" s="36">
        <f t="shared" si="15"/>
        <v>23.085972424827066</v>
      </c>
      <c r="G43" s="36">
        <f t="shared" si="12"/>
        <v>90561</v>
      </c>
      <c r="H43" s="36">
        <f t="shared" si="12"/>
        <v>101784</v>
      </c>
      <c r="I43" s="36">
        <f t="shared" si="13"/>
        <v>12.39275184682147</v>
      </c>
      <c r="J43" s="36">
        <f t="shared" si="16"/>
        <v>20.96002965342559</v>
      </c>
      <c r="K43" s="79"/>
      <c r="L43" s="36">
        <f t="shared" si="14"/>
        <v>384497</v>
      </c>
      <c r="M43" s="36">
        <f t="shared" si="17"/>
        <v>23.411520506399096</v>
      </c>
      <c r="N43" s="15"/>
    </row>
    <row r="44" spans="1:14" ht="15.75">
      <c r="A44" s="12"/>
      <c r="B44" s="40" t="s">
        <v>70</v>
      </c>
      <c r="C44" s="37">
        <f>SUM(C37:C43)</f>
        <v>35149</v>
      </c>
      <c r="D44" s="37">
        <f>SUM(D37:D43)</f>
        <v>42502</v>
      </c>
      <c r="E44" s="38">
        <f t="shared" si="11"/>
        <v>20.919514068679046</v>
      </c>
      <c r="F44" s="38">
        <f>SUM(F37:F43)</f>
        <v>100</v>
      </c>
      <c r="G44" s="37">
        <f>SUM(G37:G43)</f>
        <v>414196</v>
      </c>
      <c r="H44" s="37">
        <f>SUM(H37:H43)</f>
        <v>485610</v>
      </c>
      <c r="I44" s="38">
        <f t="shared" si="13"/>
        <v>17.241595766255593</v>
      </c>
      <c r="J44" s="38">
        <f>SUM(J37:J43)</f>
        <v>100</v>
      </c>
      <c r="K44" s="4"/>
      <c r="L44" s="37">
        <f>SUM(L37:L43)</f>
        <v>1642341</v>
      </c>
      <c r="M44" s="38">
        <f>SUM(M37:M43)</f>
        <v>100</v>
      </c>
      <c r="N44" s="15"/>
    </row>
    <row r="45" spans="1:14">
      <c r="A45" s="12"/>
      <c r="B45" s="4"/>
      <c r="C45" s="29"/>
      <c r="D45" s="4"/>
      <c r="E45" s="4"/>
      <c r="F45" s="4"/>
      <c r="G45" s="29"/>
      <c r="H45" s="4"/>
      <c r="I45" s="4"/>
      <c r="J45" s="4"/>
      <c r="K45" s="4"/>
      <c r="L45" s="29"/>
      <c r="M45" s="4"/>
      <c r="N45" s="15"/>
    </row>
    <row r="46" spans="1:14">
      <c r="A46" s="12"/>
      <c r="B46" s="4"/>
      <c r="C46" s="29"/>
      <c r="D46" s="4"/>
      <c r="E46" s="4"/>
      <c r="F46" s="4"/>
      <c r="G46" s="29"/>
      <c r="H46" s="4"/>
      <c r="I46" s="4"/>
      <c r="J46" s="4"/>
      <c r="K46" s="4"/>
      <c r="L46" s="29"/>
      <c r="M46" s="4"/>
      <c r="N46" s="15"/>
    </row>
    <row r="47" spans="1:14" ht="15.75">
      <c r="A47" s="12"/>
      <c r="B47" s="34" t="s">
        <v>256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5"/>
    </row>
    <row r="48" spans="1:14">
      <c r="A48" s="1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4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266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313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309</v>
      </c>
      <c r="N13" s="15"/>
    </row>
    <row r="14" spans="1:22" ht="31.5" customHeight="1">
      <c r="A14" s="12"/>
      <c r="B14" s="30" t="s">
        <v>261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307</v>
      </c>
      <c r="K14" s="95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95"/>
      <c r="L15" s="39" t="s">
        <v>308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83</v>
      </c>
      <c r="C17" s="35">
        <v>27340</v>
      </c>
      <c r="D17" s="35">
        <v>35258</v>
      </c>
      <c r="E17" s="36">
        <f t="shared" ref="E17:E23" si="0">IF(ISBLANK(D17),"",(IFERROR(((D17/C17-1)*100),"")))</f>
        <v>28.961228968544251</v>
      </c>
      <c r="F17" s="36">
        <f>+(D17*100)/$D$23</f>
        <v>39.960105629413029</v>
      </c>
      <c r="G17" s="35">
        <v>302477</v>
      </c>
      <c r="H17" s="35">
        <v>365362</v>
      </c>
      <c r="I17" s="36">
        <f t="shared" ref="I17:I23" si="1">IF(ISBLANK(H17),"",(IFERROR(((H17/G17-1)*100),"")))</f>
        <v>20.790010480135692</v>
      </c>
      <c r="J17" s="36">
        <f>+(H17*100)/$H$23</f>
        <v>35.100518588685581</v>
      </c>
      <c r="K17" s="79"/>
      <c r="L17" s="35">
        <v>1234417</v>
      </c>
      <c r="M17" s="36">
        <f>+(L17*100)/$L$23</f>
        <v>33.596343209244857</v>
      </c>
      <c r="N17" s="15"/>
    </row>
    <row r="18" spans="1:14" ht="15.75">
      <c r="A18" s="12"/>
      <c r="B18" s="34" t="s">
        <v>300</v>
      </c>
      <c r="C18" s="35">
        <v>24089</v>
      </c>
      <c r="D18" s="35">
        <v>26155</v>
      </c>
      <c r="E18" s="36">
        <f t="shared" si="0"/>
        <v>8.5765287060484141</v>
      </c>
      <c r="F18" s="36">
        <f t="shared" ref="F18:F21" si="2">+(D18*100)/$D$23</f>
        <v>29.643104054038737</v>
      </c>
      <c r="G18" s="35">
        <v>338417</v>
      </c>
      <c r="H18" s="35">
        <v>343800</v>
      </c>
      <c r="I18" s="36">
        <f t="shared" si="1"/>
        <v>1.5906411320944169</v>
      </c>
      <c r="J18" s="36">
        <f t="shared" ref="J18:J21" si="3">+(H18*100)/$H$23</f>
        <v>33.029045962059826</v>
      </c>
      <c r="K18" s="79"/>
      <c r="L18" s="35">
        <v>1320786</v>
      </c>
      <c r="M18" s="36">
        <f t="shared" ref="M18:M21" si="4">+(L18*100)/$L$23</f>
        <v>35.946993408196484</v>
      </c>
      <c r="N18" s="15"/>
    </row>
    <row r="19" spans="1:14" ht="15.75">
      <c r="A19" s="12"/>
      <c r="B19" s="34" t="s">
        <v>262</v>
      </c>
      <c r="C19" s="35">
        <v>8152</v>
      </c>
      <c r="D19" s="35">
        <v>9166</v>
      </c>
      <c r="E19" s="36">
        <f t="shared" si="0"/>
        <v>12.438665358194312</v>
      </c>
      <c r="F19" s="36">
        <f t="shared" si="2"/>
        <v>10.38840343182256</v>
      </c>
      <c r="G19" s="35">
        <v>111524</v>
      </c>
      <c r="H19" s="35">
        <v>117908</v>
      </c>
      <c r="I19" s="36">
        <f t="shared" si="1"/>
        <v>5.7243283956816438</v>
      </c>
      <c r="J19" s="36">
        <f t="shared" si="3"/>
        <v>11.327483278925394</v>
      </c>
      <c r="K19" s="79"/>
      <c r="L19" s="35">
        <v>416701</v>
      </c>
      <c r="M19" s="36">
        <f t="shared" si="4"/>
        <v>11.341086368411599</v>
      </c>
      <c r="N19" s="15"/>
    </row>
    <row r="20" spans="1:14" ht="15.75">
      <c r="A20" s="12"/>
      <c r="B20" s="34" t="s">
        <v>263</v>
      </c>
      <c r="C20" s="35">
        <v>7411</v>
      </c>
      <c r="D20" s="35">
        <v>8367</v>
      </c>
      <c r="E20" s="36">
        <f t="shared" si="0"/>
        <v>12.899743624342186</v>
      </c>
      <c r="F20" s="36">
        <f t="shared" si="2"/>
        <v>9.4828465540104041</v>
      </c>
      <c r="G20" s="35">
        <v>98821</v>
      </c>
      <c r="H20" s="35">
        <v>104943</v>
      </c>
      <c r="I20" s="36">
        <f t="shared" si="1"/>
        <v>6.1950395158923754</v>
      </c>
      <c r="J20" s="36">
        <f t="shared" si="3"/>
        <v>10.081928942398035</v>
      </c>
      <c r="K20" s="79"/>
      <c r="L20" s="35">
        <v>352448</v>
      </c>
      <c r="M20" s="36">
        <f t="shared" si="4"/>
        <v>9.592353290186324</v>
      </c>
      <c r="N20" s="15"/>
    </row>
    <row r="21" spans="1:14" ht="15.75">
      <c r="A21" s="12"/>
      <c r="B21" s="34" t="s">
        <v>264</v>
      </c>
      <c r="C21" s="35">
        <v>3040</v>
      </c>
      <c r="D21" s="35">
        <v>3659</v>
      </c>
      <c r="E21" s="36">
        <f t="shared" si="0"/>
        <v>20.36184210526315</v>
      </c>
      <c r="F21" s="36">
        <f t="shared" si="2"/>
        <v>4.1469744880033543</v>
      </c>
      <c r="G21" s="35">
        <v>38567</v>
      </c>
      <c r="H21" s="35">
        <v>44237</v>
      </c>
      <c r="I21" s="36">
        <f t="shared" si="1"/>
        <v>14.701687971581912</v>
      </c>
      <c r="J21" s="36">
        <f t="shared" si="3"/>
        <v>4.2498717458511948</v>
      </c>
      <c r="K21" s="79"/>
      <c r="L21" s="35">
        <v>141065</v>
      </c>
      <c r="M21" s="36">
        <f t="shared" si="4"/>
        <v>3.8392764801619919</v>
      </c>
      <c r="N21" s="15"/>
    </row>
    <row r="22" spans="1:14" ht="15.75">
      <c r="A22" s="12"/>
      <c r="B22" s="34" t="s">
        <v>265</v>
      </c>
      <c r="C22" s="35">
        <v>4733</v>
      </c>
      <c r="D22" s="35">
        <v>5628</v>
      </c>
      <c r="E22" s="36">
        <f t="shared" si="0"/>
        <v>18.909782379040774</v>
      </c>
      <c r="F22" s="36">
        <f>+(D22*100)/$D$23</f>
        <v>6.3785658427119101</v>
      </c>
      <c r="G22" s="35">
        <v>53928</v>
      </c>
      <c r="H22" s="35">
        <v>64652</v>
      </c>
      <c r="I22" s="36">
        <f t="shared" si="1"/>
        <v>19.885773624091385</v>
      </c>
      <c r="J22" s="36">
        <f>+(H22*100)/$H$23</f>
        <v>6.2111514820799654</v>
      </c>
      <c r="K22" s="79"/>
      <c r="L22" s="35">
        <v>208843</v>
      </c>
      <c r="M22" s="36">
        <f>+(L22*100)/$L$23</f>
        <v>5.6839472437987517</v>
      </c>
      <c r="N22" s="15"/>
    </row>
    <row r="23" spans="1:14" ht="15.75">
      <c r="A23" s="12"/>
      <c r="B23" s="40" t="s">
        <v>70</v>
      </c>
      <c r="C23" s="37">
        <f>SUM(C17:C22)</f>
        <v>74765</v>
      </c>
      <c r="D23" s="37">
        <f>SUM(D17:D22)</f>
        <v>88233</v>
      </c>
      <c r="E23" s="38">
        <f t="shared" si="0"/>
        <v>18.013776499699063</v>
      </c>
      <c r="F23" s="38">
        <f>SUM(F17:F22)</f>
        <v>100</v>
      </c>
      <c r="G23" s="37">
        <f>SUM(G17:G22)</f>
        <v>943734</v>
      </c>
      <c r="H23" s="37">
        <f>SUM(H17:H22)</f>
        <v>1040902</v>
      </c>
      <c r="I23" s="38">
        <f t="shared" si="1"/>
        <v>10.296121576630712</v>
      </c>
      <c r="J23" s="38">
        <f>SUM(J17:J22)</f>
        <v>100.00000000000001</v>
      </c>
      <c r="K23" s="4"/>
      <c r="L23" s="37">
        <f>SUM(L17:L22)</f>
        <v>3674260</v>
      </c>
      <c r="M23" s="37">
        <f>SUM(M17:M22)</f>
        <v>100.00000000000001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310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83</v>
      </c>
      <c r="C26" s="35">
        <v>15125</v>
      </c>
      <c r="D26" s="35">
        <v>19267</v>
      </c>
      <c r="E26" s="36">
        <f t="shared" ref="E26:E31" si="5">IF(ISBLANK(D26),"",(IFERROR(((D26/C26-1)*100),"")))</f>
        <v>27.38512396694215</v>
      </c>
      <c r="F26" s="36">
        <f>+(D26*100)/$D$32</f>
        <v>42.131158295248298</v>
      </c>
      <c r="G26" s="35">
        <v>177770</v>
      </c>
      <c r="H26" s="35">
        <v>201658</v>
      </c>
      <c r="I26" s="36">
        <f t="shared" ref="I26:I31" si="6">IF(ISBLANK(H26),"",(IFERROR(((H26/G26-1)*100),"")))</f>
        <v>13.437587894470383</v>
      </c>
      <c r="J26" s="36">
        <f>+(H26*100)/$H$32</f>
        <v>36.315668152971767</v>
      </c>
      <c r="K26" s="79"/>
      <c r="L26" s="35">
        <v>704709</v>
      </c>
      <c r="M26" s="36">
        <f>+(L26*100)/$L$32</f>
        <v>34.681943522354977</v>
      </c>
      <c r="N26" s="15"/>
    </row>
    <row r="27" spans="1:14" ht="15.75">
      <c r="A27" s="12"/>
      <c r="B27" s="34" t="s">
        <v>300</v>
      </c>
      <c r="C27" s="35">
        <v>12737</v>
      </c>
      <c r="D27" s="35">
        <v>13301</v>
      </c>
      <c r="E27" s="36">
        <f t="shared" si="5"/>
        <v>4.4280442804428111</v>
      </c>
      <c r="F27" s="36">
        <f t="shared" ref="F27:F30" si="7">+(D27*100)/$D$32</f>
        <v>29.08530318602261</v>
      </c>
      <c r="G27" s="35">
        <v>188819</v>
      </c>
      <c r="H27" s="35">
        <v>183722</v>
      </c>
      <c r="I27" s="36">
        <f t="shared" si="6"/>
        <v>-2.6994105466081275</v>
      </c>
      <c r="J27" s="36">
        <f t="shared" ref="J27:J30" si="8">+(H27*100)/$H$32</f>
        <v>33.085655835128186</v>
      </c>
      <c r="K27" s="79"/>
      <c r="L27" s="35">
        <v>731788</v>
      </c>
      <c r="M27" s="36">
        <f t="shared" ref="M27:M30" si="9">+(L27*100)/$L$32</f>
        <v>36.014624598716779</v>
      </c>
      <c r="N27" s="15"/>
    </row>
    <row r="28" spans="1:14" ht="15.75">
      <c r="A28" s="12"/>
      <c r="B28" s="34" t="s">
        <v>262</v>
      </c>
      <c r="C28" s="35">
        <v>4270</v>
      </c>
      <c r="D28" s="35">
        <v>4687</v>
      </c>
      <c r="E28" s="36">
        <f t="shared" si="5"/>
        <v>9.7658079625292835</v>
      </c>
      <c r="F28" s="36">
        <f t="shared" si="7"/>
        <v>10.249065185541536</v>
      </c>
      <c r="G28" s="35">
        <v>61436</v>
      </c>
      <c r="H28" s="35">
        <v>61944</v>
      </c>
      <c r="I28" s="36">
        <f t="shared" si="6"/>
        <v>0.82687674978840775</v>
      </c>
      <c r="J28" s="36">
        <f t="shared" si="8"/>
        <v>11.15521203258826</v>
      </c>
      <c r="K28" s="79"/>
      <c r="L28" s="35">
        <v>227364</v>
      </c>
      <c r="M28" s="36">
        <f t="shared" si="9"/>
        <v>11.189619271240636</v>
      </c>
      <c r="N28" s="15"/>
    </row>
    <row r="29" spans="1:14" ht="15.75">
      <c r="A29" s="12"/>
      <c r="B29" s="34" t="s">
        <v>263</v>
      </c>
      <c r="C29" s="35">
        <v>3741</v>
      </c>
      <c r="D29" s="35">
        <v>4140</v>
      </c>
      <c r="E29" s="36">
        <f t="shared" si="5"/>
        <v>10.665597433841212</v>
      </c>
      <c r="F29" s="36">
        <f t="shared" si="7"/>
        <v>9.052940018805625</v>
      </c>
      <c r="G29" s="35">
        <v>54064</v>
      </c>
      <c r="H29" s="35">
        <v>54465</v>
      </c>
      <c r="I29" s="36">
        <f t="shared" si="6"/>
        <v>0.74171352471146257</v>
      </c>
      <c r="J29" s="36">
        <f t="shared" si="8"/>
        <v>9.8083530827024337</v>
      </c>
      <c r="K29" s="79"/>
      <c r="L29" s="35">
        <v>190458</v>
      </c>
      <c r="M29" s="36">
        <f t="shared" si="9"/>
        <v>9.3733067115372215</v>
      </c>
      <c r="N29" s="15"/>
    </row>
    <row r="30" spans="1:14" ht="15.75">
      <c r="A30" s="12"/>
      <c r="B30" s="34" t="s">
        <v>264</v>
      </c>
      <c r="C30" s="35">
        <v>1502</v>
      </c>
      <c r="D30" s="35">
        <v>1773</v>
      </c>
      <c r="E30" s="36">
        <f t="shared" si="5"/>
        <v>18.042609853528635</v>
      </c>
      <c r="F30" s="36">
        <f t="shared" si="7"/>
        <v>3.8770199645754522</v>
      </c>
      <c r="G30" s="35">
        <v>20061</v>
      </c>
      <c r="H30" s="35">
        <v>22353</v>
      </c>
      <c r="I30" s="36">
        <f t="shared" si="6"/>
        <v>11.425153282488409</v>
      </c>
      <c r="J30" s="36">
        <f t="shared" si="8"/>
        <v>4.0254496733250251</v>
      </c>
      <c r="K30" s="79"/>
      <c r="L30" s="35">
        <v>74046</v>
      </c>
      <c r="M30" s="36">
        <f t="shared" si="9"/>
        <v>3.6441413264997276</v>
      </c>
      <c r="N30" s="15"/>
    </row>
    <row r="31" spans="1:14" ht="15.75">
      <c r="A31" s="12"/>
      <c r="B31" s="34" t="s">
        <v>265</v>
      </c>
      <c r="C31" s="35">
        <v>2241</v>
      </c>
      <c r="D31" s="35">
        <v>2563</v>
      </c>
      <c r="E31" s="36">
        <f t="shared" si="5"/>
        <v>14.368585452922812</v>
      </c>
      <c r="F31" s="36">
        <f>+(D31*100)/$D$32</f>
        <v>5.604513349806477</v>
      </c>
      <c r="G31" s="35">
        <v>27388</v>
      </c>
      <c r="H31" s="35">
        <v>31150</v>
      </c>
      <c r="I31" s="36">
        <f t="shared" si="6"/>
        <v>13.735942748649045</v>
      </c>
      <c r="J31" s="36">
        <f>+(H31*100)/$H$32</f>
        <v>5.6096612232843261</v>
      </c>
      <c r="K31" s="79"/>
      <c r="L31" s="35">
        <v>103554</v>
      </c>
      <c r="M31" s="36">
        <f>+(L31*100)/$L$32</f>
        <v>5.0963645696506603</v>
      </c>
      <c r="N31" s="15"/>
    </row>
    <row r="32" spans="1:14" ht="15.75">
      <c r="A32" s="12"/>
      <c r="B32" s="40" t="s">
        <v>70</v>
      </c>
      <c r="C32" s="37">
        <f>SUM(C26:C31)</f>
        <v>39616</v>
      </c>
      <c r="D32" s="37">
        <f>SUM(D26:D31)</f>
        <v>45731</v>
      </c>
      <c r="E32" s="38">
        <f t="shared" ref="E32" si="10">IF(ISBLANK(D32),"",(IFERROR(((D32/C32-1)*100),"")))</f>
        <v>15.435682552504048</v>
      </c>
      <c r="F32" s="38">
        <f>SUM(F26:F31)</f>
        <v>100.00000000000001</v>
      </c>
      <c r="G32" s="37">
        <f>SUM(G26:G31)</f>
        <v>529538</v>
      </c>
      <c r="H32" s="37">
        <f>SUM(H26:H31)</f>
        <v>555292</v>
      </c>
      <c r="I32" s="38">
        <f t="shared" ref="I32" si="11">IF(ISBLANK(H32),"",(IFERROR(((H32/G32-1)*100),"")))</f>
        <v>4.8634847735195663</v>
      </c>
      <c r="J32" s="38">
        <f>SUM(J26:J31)</f>
        <v>100</v>
      </c>
      <c r="K32" s="4"/>
      <c r="L32" s="37">
        <f>SUM(L26:L31)</f>
        <v>2031919</v>
      </c>
      <c r="M32" s="38">
        <f>SUM(M26:M31)</f>
        <v>99.999999999999986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311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83</v>
      </c>
      <c r="C35" s="35">
        <f t="shared" ref="C35:D40" si="12">C17-C26</f>
        <v>12215</v>
      </c>
      <c r="D35" s="35">
        <f t="shared" si="12"/>
        <v>15991</v>
      </c>
      <c r="E35" s="36">
        <f t="shared" ref="E35:E41" si="13">IF(ISBLANK(D35),"",(IFERROR(((D35/C35-1)*100),"")))</f>
        <v>30.912812116250521</v>
      </c>
      <c r="F35" s="36">
        <f>+(D35*100)/$D$41</f>
        <v>37.624111806503223</v>
      </c>
      <c r="G35" s="35">
        <f t="shared" ref="G35:H40" si="14">G17-G26</f>
        <v>124707</v>
      </c>
      <c r="H35" s="35">
        <f t="shared" si="14"/>
        <v>163704</v>
      </c>
      <c r="I35" s="36">
        <f t="shared" ref="I35:I41" si="15">IF(ISBLANK(H35),"",(IFERROR(((H35/G35-1)*100),"")))</f>
        <v>31.270898987226058</v>
      </c>
      <c r="J35" s="36">
        <f>+(H35*100)/$H$41</f>
        <v>33.711002656452706</v>
      </c>
      <c r="K35" s="79"/>
      <c r="L35" s="35">
        <f t="shared" ref="L35:L40" si="16">L17-L26</f>
        <v>529708</v>
      </c>
      <c r="M35" s="36">
        <f>+(L35*100)/$L$41</f>
        <v>32.253228775266528</v>
      </c>
      <c r="N35" s="15"/>
    </row>
    <row r="36" spans="1:14" ht="15.75">
      <c r="A36" s="12"/>
      <c r="B36" s="34" t="s">
        <v>300</v>
      </c>
      <c r="C36" s="35">
        <f t="shared" si="12"/>
        <v>11352</v>
      </c>
      <c r="D36" s="35">
        <f t="shared" si="12"/>
        <v>12854</v>
      </c>
      <c r="E36" s="36">
        <f t="shared" si="13"/>
        <v>13.231148696264983</v>
      </c>
      <c r="F36" s="36">
        <f t="shared" ref="F36:F39" si="17">+(D36*100)/$D$41</f>
        <v>30.243282669050867</v>
      </c>
      <c r="G36" s="35">
        <f t="shared" si="14"/>
        <v>149598</v>
      </c>
      <c r="H36" s="35">
        <f t="shared" si="14"/>
        <v>160078</v>
      </c>
      <c r="I36" s="36">
        <f t="shared" si="15"/>
        <v>7.0054412492145612</v>
      </c>
      <c r="J36" s="36">
        <f t="shared" ref="J36:J39" si="18">+(H36*100)/$H$41</f>
        <v>32.964312926010585</v>
      </c>
      <c r="K36" s="79"/>
      <c r="L36" s="35">
        <f t="shared" si="16"/>
        <v>588998</v>
      </c>
      <c r="M36" s="36">
        <f t="shared" ref="M36:M39" si="19">+(L36*100)/$L$41</f>
        <v>35.863319493332995</v>
      </c>
      <c r="N36" s="15"/>
    </row>
    <row r="37" spans="1:14" ht="15.75">
      <c r="A37" s="12"/>
      <c r="B37" s="34" t="s">
        <v>262</v>
      </c>
      <c r="C37" s="35">
        <f t="shared" si="12"/>
        <v>3882</v>
      </c>
      <c r="D37" s="35">
        <f t="shared" si="12"/>
        <v>4479</v>
      </c>
      <c r="E37" s="36">
        <f t="shared" si="13"/>
        <v>15.37867078825348</v>
      </c>
      <c r="F37" s="36">
        <f t="shared" si="17"/>
        <v>10.53832760811256</v>
      </c>
      <c r="G37" s="35">
        <f t="shared" si="14"/>
        <v>50088</v>
      </c>
      <c r="H37" s="35">
        <f t="shared" si="14"/>
        <v>55964</v>
      </c>
      <c r="I37" s="36">
        <f t="shared" si="15"/>
        <v>11.731352819038499</v>
      </c>
      <c r="J37" s="36">
        <f t="shared" si="18"/>
        <v>11.524474372438789</v>
      </c>
      <c r="K37" s="79"/>
      <c r="L37" s="35">
        <f t="shared" si="16"/>
        <v>189337</v>
      </c>
      <c r="M37" s="36">
        <f t="shared" si="19"/>
        <v>11.528482818123642</v>
      </c>
      <c r="N37" s="15"/>
    </row>
    <row r="38" spans="1:14" ht="15.75">
      <c r="A38" s="12"/>
      <c r="B38" s="34" t="s">
        <v>263</v>
      </c>
      <c r="C38" s="35">
        <f t="shared" si="12"/>
        <v>3670</v>
      </c>
      <c r="D38" s="35">
        <f t="shared" si="12"/>
        <v>4227</v>
      </c>
      <c r="E38" s="36">
        <f t="shared" si="13"/>
        <v>15.177111716621262</v>
      </c>
      <c r="F38" s="36">
        <f t="shared" si="17"/>
        <v>9.9454143334431322</v>
      </c>
      <c r="G38" s="35">
        <f t="shared" si="14"/>
        <v>44757</v>
      </c>
      <c r="H38" s="35">
        <f t="shared" si="14"/>
        <v>50478</v>
      </c>
      <c r="I38" s="36">
        <f t="shared" si="15"/>
        <v>12.782358066894561</v>
      </c>
      <c r="J38" s="36">
        <f t="shared" si="18"/>
        <v>10.394761228146043</v>
      </c>
      <c r="K38" s="79"/>
      <c r="L38" s="35">
        <f t="shared" si="16"/>
        <v>161990</v>
      </c>
      <c r="M38" s="36">
        <f t="shared" si="19"/>
        <v>9.8633596798715981</v>
      </c>
      <c r="N38" s="15"/>
    </row>
    <row r="39" spans="1:14" ht="15.75">
      <c r="A39" s="12"/>
      <c r="B39" s="34" t="s">
        <v>264</v>
      </c>
      <c r="C39" s="35">
        <f t="shared" si="12"/>
        <v>1538</v>
      </c>
      <c r="D39" s="35">
        <f t="shared" si="12"/>
        <v>1886</v>
      </c>
      <c r="E39" s="36">
        <f t="shared" si="13"/>
        <v>22.626788036410915</v>
      </c>
      <c r="F39" s="36">
        <f t="shared" si="17"/>
        <v>4.4374382382005555</v>
      </c>
      <c r="G39" s="35">
        <f t="shared" si="14"/>
        <v>18506</v>
      </c>
      <c r="H39" s="35">
        <f t="shared" si="14"/>
        <v>21884</v>
      </c>
      <c r="I39" s="36">
        <f t="shared" si="15"/>
        <v>18.253539392629413</v>
      </c>
      <c r="J39" s="36">
        <f t="shared" si="18"/>
        <v>4.5064969831757997</v>
      </c>
      <c r="K39" s="79"/>
      <c r="L39" s="35">
        <f t="shared" si="16"/>
        <v>67019</v>
      </c>
      <c r="M39" s="36">
        <f t="shared" si="19"/>
        <v>4.0806994406155601</v>
      </c>
      <c r="N39" s="15"/>
    </row>
    <row r="40" spans="1:14" ht="15.75">
      <c r="A40" s="12"/>
      <c r="B40" s="34" t="s">
        <v>265</v>
      </c>
      <c r="C40" s="35">
        <f t="shared" si="12"/>
        <v>2492</v>
      </c>
      <c r="D40" s="35">
        <f t="shared" si="12"/>
        <v>3065</v>
      </c>
      <c r="E40" s="36">
        <f t="shared" si="13"/>
        <v>22.99357945425362</v>
      </c>
      <c r="F40" s="36">
        <f>+(D40*100)/$D$41</f>
        <v>7.2114253446896619</v>
      </c>
      <c r="G40" s="35">
        <f t="shared" si="14"/>
        <v>26540</v>
      </c>
      <c r="H40" s="35">
        <f t="shared" si="14"/>
        <v>33502</v>
      </c>
      <c r="I40" s="36">
        <f t="shared" si="15"/>
        <v>26.232102486812359</v>
      </c>
      <c r="J40" s="36">
        <f>+(H40*100)/$H$41</f>
        <v>6.8989518337760751</v>
      </c>
      <c r="K40" s="79"/>
      <c r="L40" s="35">
        <f t="shared" si="16"/>
        <v>105289</v>
      </c>
      <c r="M40" s="36">
        <f>+(L40*100)/$L$41</f>
        <v>6.4109097927896821</v>
      </c>
      <c r="N40" s="15"/>
    </row>
    <row r="41" spans="1:14" ht="15.75">
      <c r="A41" s="12"/>
      <c r="B41" s="40" t="s">
        <v>70</v>
      </c>
      <c r="C41" s="37">
        <f>SUM(C35:C40)</f>
        <v>35149</v>
      </c>
      <c r="D41" s="37">
        <f>SUM(D35:D40)</f>
        <v>42502</v>
      </c>
      <c r="E41" s="38">
        <f t="shared" si="13"/>
        <v>20.919514068679046</v>
      </c>
      <c r="F41" s="38">
        <f>SUM(F35:F40)</f>
        <v>100</v>
      </c>
      <c r="G41" s="37">
        <f>SUM(G35:G40)</f>
        <v>414196</v>
      </c>
      <c r="H41" s="37">
        <f>SUM(H35:H40)</f>
        <v>485610</v>
      </c>
      <c r="I41" s="38">
        <f t="shared" si="15"/>
        <v>17.241595766255593</v>
      </c>
      <c r="J41" s="38">
        <f>SUM(J35:J40)</f>
        <v>100</v>
      </c>
      <c r="K41" s="4"/>
      <c r="L41" s="37">
        <f>SUM(L35:L40)</f>
        <v>1642341</v>
      </c>
      <c r="M41" s="38">
        <f>SUM(M35:M40)</f>
        <v>100.00000000000001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9"/>
    </row>
    <row r="47" spans="1:14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</sheetData>
  <mergeCells count="9">
    <mergeCell ref="C11:M11"/>
    <mergeCell ref="G14:H14"/>
    <mergeCell ref="F14:F15"/>
    <mergeCell ref="E14:E15"/>
    <mergeCell ref="C14:D14"/>
    <mergeCell ref="M14:M15"/>
    <mergeCell ref="J14:J15"/>
    <mergeCell ref="I14:I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7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103" t="s">
        <v>268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5"/>
    </row>
    <row r="12" spans="1:22" ht="15.75">
      <c r="A12" s="12"/>
      <c r="B12" s="8"/>
      <c r="C12" s="103" t="s">
        <v>313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5"/>
    </row>
    <row r="13" spans="1:22" ht="18.75">
      <c r="A13" s="12"/>
      <c r="B13" s="92" t="s">
        <v>309</v>
      </c>
      <c r="N13" s="15"/>
    </row>
    <row r="14" spans="1:22" ht="63">
      <c r="A14" s="12"/>
      <c r="B14" s="30" t="s">
        <v>267</v>
      </c>
      <c r="C14" s="104" t="s">
        <v>319</v>
      </c>
      <c r="D14" s="104"/>
      <c r="E14" s="101" t="s">
        <v>254</v>
      </c>
      <c r="F14" s="101" t="s">
        <v>307</v>
      </c>
      <c r="G14" s="105" t="s">
        <v>321</v>
      </c>
      <c r="H14" s="106"/>
      <c r="I14" s="101" t="s">
        <v>254</v>
      </c>
      <c r="J14" s="101" t="s">
        <v>101</v>
      </c>
      <c r="K14" s="32"/>
      <c r="L14" s="86" t="s">
        <v>323</v>
      </c>
      <c r="M14" s="101" t="s">
        <v>101</v>
      </c>
      <c r="N14" s="15"/>
    </row>
    <row r="15" spans="1:22" ht="15.75">
      <c r="A15" s="12"/>
      <c r="B15" s="30"/>
      <c r="C15" s="31">
        <v>2016</v>
      </c>
      <c r="D15" s="31">
        <v>2017</v>
      </c>
      <c r="E15" s="101"/>
      <c r="F15" s="101"/>
      <c r="G15" s="31">
        <v>2016</v>
      </c>
      <c r="H15" s="31">
        <v>2017</v>
      </c>
      <c r="I15" s="101"/>
      <c r="J15" s="101"/>
      <c r="K15" s="32"/>
      <c r="L15" s="39" t="s">
        <v>308</v>
      </c>
      <c r="M15" s="101"/>
      <c r="N15" s="15"/>
    </row>
    <row r="16" spans="1:22">
      <c r="A16" s="1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5"/>
    </row>
    <row r="17" spans="1:14" ht="15.75">
      <c r="A17" s="12"/>
      <c r="B17" s="34" t="s">
        <v>87</v>
      </c>
      <c r="C17" s="35">
        <v>622</v>
      </c>
      <c r="D17" s="35">
        <v>744</v>
      </c>
      <c r="E17" s="36">
        <f t="shared" ref="E17:E23" si="0">IF(ISBLANK(D17),"",(IFERROR(((D17/C17-1)*100),"")))</f>
        <v>19.614147909967848</v>
      </c>
      <c r="F17" s="36">
        <f>+(D17*100)/$D$23</f>
        <v>0.84322192377001803</v>
      </c>
      <c r="G17" s="35">
        <v>7570</v>
      </c>
      <c r="H17" s="35">
        <v>8875</v>
      </c>
      <c r="I17" s="36">
        <f t="shared" ref="I17:I23" si="1">IF(ISBLANK(H17),"",(IFERROR(((H17/G17-1)*100),"")))</f>
        <v>17.239101717305161</v>
      </c>
      <c r="J17" s="36">
        <f>+(H17*100)/$H$23</f>
        <v>0.85262589561745483</v>
      </c>
      <c r="K17" s="79"/>
      <c r="L17" s="35">
        <v>18297</v>
      </c>
      <c r="M17" s="36">
        <f>+(L17*100)/$L$23</f>
        <v>0.49797782410607849</v>
      </c>
      <c r="N17" s="15"/>
    </row>
    <row r="18" spans="1:14" ht="15.75">
      <c r="A18" s="12"/>
      <c r="B18" s="34" t="s">
        <v>82</v>
      </c>
      <c r="C18" s="35">
        <v>36302</v>
      </c>
      <c r="D18" s="35">
        <v>40597</v>
      </c>
      <c r="E18" s="36">
        <f t="shared" si="0"/>
        <v>11.831304060382353</v>
      </c>
      <c r="F18" s="36">
        <f t="shared" ref="F18:F21" si="2">+(D18*100)/$D$23</f>
        <v>46.011129622703521</v>
      </c>
      <c r="G18" s="35">
        <v>459768</v>
      </c>
      <c r="H18" s="35">
        <v>496257</v>
      </c>
      <c r="I18" s="36">
        <f t="shared" si="1"/>
        <v>7.9363940074124395</v>
      </c>
      <c r="J18" s="36">
        <f t="shared" ref="J18:J21" si="3">+(H18*100)/$H$23</f>
        <v>47.675669755654233</v>
      </c>
      <c r="K18" s="79"/>
      <c r="L18" s="35">
        <v>1626141</v>
      </c>
      <c r="M18" s="36">
        <f t="shared" ref="M18:M21" si="4">+(L18*100)/$L$23</f>
        <v>44.257646437650031</v>
      </c>
      <c r="N18" s="15"/>
    </row>
    <row r="19" spans="1:14" ht="15.75">
      <c r="A19" s="12"/>
      <c r="B19" s="34" t="s">
        <v>88</v>
      </c>
      <c r="C19" s="35">
        <v>5914</v>
      </c>
      <c r="D19" s="35">
        <v>4873</v>
      </c>
      <c r="E19" s="36">
        <f t="shared" si="0"/>
        <v>-17.602299628001351</v>
      </c>
      <c r="F19" s="36">
        <f t="shared" si="2"/>
        <v>5.5228769281334644</v>
      </c>
      <c r="G19" s="35">
        <v>91401</v>
      </c>
      <c r="H19" s="35">
        <v>73227</v>
      </c>
      <c r="I19" s="36">
        <f t="shared" si="1"/>
        <v>-19.883808711064432</v>
      </c>
      <c r="J19" s="36">
        <f t="shared" si="3"/>
        <v>7.0349562206624636</v>
      </c>
      <c r="K19" s="79"/>
      <c r="L19" s="35">
        <v>290866</v>
      </c>
      <c r="M19" s="36">
        <f t="shared" si="4"/>
        <v>7.9163151219565302</v>
      </c>
      <c r="N19" s="15"/>
    </row>
    <row r="20" spans="1:14" ht="15.75">
      <c r="A20" s="12"/>
      <c r="B20" s="34" t="s">
        <v>89</v>
      </c>
      <c r="C20" s="35">
        <v>1994</v>
      </c>
      <c r="D20" s="35">
        <v>1725</v>
      </c>
      <c r="E20" s="36">
        <f t="shared" si="0"/>
        <v>-13.490471414242734</v>
      </c>
      <c r="F20" s="36">
        <f t="shared" si="2"/>
        <v>1.9550508313216144</v>
      </c>
      <c r="G20" s="35">
        <v>26098</v>
      </c>
      <c r="H20" s="35">
        <v>23966</v>
      </c>
      <c r="I20" s="36">
        <f t="shared" si="1"/>
        <v>-8.1692083684573475</v>
      </c>
      <c r="J20" s="36">
        <f t="shared" si="3"/>
        <v>2.3024261649992028</v>
      </c>
      <c r="K20" s="79"/>
      <c r="L20" s="35">
        <v>75024</v>
      </c>
      <c r="M20" s="36">
        <f t="shared" si="4"/>
        <v>2.0418805419322532</v>
      </c>
      <c r="N20" s="15"/>
    </row>
    <row r="21" spans="1:14" ht="15.75">
      <c r="A21" s="12"/>
      <c r="B21" s="34" t="s">
        <v>90</v>
      </c>
      <c r="C21" s="35">
        <v>19442</v>
      </c>
      <c r="D21" s="35">
        <v>27840</v>
      </c>
      <c r="E21" s="36">
        <f t="shared" si="0"/>
        <v>43.195144532455501</v>
      </c>
      <c r="F21" s="36">
        <f t="shared" si="2"/>
        <v>31.552820373329705</v>
      </c>
      <c r="G21" s="35">
        <v>259888</v>
      </c>
      <c r="H21" s="35">
        <v>306886</v>
      </c>
      <c r="I21" s="36">
        <f t="shared" si="1"/>
        <v>18.083943852736574</v>
      </c>
      <c r="J21" s="36">
        <f t="shared" si="3"/>
        <v>29.482698659431914</v>
      </c>
      <c r="K21" s="79"/>
      <c r="L21" s="35">
        <v>1425644</v>
      </c>
      <c r="M21" s="36">
        <f t="shared" si="4"/>
        <v>38.800846973268087</v>
      </c>
      <c r="N21" s="15"/>
    </row>
    <row r="22" spans="1:14" ht="15.75">
      <c r="A22" s="12"/>
      <c r="B22" s="34" t="s">
        <v>71</v>
      </c>
      <c r="C22" s="35">
        <v>10491</v>
      </c>
      <c r="D22" s="35">
        <v>12454</v>
      </c>
      <c r="E22" s="36">
        <f t="shared" si="0"/>
        <v>18.711276332094172</v>
      </c>
      <c r="F22" s="36">
        <f>+(D22*100)/$D$23</f>
        <v>14.114900320741672</v>
      </c>
      <c r="G22" s="35">
        <v>99009</v>
      </c>
      <c r="H22" s="35">
        <v>131691</v>
      </c>
      <c r="I22" s="36">
        <f t="shared" si="1"/>
        <v>33.009120382995484</v>
      </c>
      <c r="J22" s="36">
        <f>+(H22*100)/$H$23</f>
        <v>12.651623303634732</v>
      </c>
      <c r="K22" s="79"/>
      <c r="L22" s="35">
        <v>238288</v>
      </c>
      <c r="M22" s="36">
        <f>+(L22*100)/$L$23</f>
        <v>6.4853331010870212</v>
      </c>
      <c r="N22" s="15"/>
    </row>
    <row r="23" spans="1:14" ht="15.75">
      <c r="A23" s="12"/>
      <c r="B23" s="40" t="s">
        <v>70</v>
      </c>
      <c r="C23" s="37">
        <f>SUM(C17:C22)</f>
        <v>74765</v>
      </c>
      <c r="D23" s="37">
        <f>SUM(D17:D22)</f>
        <v>88233</v>
      </c>
      <c r="E23" s="38">
        <f t="shared" si="0"/>
        <v>18.013776499699063</v>
      </c>
      <c r="F23" s="38">
        <f>SUM(F17:F22)</f>
        <v>99.999999999999986</v>
      </c>
      <c r="G23" s="37">
        <f>SUM(G17:G22)</f>
        <v>943734</v>
      </c>
      <c r="H23" s="37">
        <f>SUM(H17:H22)</f>
        <v>1040902</v>
      </c>
      <c r="I23" s="38">
        <f t="shared" si="1"/>
        <v>10.296121576630712</v>
      </c>
      <c r="J23" s="38">
        <f>SUM(J17:J22)</f>
        <v>100.00000000000001</v>
      </c>
      <c r="K23" s="4"/>
      <c r="L23" s="37">
        <f>SUM(L17:L22)</f>
        <v>3674260</v>
      </c>
      <c r="M23" s="38">
        <f>SUM(M17:M22)</f>
        <v>100</v>
      </c>
      <c r="N23" s="15"/>
    </row>
    <row r="24" spans="1:14">
      <c r="A24" s="1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 ht="18.75">
      <c r="A25" s="12"/>
      <c r="B25" s="92" t="s">
        <v>310</v>
      </c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5"/>
    </row>
    <row r="26" spans="1:14" ht="15.75">
      <c r="A26" s="12"/>
      <c r="B26" s="34" t="s">
        <v>87</v>
      </c>
      <c r="C26" s="35">
        <v>385</v>
      </c>
      <c r="D26" s="35">
        <v>453</v>
      </c>
      <c r="E26" s="36">
        <f t="shared" ref="E26:E31" si="5">IF(ISBLANK(D26),"",(IFERROR(((D26/C26-1)*100),"")))</f>
        <v>17.66233766233767</v>
      </c>
      <c r="F26" s="36">
        <f>+(D26*100)/$D$32</f>
        <v>0.99057532089829659</v>
      </c>
      <c r="G26" s="35">
        <v>4654</v>
      </c>
      <c r="H26" s="35">
        <v>5333</v>
      </c>
      <c r="I26" s="36">
        <f t="shared" ref="I26:I31" si="6">IF(ISBLANK(H26),"",(IFERROR(((H26/G26-1)*100),"")))</f>
        <v>14.589600343790288</v>
      </c>
      <c r="J26" s="36">
        <f>+(H26*100)/$H$32</f>
        <v>0.96039561167818011</v>
      </c>
      <c r="K26" s="79"/>
      <c r="L26" s="35">
        <v>11076</v>
      </c>
      <c r="M26" s="36">
        <f>+(L26*100)/$L$32</f>
        <v>0.54510046906397347</v>
      </c>
      <c r="N26" s="15"/>
    </row>
    <row r="27" spans="1:14" ht="15.75">
      <c r="A27" s="12"/>
      <c r="B27" s="34" t="s">
        <v>82</v>
      </c>
      <c r="C27" s="35">
        <v>20158</v>
      </c>
      <c r="D27" s="35">
        <v>21912</v>
      </c>
      <c r="E27" s="36">
        <f t="shared" si="5"/>
        <v>8.7012600456394473</v>
      </c>
      <c r="F27" s="36">
        <f t="shared" ref="F27:F30" si="7">+(D27*100)/$D$32</f>
        <v>47.914981085040779</v>
      </c>
      <c r="G27" s="35">
        <v>268518</v>
      </c>
      <c r="H27" s="35">
        <v>276477</v>
      </c>
      <c r="I27" s="36">
        <f t="shared" si="6"/>
        <v>2.9640471029874993</v>
      </c>
      <c r="J27" s="36">
        <f t="shared" ref="J27:J30" si="8">+(H27*100)/$H$32</f>
        <v>49.789480129373374</v>
      </c>
      <c r="K27" s="79"/>
      <c r="L27" s="35">
        <v>942540</v>
      </c>
      <c r="M27" s="36">
        <f t="shared" ref="M27:M30" si="9">+(L27*100)/$L$32</f>
        <v>46.386691595481906</v>
      </c>
      <c r="N27" s="15"/>
    </row>
    <row r="28" spans="1:14" ht="15.75">
      <c r="A28" s="12"/>
      <c r="B28" s="34" t="s">
        <v>88</v>
      </c>
      <c r="C28" s="35">
        <v>2853</v>
      </c>
      <c r="D28" s="35">
        <v>2340</v>
      </c>
      <c r="E28" s="36">
        <f t="shared" si="5"/>
        <v>-17.981072555205046</v>
      </c>
      <c r="F28" s="36">
        <f t="shared" si="7"/>
        <v>5.1168791410640484</v>
      </c>
      <c r="G28" s="35">
        <v>46771</v>
      </c>
      <c r="H28" s="35">
        <v>35944</v>
      </c>
      <c r="I28" s="36">
        <f t="shared" si="6"/>
        <v>-23.148959825532913</v>
      </c>
      <c r="J28" s="36">
        <f t="shared" si="8"/>
        <v>6.4729907868292722</v>
      </c>
      <c r="K28" s="79"/>
      <c r="L28" s="35">
        <v>147462</v>
      </c>
      <c r="M28" s="36">
        <f t="shared" si="9"/>
        <v>7.2572774800570299</v>
      </c>
      <c r="N28" s="15"/>
    </row>
    <row r="29" spans="1:14" ht="15.75">
      <c r="A29" s="12"/>
      <c r="B29" s="34" t="s">
        <v>89</v>
      </c>
      <c r="C29" s="35">
        <v>871</v>
      </c>
      <c r="D29" s="35">
        <v>729</v>
      </c>
      <c r="E29" s="36">
        <f t="shared" si="5"/>
        <v>-16.303099885189443</v>
      </c>
      <c r="F29" s="36">
        <f t="shared" si="7"/>
        <v>1.5941046554853382</v>
      </c>
      <c r="G29" s="35">
        <v>11899</v>
      </c>
      <c r="H29" s="35">
        <v>10410</v>
      </c>
      <c r="I29" s="36">
        <f t="shared" si="6"/>
        <v>-12.51365660979914</v>
      </c>
      <c r="J29" s="36">
        <f t="shared" si="8"/>
        <v>1.8746893526288873</v>
      </c>
      <c r="K29" s="79"/>
      <c r="L29" s="35">
        <v>32982</v>
      </c>
      <c r="M29" s="36">
        <f t="shared" si="9"/>
        <v>1.6231946253763068</v>
      </c>
      <c r="N29" s="15"/>
    </row>
    <row r="30" spans="1:14" ht="15.75">
      <c r="A30" s="12"/>
      <c r="B30" s="34" t="s">
        <v>90</v>
      </c>
      <c r="C30" s="35">
        <v>9624</v>
      </c>
      <c r="D30" s="35">
        <v>13533</v>
      </c>
      <c r="E30" s="36">
        <f t="shared" si="5"/>
        <v>40.617206982543628</v>
      </c>
      <c r="F30" s="36">
        <f t="shared" si="7"/>
        <v>29.592617699153745</v>
      </c>
      <c r="G30" s="35">
        <v>136566</v>
      </c>
      <c r="H30" s="35">
        <v>152861</v>
      </c>
      <c r="I30" s="36">
        <f t="shared" si="6"/>
        <v>11.93195963856304</v>
      </c>
      <c r="J30" s="36">
        <f t="shared" si="8"/>
        <v>27.528039301844796</v>
      </c>
      <c r="K30" s="79"/>
      <c r="L30" s="35">
        <v>758073</v>
      </c>
      <c r="M30" s="36">
        <f t="shared" si="9"/>
        <v>37.30822931425908</v>
      </c>
      <c r="N30" s="15"/>
    </row>
    <row r="31" spans="1:14" ht="15.75">
      <c r="A31" s="12"/>
      <c r="B31" s="34" t="s">
        <v>71</v>
      </c>
      <c r="C31" s="35">
        <v>5725</v>
      </c>
      <c r="D31" s="35">
        <v>6764</v>
      </c>
      <c r="E31" s="36">
        <f t="shared" si="5"/>
        <v>18.148471615720531</v>
      </c>
      <c r="F31" s="36">
        <f>+(D31*100)/$D$32</f>
        <v>14.790842098357787</v>
      </c>
      <c r="G31" s="35">
        <v>61130</v>
      </c>
      <c r="H31" s="35">
        <v>74267</v>
      </c>
      <c r="I31" s="36">
        <f t="shared" si="6"/>
        <v>21.490266644855225</v>
      </c>
      <c r="J31" s="36">
        <f>+(H31*100)/$H$32</f>
        <v>13.374404817645491</v>
      </c>
      <c r="K31" s="79"/>
      <c r="L31" s="35">
        <v>139786</v>
      </c>
      <c r="M31" s="36">
        <f>+(L31*100)/$L$32</f>
        <v>6.879506515761701</v>
      </c>
      <c r="N31" s="15"/>
    </row>
    <row r="32" spans="1:14" ht="15.75">
      <c r="A32" s="12"/>
      <c r="B32" s="40" t="s">
        <v>70</v>
      </c>
      <c r="C32" s="37">
        <f>SUM(C26:C31)</f>
        <v>39616</v>
      </c>
      <c r="D32" s="37">
        <f>SUM(D26:D31)</f>
        <v>45731</v>
      </c>
      <c r="E32" s="38">
        <f t="shared" ref="E32" si="10">IF(ISBLANK(D32),"",(IFERROR(((D32/C32-1)*100),"")))</f>
        <v>15.435682552504048</v>
      </c>
      <c r="F32" s="38">
        <f>SUM(F26:F31)</f>
        <v>99.999999999999986</v>
      </c>
      <c r="G32" s="37">
        <f>SUM(G26:G31)</f>
        <v>529538</v>
      </c>
      <c r="H32" s="37">
        <f>SUM(H26:H31)</f>
        <v>555292</v>
      </c>
      <c r="I32" s="38">
        <f t="shared" ref="I32" si="11">IF(ISBLANK(H32),"",(IFERROR(((H32/G32-1)*100),"")))</f>
        <v>4.8634847735195663</v>
      </c>
      <c r="J32" s="38">
        <f>SUM(J26:J31)</f>
        <v>100</v>
      </c>
      <c r="K32" s="4"/>
      <c r="L32" s="37">
        <f>SUM(L26:L31)</f>
        <v>2031919</v>
      </c>
      <c r="M32" s="38">
        <f>SUM(M26:M31)</f>
        <v>100</v>
      </c>
      <c r="N32" s="15"/>
    </row>
    <row r="33" spans="1:14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5"/>
    </row>
    <row r="34" spans="1:14" ht="18.75">
      <c r="A34" s="12"/>
      <c r="B34" s="92" t="s">
        <v>311</v>
      </c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5"/>
    </row>
    <row r="35" spans="1:14" ht="15.75">
      <c r="A35" s="12"/>
      <c r="B35" s="34" t="s">
        <v>87</v>
      </c>
      <c r="C35" s="35">
        <f t="shared" ref="C35:D40" si="12">C17-C26</f>
        <v>237</v>
      </c>
      <c r="D35" s="35">
        <f t="shared" si="12"/>
        <v>291</v>
      </c>
      <c r="E35" s="36">
        <f t="shared" ref="E35:E41" si="13">IF(ISBLANK(D35),"",(IFERROR(((D35/C35-1)*100),"")))</f>
        <v>22.78481012658229</v>
      </c>
      <c r="F35" s="36">
        <f>+(D35*100)/$D$41</f>
        <v>0.68467366241588634</v>
      </c>
      <c r="G35" s="35">
        <f t="shared" ref="G35:H40" si="14">G17-G26</f>
        <v>2916</v>
      </c>
      <c r="H35" s="35">
        <f t="shared" si="14"/>
        <v>3542</v>
      </c>
      <c r="I35" s="36">
        <f t="shared" ref="I35:I41" si="15">IF(ISBLANK(H35),"",(IFERROR(((H35/G35-1)*100),"")))</f>
        <v>21.467764060356643</v>
      </c>
      <c r="J35" s="36">
        <f>+(H35*100)/$H$41</f>
        <v>0.72939189884887046</v>
      </c>
      <c r="K35" s="79"/>
      <c r="L35" s="35">
        <f t="shared" ref="L35:L40" si="16">L17-L26</f>
        <v>7221</v>
      </c>
      <c r="M35" s="36">
        <f>+(L35*100)/$L$41</f>
        <v>0.43967726556178038</v>
      </c>
      <c r="N35" s="15"/>
    </row>
    <row r="36" spans="1:14" ht="15.75">
      <c r="A36" s="12"/>
      <c r="B36" s="34" t="s">
        <v>82</v>
      </c>
      <c r="C36" s="35">
        <f t="shared" si="12"/>
        <v>16144</v>
      </c>
      <c r="D36" s="35">
        <f t="shared" si="12"/>
        <v>18685</v>
      </c>
      <c r="E36" s="36">
        <f t="shared" si="13"/>
        <v>15.739593657086214</v>
      </c>
      <c r="F36" s="36">
        <f t="shared" ref="F36:F39" si="17">+(D36*100)/$D$41</f>
        <v>43.962637052374006</v>
      </c>
      <c r="G36" s="35">
        <f t="shared" si="14"/>
        <v>191250</v>
      </c>
      <c r="H36" s="35">
        <f t="shared" si="14"/>
        <v>219780</v>
      </c>
      <c r="I36" s="36">
        <f t="shared" si="15"/>
        <v>14.917647058823524</v>
      </c>
      <c r="J36" s="36">
        <f t="shared" ref="J36:J39" si="18">+(H36*100)/$H$41</f>
        <v>45.258540804349167</v>
      </c>
      <c r="K36" s="79"/>
      <c r="L36" s="35">
        <f t="shared" si="16"/>
        <v>683601</v>
      </c>
      <c r="M36" s="36">
        <f t="shared" ref="M36:M39" si="19">+(L36*100)/$L$41</f>
        <v>41.623572692881687</v>
      </c>
      <c r="N36" s="15"/>
    </row>
    <row r="37" spans="1:14" ht="15.75">
      <c r="A37" s="12"/>
      <c r="B37" s="34" t="s">
        <v>88</v>
      </c>
      <c r="C37" s="35">
        <f t="shared" si="12"/>
        <v>3061</v>
      </c>
      <c r="D37" s="35">
        <f t="shared" si="12"/>
        <v>2533</v>
      </c>
      <c r="E37" s="36">
        <f t="shared" si="13"/>
        <v>-17.249264946096044</v>
      </c>
      <c r="F37" s="36">
        <f t="shared" si="17"/>
        <v>5.9597195426097596</v>
      </c>
      <c r="G37" s="35">
        <f t="shared" si="14"/>
        <v>44630</v>
      </c>
      <c r="H37" s="35">
        <f t="shared" si="14"/>
        <v>37283</v>
      </c>
      <c r="I37" s="36">
        <f t="shared" si="15"/>
        <v>-16.46202106206588</v>
      </c>
      <c r="J37" s="36">
        <f t="shared" si="18"/>
        <v>7.6775601820390849</v>
      </c>
      <c r="K37" s="79"/>
      <c r="L37" s="35">
        <f t="shared" si="16"/>
        <v>143404</v>
      </c>
      <c r="M37" s="36">
        <f t="shared" si="19"/>
        <v>8.7316823972609825</v>
      </c>
      <c r="N37" s="15"/>
    </row>
    <row r="38" spans="1:14" ht="15.75">
      <c r="A38" s="12"/>
      <c r="B38" s="34" t="s">
        <v>89</v>
      </c>
      <c r="C38" s="35">
        <f t="shared" si="12"/>
        <v>1123</v>
      </c>
      <c r="D38" s="35">
        <f t="shared" si="12"/>
        <v>996</v>
      </c>
      <c r="E38" s="36">
        <f t="shared" si="13"/>
        <v>-11.308993766696352</v>
      </c>
      <c r="F38" s="36">
        <f t="shared" si="17"/>
        <v>2.3434191332172603</v>
      </c>
      <c r="G38" s="35">
        <f t="shared" si="14"/>
        <v>14199</v>
      </c>
      <c r="H38" s="35">
        <f t="shared" si="14"/>
        <v>13556</v>
      </c>
      <c r="I38" s="36">
        <f t="shared" si="15"/>
        <v>-4.5284879216846203</v>
      </c>
      <c r="J38" s="36">
        <f t="shared" si="18"/>
        <v>2.7915405366446326</v>
      </c>
      <c r="K38" s="79"/>
      <c r="L38" s="35">
        <f t="shared" si="16"/>
        <v>42042</v>
      </c>
      <c r="M38" s="36">
        <f t="shared" si="19"/>
        <v>2.559882509174404</v>
      </c>
      <c r="N38" s="15"/>
    </row>
    <row r="39" spans="1:14" ht="15.75">
      <c r="A39" s="12"/>
      <c r="B39" s="34" t="s">
        <v>90</v>
      </c>
      <c r="C39" s="35">
        <f t="shared" si="12"/>
        <v>9818</v>
      </c>
      <c r="D39" s="35">
        <f t="shared" si="12"/>
        <v>14307</v>
      </c>
      <c r="E39" s="36">
        <f t="shared" si="13"/>
        <v>45.72214300264821</v>
      </c>
      <c r="F39" s="36">
        <f t="shared" si="17"/>
        <v>33.661945320220227</v>
      </c>
      <c r="G39" s="35">
        <f t="shared" si="14"/>
        <v>123322</v>
      </c>
      <c r="H39" s="35">
        <f t="shared" si="14"/>
        <v>154025</v>
      </c>
      <c r="I39" s="36">
        <f t="shared" si="15"/>
        <v>24.896612121113826</v>
      </c>
      <c r="J39" s="36">
        <f t="shared" si="18"/>
        <v>31.717839418463377</v>
      </c>
      <c r="K39" s="79"/>
      <c r="L39" s="35">
        <f t="shared" si="16"/>
        <v>667571</v>
      </c>
      <c r="M39" s="36">
        <f t="shared" si="19"/>
        <v>40.647526914325347</v>
      </c>
      <c r="N39" s="15"/>
    </row>
    <row r="40" spans="1:14" ht="15.75">
      <c r="A40" s="12"/>
      <c r="B40" s="34" t="s">
        <v>71</v>
      </c>
      <c r="C40" s="35">
        <f t="shared" si="12"/>
        <v>4766</v>
      </c>
      <c r="D40" s="35">
        <f t="shared" si="12"/>
        <v>5690</v>
      </c>
      <c r="E40" s="36">
        <f t="shared" si="13"/>
        <v>19.387326898866974</v>
      </c>
      <c r="F40" s="36">
        <f>+(D40*100)/$D$41</f>
        <v>13.387605289162863</v>
      </c>
      <c r="G40" s="35">
        <f t="shared" si="14"/>
        <v>37879</v>
      </c>
      <c r="H40" s="35">
        <f t="shared" si="14"/>
        <v>57424</v>
      </c>
      <c r="I40" s="36">
        <f t="shared" si="15"/>
        <v>51.598511048338125</v>
      </c>
      <c r="J40" s="36">
        <f>+(H40*100)/$H$41</f>
        <v>11.825127159654867</v>
      </c>
      <c r="K40" s="79"/>
      <c r="L40" s="35">
        <f t="shared" si="16"/>
        <v>98502</v>
      </c>
      <c r="M40" s="36">
        <f>+(L40*100)/$L$41</f>
        <v>5.9976582207958034</v>
      </c>
      <c r="N40" s="15"/>
    </row>
    <row r="41" spans="1:14" ht="15.75">
      <c r="A41" s="12"/>
      <c r="B41" s="40" t="s">
        <v>70</v>
      </c>
      <c r="C41" s="37">
        <f>SUM(C35:C40)</f>
        <v>35149</v>
      </c>
      <c r="D41" s="37">
        <f>SUM(D35:D40)</f>
        <v>42502</v>
      </c>
      <c r="E41" s="38">
        <f t="shared" si="13"/>
        <v>20.919514068679046</v>
      </c>
      <c r="F41" s="38">
        <f>SUM(F35:F40)</f>
        <v>100.00000000000001</v>
      </c>
      <c r="G41" s="37">
        <f>SUM(G35:G40)</f>
        <v>414196</v>
      </c>
      <c r="H41" s="37">
        <f>SUM(H35:H40)</f>
        <v>485610</v>
      </c>
      <c r="I41" s="38">
        <f t="shared" si="15"/>
        <v>17.241595766255593</v>
      </c>
      <c r="J41" s="38">
        <f>SUM(J35:J40)</f>
        <v>100</v>
      </c>
      <c r="K41" s="4"/>
      <c r="L41" s="37">
        <f>SUM(L35:L40)</f>
        <v>1642341</v>
      </c>
      <c r="M41" s="38">
        <f>SUM(M35:M40)</f>
        <v>100.00000000000001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256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48" spans="1:14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>
      <c r="A73" s="12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>
      <c r="A74" s="12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>
      <c r="A75" s="12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>
      <c r="A76" s="12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</sheetData>
  <mergeCells count="9">
    <mergeCell ref="C11:M11"/>
    <mergeCell ref="C14:D14"/>
    <mergeCell ref="E14:E15"/>
    <mergeCell ref="F14:F15"/>
    <mergeCell ref="G14:H14"/>
    <mergeCell ref="I14:I15"/>
    <mergeCell ref="J14:J15"/>
    <mergeCell ref="M14:M15"/>
    <mergeCell ref="C12:M12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2017-12-07T16:19:56Z</dcterms:modified>
</cp:coreProperties>
</file>