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69" i="2"/>
  <c r="M55" i="2"/>
  <c r="M67" i="2"/>
  <c r="M50" i="2"/>
  <c r="M54" i="2"/>
  <c r="M58" i="2"/>
  <c r="M62" i="2"/>
  <c r="M66" i="2"/>
  <c r="M70" i="2"/>
  <c r="M59" i="2"/>
  <c r="M71" i="2"/>
  <c r="M51" i="2"/>
  <c r="M63" i="2"/>
  <c r="M72" i="2"/>
  <c r="M52" i="2"/>
  <c r="M56" i="2"/>
  <c r="M60" i="2"/>
  <c r="M64" i="2"/>
  <c r="M68" i="2"/>
  <c r="M48" i="2"/>
  <c r="J49" i="2"/>
  <c r="J53" i="2"/>
  <c r="J57" i="2"/>
  <c r="J61" i="2"/>
  <c r="J65" i="2"/>
  <c r="J69" i="2"/>
  <c r="J48" i="2"/>
  <c r="J50" i="2"/>
  <c r="J54" i="2"/>
  <c r="J58" i="2"/>
  <c r="J62" i="2"/>
  <c r="J66" i="2"/>
  <c r="J70" i="2"/>
  <c r="J71" i="2"/>
  <c r="J51" i="2"/>
  <c r="J55" i="2"/>
  <c r="J59" i="2"/>
  <c r="J63" i="2"/>
  <c r="J67" i="2"/>
  <c r="J52" i="2"/>
  <c r="J56" i="2"/>
  <c r="J60" i="2"/>
  <c r="J64" i="2"/>
  <c r="J68" i="2"/>
  <c r="J72" i="2"/>
  <c r="F52" i="2"/>
  <c r="F56" i="2"/>
  <c r="F60" i="2"/>
  <c r="F64" i="2"/>
  <c r="F68" i="2"/>
  <c r="F72" i="2"/>
  <c r="F49" i="2"/>
  <c r="F53" i="2"/>
  <c r="F57" i="2"/>
  <c r="F61" i="2"/>
  <c r="F65" i="2"/>
  <c r="F69" i="2"/>
  <c r="F50" i="2"/>
  <c r="F54" i="2"/>
  <c r="F58" i="2"/>
  <c r="F62" i="2"/>
  <c r="F66" i="2"/>
  <c r="F70" i="2"/>
  <c r="F51" i="2"/>
  <c r="F55" i="2"/>
  <c r="F59" i="2"/>
  <c r="F63" i="2"/>
  <c r="F67" i="2"/>
  <c r="F71" i="2"/>
  <c r="F48" i="2"/>
  <c r="I73" i="2"/>
  <c r="E87" i="6"/>
  <c r="M58" i="6"/>
  <c r="M62" i="6"/>
  <c r="M66" i="6"/>
  <c r="M70" i="6"/>
  <c r="M74" i="6"/>
  <c r="M78" i="6"/>
  <c r="M82" i="6"/>
  <c r="M86" i="6"/>
  <c r="M83" i="6"/>
  <c r="M56" i="6"/>
  <c r="M68" i="6"/>
  <c r="M80" i="6"/>
  <c r="M59" i="6"/>
  <c r="M63" i="6"/>
  <c r="M67" i="6"/>
  <c r="M71" i="6"/>
  <c r="M75" i="6"/>
  <c r="M79" i="6"/>
  <c r="M55" i="6"/>
  <c r="M60" i="6"/>
  <c r="M72" i="6"/>
  <c r="M57" i="6"/>
  <c r="M61" i="6"/>
  <c r="M65" i="6"/>
  <c r="M69" i="6"/>
  <c r="M73" i="6"/>
  <c r="M77" i="6"/>
  <c r="M81" i="6"/>
  <c r="M85" i="6"/>
  <c r="M64" i="6"/>
  <c r="M76" i="6"/>
  <c r="M84" i="6"/>
  <c r="I87" i="6"/>
  <c r="J58" i="6"/>
  <c r="J62" i="6"/>
  <c r="J66" i="6"/>
  <c r="J70" i="6"/>
  <c r="J74" i="6"/>
  <c r="J78" i="6"/>
  <c r="J82" i="6"/>
  <c r="J86" i="6"/>
  <c r="J79" i="6"/>
  <c r="J73" i="6"/>
  <c r="J81" i="6"/>
  <c r="J59" i="6"/>
  <c r="J63" i="6"/>
  <c r="J67" i="6"/>
  <c r="J71" i="6"/>
  <c r="J75" i="6"/>
  <c r="J83" i="6"/>
  <c r="J55" i="6"/>
  <c r="J56" i="6"/>
  <c r="J60" i="6"/>
  <c r="J64" i="6"/>
  <c r="J68" i="6"/>
  <c r="J72" i="6"/>
  <c r="J76" i="6"/>
  <c r="J80" i="6"/>
  <c r="J84" i="6"/>
  <c r="J85" i="6"/>
  <c r="J57" i="6"/>
  <c r="J61" i="6"/>
  <c r="J65" i="6"/>
  <c r="J69" i="6"/>
  <c r="J77" i="6"/>
  <c r="F58" i="6"/>
  <c r="F75" i="6"/>
  <c r="F86" i="6"/>
  <c r="F63" i="6"/>
  <c r="F79" i="6"/>
  <c r="F56" i="6"/>
  <c r="F60" i="6"/>
  <c r="F64" i="6"/>
  <c r="F68" i="6"/>
  <c r="F72" i="6"/>
  <c r="F76" i="6"/>
  <c r="F80" i="6"/>
  <c r="F84" i="6"/>
  <c r="F57" i="6"/>
  <c r="F61" i="6"/>
  <c r="F65" i="6"/>
  <c r="F69" i="6"/>
  <c r="F73" i="6"/>
  <c r="F77" i="6"/>
  <c r="F81" i="6"/>
  <c r="F85" i="6"/>
  <c r="F62" i="6"/>
  <c r="F66" i="6"/>
  <c r="F70" i="6"/>
  <c r="F74" i="6"/>
  <c r="F78" i="6"/>
  <c r="F82" i="6"/>
  <c r="F55" i="6"/>
  <c r="F59" i="6"/>
  <c r="F67" i="6"/>
  <c r="F71" i="6"/>
  <c r="F83" i="6"/>
  <c r="M59" i="7"/>
  <c r="M63" i="7"/>
  <c r="M67" i="7"/>
  <c r="M71" i="7"/>
  <c r="M75" i="7"/>
  <c r="M79" i="7"/>
  <c r="M83" i="7"/>
  <c r="M87" i="7"/>
  <c r="M65" i="7"/>
  <c r="M77" i="7"/>
  <c r="M89" i="7"/>
  <c r="M60" i="7"/>
  <c r="M64" i="7"/>
  <c r="M68" i="7"/>
  <c r="M72" i="7"/>
  <c r="M76" i="7"/>
  <c r="M80" i="7"/>
  <c r="M84" i="7"/>
  <c r="M88" i="7"/>
  <c r="M61" i="7"/>
  <c r="M73" i="7"/>
  <c r="M81" i="7"/>
  <c r="M58" i="7"/>
  <c r="M62" i="7"/>
  <c r="M66" i="7"/>
  <c r="M70" i="7"/>
  <c r="M74" i="7"/>
  <c r="M78" i="7"/>
  <c r="M82" i="7"/>
  <c r="M86" i="7"/>
  <c r="M56" i="7"/>
  <c r="M57" i="7"/>
  <c r="M69" i="7"/>
  <c r="M85" i="7"/>
  <c r="J60" i="7"/>
  <c r="J64" i="7"/>
  <c r="J68" i="7"/>
  <c r="J72" i="7"/>
  <c r="J76" i="7"/>
  <c r="J80" i="7"/>
  <c r="J84" i="7"/>
  <c r="J88" i="7"/>
  <c r="J66" i="7"/>
  <c r="J82" i="7"/>
  <c r="J57" i="7"/>
  <c r="J61" i="7"/>
  <c r="J65" i="7"/>
  <c r="J69" i="7"/>
  <c r="J73" i="7"/>
  <c r="J77" i="7"/>
  <c r="J81" i="7"/>
  <c r="J85" i="7"/>
  <c r="J89" i="7"/>
  <c r="J70" i="7"/>
  <c r="J86" i="7"/>
  <c r="J58" i="7"/>
  <c r="J62" i="7"/>
  <c r="J78" i="7"/>
  <c r="J59" i="7"/>
  <c r="J63" i="7"/>
  <c r="J67" i="7"/>
  <c r="J71" i="7"/>
  <c r="J75" i="7"/>
  <c r="J79" i="7"/>
  <c r="J83" i="7"/>
  <c r="J87" i="7"/>
  <c r="J74" i="7"/>
  <c r="J56" i="7"/>
  <c r="F57" i="7"/>
  <c r="F61" i="7"/>
  <c r="F65" i="7"/>
  <c r="F69" i="7"/>
  <c r="F73" i="7"/>
  <c r="F77" i="7"/>
  <c r="F81" i="7"/>
  <c r="F85" i="7"/>
  <c r="F89" i="7"/>
  <c r="F63" i="7"/>
  <c r="F75" i="7"/>
  <c r="F87" i="7"/>
  <c r="F58" i="7"/>
  <c r="F62" i="7"/>
  <c r="F66" i="7"/>
  <c r="F70" i="7"/>
  <c r="F74" i="7"/>
  <c r="F78" i="7"/>
  <c r="F82" i="7"/>
  <c r="F86" i="7"/>
  <c r="F56" i="7"/>
  <c r="F59" i="7"/>
  <c r="F71" i="7"/>
  <c r="F83" i="7"/>
  <c r="F60" i="7"/>
  <c r="F64" i="7"/>
  <c r="F68" i="7"/>
  <c r="F72" i="7"/>
  <c r="F76" i="7"/>
  <c r="F80" i="7"/>
  <c r="F84" i="7"/>
  <c r="F88" i="7"/>
  <c r="F67" i="7"/>
  <c r="F79" i="7"/>
  <c r="I90" i="7"/>
  <c r="E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 s="1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I102" i="2" s="1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I82" i="2" s="1"/>
  <c r="H81" i="2"/>
  <c r="H80" i="2"/>
  <c r="G103" i="2"/>
  <c r="G102" i="2"/>
  <c r="G101" i="2"/>
  <c r="I101" i="2" s="1"/>
  <c r="G100" i="2"/>
  <c r="G99" i="2"/>
  <c r="G98" i="2"/>
  <c r="G97" i="2"/>
  <c r="G96" i="2"/>
  <c r="G95" i="2"/>
  <c r="G94" i="2"/>
  <c r="G93" i="2"/>
  <c r="G92" i="2"/>
  <c r="G91" i="2"/>
  <c r="G90" i="2"/>
  <c r="I90" i="2" s="1"/>
  <c r="G89" i="2"/>
  <c r="G88" i="2"/>
  <c r="G87" i="2"/>
  <c r="G86" i="2"/>
  <c r="G85" i="2"/>
  <c r="I85" i="2" s="1"/>
  <c r="G84" i="2"/>
  <c r="G83" i="2"/>
  <c r="G82" i="2"/>
  <c r="G81" i="2"/>
  <c r="G80" i="2"/>
  <c r="I80" i="2" s="1"/>
  <c r="G79" i="2"/>
  <c r="I79" i="2" s="1"/>
  <c r="D103" i="2"/>
  <c r="E103" i="2" s="1"/>
  <c r="D102" i="2"/>
  <c r="D101" i="2"/>
  <c r="D100" i="2"/>
  <c r="D99" i="2"/>
  <c r="D98" i="2"/>
  <c r="D97" i="2"/>
  <c r="D96" i="2"/>
  <c r="D95" i="2"/>
  <c r="E95" i="2" s="1"/>
  <c r="D94" i="2"/>
  <c r="D93" i="2"/>
  <c r="D92" i="2"/>
  <c r="D91" i="2"/>
  <c r="D90" i="2"/>
  <c r="D89" i="2"/>
  <c r="D88" i="2"/>
  <c r="D87" i="2"/>
  <c r="D86" i="2"/>
  <c r="D85" i="2"/>
  <c r="D84" i="2"/>
  <c r="D83" i="2"/>
  <c r="E83" i="2" s="1"/>
  <c r="D82" i="2"/>
  <c r="D81" i="2"/>
  <c r="D80" i="2"/>
  <c r="D79" i="2"/>
  <c r="E79" i="2" s="1"/>
  <c r="C103" i="2"/>
  <c r="C102" i="2"/>
  <c r="C101" i="2"/>
  <c r="C100" i="2"/>
  <c r="C99" i="2"/>
  <c r="C98" i="2"/>
  <c r="E98" i="2" s="1"/>
  <c r="C97" i="2"/>
  <c r="C96" i="2"/>
  <c r="C95" i="2"/>
  <c r="C94" i="2"/>
  <c r="E94" i="2" s="1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I97" i="2"/>
  <c r="I94" i="2"/>
  <c r="I93" i="2"/>
  <c r="E91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H118" i="6"/>
  <c r="H117" i="6"/>
  <c r="H116" i="6"/>
  <c r="H115" i="6"/>
  <c r="H114" i="6"/>
  <c r="I114" i="6" s="1"/>
  <c r="H113" i="6"/>
  <c r="H112" i="6"/>
  <c r="H111" i="6"/>
  <c r="H110" i="6"/>
  <c r="I110" i="6" s="1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I118" i="6" s="1"/>
  <c r="G117" i="6"/>
  <c r="G116" i="6"/>
  <c r="I116" i="6" s="1"/>
  <c r="G115" i="6"/>
  <c r="G114" i="6"/>
  <c r="G113" i="6"/>
  <c r="I113" i="6" s="1"/>
  <c r="G112" i="6"/>
  <c r="G111" i="6"/>
  <c r="G110" i="6"/>
  <c r="G109" i="6"/>
  <c r="G108" i="6"/>
  <c r="G107" i="6"/>
  <c r="G106" i="6"/>
  <c r="G105" i="6"/>
  <c r="I105" i="6" s="1"/>
  <c r="G104" i="6"/>
  <c r="G103" i="6"/>
  <c r="G102" i="6"/>
  <c r="G101" i="6"/>
  <c r="I101" i="6" s="1"/>
  <c r="G100" i="6"/>
  <c r="G99" i="6"/>
  <c r="G98" i="6"/>
  <c r="G97" i="6"/>
  <c r="I97" i="6" s="1"/>
  <c r="G96" i="6"/>
  <c r="I96" i="6" s="1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E123" i="6" s="1"/>
  <c r="C122" i="6"/>
  <c r="E122" i="6" s="1"/>
  <c r="C121" i="6"/>
  <c r="C120" i="6"/>
  <c r="E120" i="6" s="1"/>
  <c r="C119" i="6"/>
  <c r="E119" i="6" s="1"/>
  <c r="C118" i="6"/>
  <c r="E118" i="6" s="1"/>
  <c r="C117" i="6"/>
  <c r="C116" i="6"/>
  <c r="E116" i="6" s="1"/>
  <c r="C115" i="6"/>
  <c r="E115" i="6" s="1"/>
  <c r="C114" i="6"/>
  <c r="E114" i="6" s="1"/>
  <c r="C113" i="6"/>
  <c r="C112" i="6"/>
  <c r="C111" i="6"/>
  <c r="E111" i="6" s="1"/>
  <c r="C110" i="6"/>
  <c r="E110" i="6" s="1"/>
  <c r="C109" i="6"/>
  <c r="C108" i="6"/>
  <c r="E108" i="6" s="1"/>
  <c r="C107" i="6"/>
  <c r="E107" i="6" s="1"/>
  <c r="C106" i="6"/>
  <c r="E106" i="6" s="1"/>
  <c r="C105" i="6"/>
  <c r="C104" i="6"/>
  <c r="C103" i="6"/>
  <c r="E103" i="6" s="1"/>
  <c r="C102" i="6"/>
  <c r="E102" i="6" s="1"/>
  <c r="C101" i="6"/>
  <c r="C100" i="6"/>
  <c r="E100" i="6" s="1"/>
  <c r="C99" i="6"/>
  <c r="E99" i="6" s="1"/>
  <c r="C98" i="6"/>
  <c r="E98" i="6" s="1"/>
  <c r="C97" i="6"/>
  <c r="C96" i="6"/>
  <c r="C95" i="6"/>
  <c r="E95" i="6" s="1"/>
  <c r="C94" i="6"/>
  <c r="E94" i="6" s="1"/>
  <c r="C93" i="6"/>
  <c r="I124" i="6"/>
  <c r="I123" i="6"/>
  <c r="I122" i="6"/>
  <c r="I120" i="6"/>
  <c r="I119" i="6"/>
  <c r="I112" i="6"/>
  <c r="I111" i="6"/>
  <c r="I107" i="6"/>
  <c r="I106" i="6"/>
  <c r="I102" i="6"/>
  <c r="I100" i="6"/>
  <c r="I98" i="6"/>
  <c r="I95" i="6"/>
  <c r="I94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I127" i="7" s="1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I129" i="7" s="1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I109" i="7" s="1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E107" i="7" s="1"/>
  <c r="D106" i="7"/>
  <c r="D105" i="7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E128" i="7" s="1"/>
  <c r="C129" i="7"/>
  <c r="C96" i="7"/>
  <c r="P66" i="14"/>
  <c r="N66" i="14"/>
  <c r="M66" i="14"/>
  <c r="P65" i="14"/>
  <c r="N65" i="14"/>
  <c r="M65" i="14"/>
  <c r="P64" i="14"/>
  <c r="N64" i="14"/>
  <c r="M64" i="14"/>
  <c r="P63" i="14"/>
  <c r="N63" i="14"/>
  <c r="M63" i="14"/>
  <c r="P62" i="14"/>
  <c r="N62" i="14"/>
  <c r="M62" i="14"/>
  <c r="P61" i="14"/>
  <c r="N61" i="14"/>
  <c r="M61" i="14"/>
  <c r="P60" i="14"/>
  <c r="N60" i="14"/>
  <c r="O60" i="14" s="1"/>
  <c r="M60" i="14"/>
  <c r="N59" i="14"/>
  <c r="M59" i="14"/>
  <c r="N58" i="14"/>
  <c r="M58" i="14"/>
  <c r="N57" i="14"/>
  <c r="M57" i="14"/>
  <c r="N56" i="14"/>
  <c r="O56" i="14" s="1"/>
  <c r="M56" i="14"/>
  <c r="N55" i="14"/>
  <c r="M55" i="14"/>
  <c r="K66" i="14"/>
  <c r="I66" i="14"/>
  <c r="H66" i="14"/>
  <c r="K65" i="14"/>
  <c r="I65" i="14"/>
  <c r="H65" i="14"/>
  <c r="K64" i="14"/>
  <c r="I64" i="14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J56" i="14" s="1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C62" i="14"/>
  <c r="C63" i="14"/>
  <c r="C64" i="14"/>
  <c r="C65" i="14"/>
  <c r="E65" i="14" s="1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29" i="15"/>
  <c r="J37" i="15"/>
  <c r="F37" i="15"/>
  <c r="F29" i="15"/>
  <c r="I49" i="15"/>
  <c r="E45" i="15"/>
  <c r="M31" i="10"/>
  <c r="M26" i="10"/>
  <c r="J26" i="10"/>
  <c r="J31" i="10"/>
  <c r="F31" i="10"/>
  <c r="F26" i="10"/>
  <c r="E40" i="10"/>
  <c r="I38" i="10"/>
  <c r="M26" i="5"/>
  <c r="M31" i="5"/>
  <c r="J26" i="5"/>
  <c r="J31" i="5"/>
  <c r="F31" i="5"/>
  <c r="F26" i="5"/>
  <c r="I36" i="5"/>
  <c r="I34" i="4"/>
  <c r="M30" i="4"/>
  <c r="M31" i="4"/>
  <c r="M32" i="4"/>
  <c r="M33" i="4"/>
  <c r="M28" i="4"/>
  <c r="M27" i="4"/>
  <c r="M29" i="4"/>
  <c r="J31" i="4"/>
  <c r="J32" i="4"/>
  <c r="J33" i="4"/>
  <c r="J27" i="4"/>
  <c r="J28" i="4"/>
  <c r="J29" i="4"/>
  <c r="J30" i="4"/>
  <c r="F28" i="4"/>
  <c r="F32" i="4"/>
  <c r="F29" i="4"/>
  <c r="F33" i="4"/>
  <c r="F30" i="4"/>
  <c r="F27" i="4"/>
  <c r="F31" i="4"/>
  <c r="E43" i="4"/>
  <c r="E42" i="4"/>
  <c r="I41" i="4"/>
  <c r="E102" i="2"/>
  <c r="F73" i="2"/>
  <c r="E82" i="2"/>
  <c r="M73" i="2"/>
  <c r="J73" i="2"/>
  <c r="I98" i="2"/>
  <c r="I86" i="2"/>
  <c r="E99" i="2"/>
  <c r="E90" i="2"/>
  <c r="E87" i="2"/>
  <c r="E86" i="2"/>
  <c r="I81" i="2"/>
  <c r="M87" i="6"/>
  <c r="J87" i="6"/>
  <c r="F87" i="6"/>
  <c r="I115" i="6"/>
  <c r="I108" i="6"/>
  <c r="I104" i="6"/>
  <c r="I103" i="6"/>
  <c r="I99" i="6"/>
  <c r="E104" i="6"/>
  <c r="M90" i="7"/>
  <c r="J90" i="7"/>
  <c r="F90" i="7"/>
  <c r="E127" i="7"/>
  <c r="I123" i="7"/>
  <c r="I119" i="7"/>
  <c r="I115" i="7"/>
  <c r="E115" i="7"/>
  <c r="I107" i="7"/>
  <c r="I103" i="7"/>
  <c r="I99" i="7"/>
  <c r="E99" i="7"/>
  <c r="I125" i="7"/>
  <c r="I121" i="7"/>
  <c r="I117" i="7"/>
  <c r="E117" i="7"/>
  <c r="I113" i="7"/>
  <c r="E109" i="7"/>
  <c r="I105" i="7"/>
  <c r="E105" i="7"/>
  <c r="I101" i="7"/>
  <c r="E101" i="7"/>
  <c r="I97" i="7"/>
  <c r="O64" i="14"/>
  <c r="J64" i="14"/>
  <c r="E64" i="14"/>
  <c r="E63" i="14"/>
  <c r="E62" i="14"/>
  <c r="E61" i="14"/>
  <c r="E60" i="14"/>
  <c r="E56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34" i="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<sst xmlns="http://schemas.openxmlformats.org/spreadsheetml/2006/main" count="828" uniqueCount="324">
  <si>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</si>
  <si>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</si>
  <si>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</si>
  <si>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</si>
  <si>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</si>
  <si>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</si>
  <si>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</si>
  <si>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</si>
  <si>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</si>
  <si>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</si>
  <si>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</si>
  <si>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</si>
  <si>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</si>
  <si>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</si>
  <si>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</si>
  <si>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</si>
  <si>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</si>
  <si>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</si>
  <si>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</si>
  <si>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</si>
  <si>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</si>
  <si>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</si>
  <si>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</si>
  <si>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</si>
  <si>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</si>
  <si>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</si>
  <si>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</si>
  <si>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</si>
  <si>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</si>
  <si>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</si>
  <si>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</si>
  <si>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</si>
  <si>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</si>
  <si>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</si>
  <si>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</si>
  <si>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</si>
  <si>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</si>
  <si>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</si>
  <si>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</si>
  <si>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</si>
  <si>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</si>
  <si>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</si>
  <si>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</si>
  <si>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</si>
  <si>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</si>
  <si>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</si>
  <si>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</si>
  <si>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</si>
  <si>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</si>
  <si>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</si>
  <si>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</si>
  <si>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</si>
  <si>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</si>
  <si>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</si>
  <si>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</si>
  <si>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</si>
  <si>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</si>
  <si>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</si>
  <si>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</si>
  <si>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</si>
  <si>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</si>
  <si>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</si>
  <si>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</si>
  <si>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</si>
  <si>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</si>
  <si>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</si>
  <si>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</si>
  <si>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</si>
  <si>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</si>
  <si>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</si>
  <si>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</si>
  <si>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</si>
  <si>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</si>
  <si>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</si>
  <si>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</si>
  <si>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</si>
  <si>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</si>
  <si>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</si>
  <si>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</si>
  <si>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</si>
  <si>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</si>
  <si>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</si>
  <si>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</si>
  <si>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</si>
  <si>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</si>
  <si>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</si>
  <si>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</si>
  <si>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</si>
  <si>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</si>
  <si>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</si>
  <si>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</si>
  <si>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</si>
  <si>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</si>
  <si>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</si>
  <si>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</si>
  <si>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</si>
  <si>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</si>
  <si>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</si>
  <si>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</si>
  <si>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</si>
  <si>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</si>
  <si>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</si>
  <si>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</si>
  <si>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</si>
  <si>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</si>
  <si>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</si>
  <si>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</si>
  <si>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</si>
  <si>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</si>
  <si>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</si>
  <si>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</si>
  <si>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</si>
  <si>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</si>
  <si>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</si>
  <si>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</si>
  <si>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</si>
  <si>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</si>
  <si>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</si>
  <si>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</si>
  <si>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</si>
  <si>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</si>
  <si>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</si>
  <si>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</si>
  <si>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</si>
  <si>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</si>
  <si>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</si>
  <si>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</si>
  <si>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</si>
  <si>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</si>
  <si>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</si>
  <si>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</si>
  <si>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</si>
  <si>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</si>
  <si>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</si>
  <si>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</si>
  <si>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</si>
  <si>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</si>
  <si>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</si>
  <si>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</si>
  <si>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</si>
  <si>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</si>
  <si>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</si>
  <si>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</si>
  <si>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</si>
  <si>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</si>
  <si>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</si>
  <si>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</si>
  <si>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</si>
  <si>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</si>
  <si>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</si>
  <si>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</si>
  <si>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</si>
  <si>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</si>
  <si>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</si>
  <si>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</si>
  <si>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</si>
  <si>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</si>
  <si>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</si>
  <si>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</si>
  <si>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</si>
  <si>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</si>
  <si>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</si>
  <si>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</si>
  <si>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</si>
  <si>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</si>
  <si>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</si>
  <si>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</si>
  <si>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</si>
  <si>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</si>
  <si>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</si>
  <si>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</si>
  <si>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</si>
  <si>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</si>
  <si>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</si>
  <si>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</si>
  <si>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</si>
  <si>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</si>
  <si>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</si>
  <si>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</si>
  <si>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</si>
  <si>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</si>
  <si>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</si>
  <si>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</si>
  <si>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</si>
  <si>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</si>
  <si>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</si>
  <si>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</si>
  <si>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</si>
  <si>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</si>
  <si>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</si>
  <si>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</si>
  <si>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</si>
  <si>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</si>
  <si>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</si>
  <si>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</si>
  <si>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</si>
  <si>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</si>
  <si>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</si>
  <si>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</si>
  <si>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</si>
  <si>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</si>
  <si>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</si>
  <si>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</si>
  <si>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</si>
  <si>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</si>
  <si>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</si>
  <si>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</si>
  <si>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</si>
  <si>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</si>
  <si>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</si>
  <si>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</si>
  <si>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</si>
  <si>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</si>
  <si>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</si>
  <si>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</si>
  <si>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</si>
  <si>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</si>
  <si>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</si>
  <si>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</si>
  <si>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</si>
  <si>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</si>
  <si>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</si>
  <si>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</si>
  <si>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</si>
  <si>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</si>
  <si>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</si>
  <si>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</si>
  <si>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</si>
  <si>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</si>
  <si>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</si>
  <si>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</si>
  <si>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</si>
  <si>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</si>
  <si>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</si>
  <si>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</si>
  <si>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</si>
  <si>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</si>
  <si>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</si>
  <si>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</si>
  <si>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</si>
  <si>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</si>
  <si>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</si>
  <si>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</si>
  <si>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</si>
  <si>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</si>
  <si>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</si>
  <si>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</si>
  <si>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</si>
  <si>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</si>
  <si>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</si>
  <si>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</si>
  <si>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</si>
  <si>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</si>
  <si>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</si>
  <si>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</si>
  <si>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</si>
  <si>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</si>
  <si>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</si>
  <si>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</si>
  <si>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</si>
  <si>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</si>
  <si>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</si>
  <si>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</si>
  <si>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</si>
  <si>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</si>
  <si>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</si>
  <si>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</si>
  <si>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</si>
  <si>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</si>
  <si>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</si>
  <si>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</si>
  <si>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</si>
  <si>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</si>
  <si>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</si>
  <si>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</si>
  <si>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</si>
  <si>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</si>
  <si>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</si>
  <si>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</si>
  <si>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</si>
  <si>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</si>
  <si>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</si>
  <si>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</si>
  <si>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</si>
  <si>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</si>
  <si>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</si>
  <si>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</si>
  <si>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</si>
  <si>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</si>
  <si>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</si>
  <si>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</si>
  <si>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</si>
  <si>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</si>
  <si>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</si>
  <si>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</si>
  <si>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</si>
  <si>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</si>
  <si>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</si>
  <si>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</si>
  <si>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</si>
  <si>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</si>
  <si>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</si>
  <si>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</si>
  <si>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</si>
  <si>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</si>
  <si>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</si>
  <si>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</si>
  <si>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</si>
  <si>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2013-2017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</si>
  <si>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</si>
  <si>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</si>
  <si>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</si>
  <si>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</si>
  <si>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</si>
  <si>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</si>
  <si>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94 Prestadores que actualmente hacen uso del Sistema de Información</t>
  </si>
  <si>
    <t>Octubre de 2017</t>
  </si>
  <si>
    <t>Noviembre de 2017</t>
  </si>
  <si>
    <t>Acumulado 2013-2017</t>
  </si>
  <si>
    <t>Octubre</t>
  </si>
  <si>
    <t>Año corrido a Octubre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</si>
  <si>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Octubre</t>
    </r>
  </si>
  <si>
    <t>Acumulado a Octubre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</si>
  <si>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Octubre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</si>
</sst>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75350</c:v>
                </c:pt>
                <c:pt idx="1">
                  <c:v>95360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35155</c:v>
                </c:pt>
                <c:pt idx="1">
                  <c:v>45119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40195</c:v>
                </c:pt>
                <c:pt idx="1">
                  <c:v>50241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312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286</v>
      </c>
      <c r="D14" s="4"/>
      <c r="E14" s="4"/>
      <c r="F14" s="4"/>
      <c r="G14" s="15"/>
    </row>
    <row r="15" spans="1:16" ht="15.75">
      <c r="A15" s="12"/>
      <c r="B15" s="24"/>
      <c r="C15" s="41" t="s">
        <v>287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299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315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316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317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309</v>
      </c>
      <c r="N13" s="15"/>
    </row>
    <row r="14" spans="1:19" ht="47.25">
      <c r="A14" s="12"/>
      <c r="B14" s="30" t="s">
        <v>297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64"/>
      <c r="L15" s="39" t="s">
        <v>308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288</v>
      </c>
      <c r="C17" s="35">
        <v>291</v>
      </c>
      <c r="D17" s="35">
        <v>375</v>
      </c>
      <c r="E17" s="36">
        <f t="shared" ref="E17:E26" si="0">IF(ISBLANK(D17),"",(IFERROR(((D17/C17-1)*100),"")))</f>
        <v>28.865979381443307</v>
      </c>
      <c r="F17" s="36">
        <f>+(D17*100)/$D$26</f>
        <v>0.39324664429530204</v>
      </c>
      <c r="G17" s="35">
        <v>3434</v>
      </c>
      <c r="H17" s="35">
        <v>4168</v>
      </c>
      <c r="I17" s="36">
        <f t="shared" ref="I17:I26" si="1">IF(ISBLANK(H17),"",(IFERROR(((H17/G17-1)*100),"")))</f>
        <v>21.374490390215485</v>
      </c>
      <c r="J17" s="36">
        <f>+(H17*100)/$H$26</f>
        <v>0.43750767580345323</v>
      </c>
      <c r="K17" s="79"/>
      <c r="L17" s="35">
        <v>14833</v>
      </c>
      <c r="M17" s="36">
        <f>+(L17*100)/$L$26</f>
        <v>0.41363324927559109</v>
      </c>
      <c r="N17" s="15"/>
    </row>
    <row r="18" spans="1:14" ht="15.75">
      <c r="A18" s="12"/>
      <c r="B18" s="34" t="s">
        <v>289</v>
      </c>
      <c r="C18" s="35">
        <v>748</v>
      </c>
      <c r="D18" s="35">
        <v>893</v>
      </c>
      <c r="E18" s="36">
        <f t="shared" si="0"/>
        <v>19.385026737967912</v>
      </c>
      <c r="F18" s="36">
        <f t="shared" ref="F18:F24" si="2">+(D18*100)/$D$26</f>
        <v>0.93645134228187921</v>
      </c>
      <c r="G18" s="35">
        <v>9827</v>
      </c>
      <c r="H18" s="35">
        <v>10342</v>
      </c>
      <c r="I18" s="36">
        <f t="shared" si="1"/>
        <v>5.2406634781723804</v>
      </c>
      <c r="J18" s="36">
        <f t="shared" ref="J18:J24" si="3">+(H18*100)/$H$26</f>
        <v>1.0855816658251711</v>
      </c>
      <c r="K18" s="79"/>
      <c r="L18" s="35">
        <v>44314</v>
      </c>
      <c r="M18" s="36">
        <f t="shared" ref="M18:M24" si="4">+(L18*100)/$L$26</f>
        <v>1.2357408351917039</v>
      </c>
      <c r="N18" s="15"/>
    </row>
    <row r="19" spans="1:14" ht="15.75">
      <c r="A19" s="12"/>
      <c r="B19" s="34" t="s">
        <v>290</v>
      </c>
      <c r="C19" s="35">
        <v>1137</v>
      </c>
      <c r="D19" s="35">
        <v>1634</v>
      </c>
      <c r="E19" s="36">
        <f t="shared" si="0"/>
        <v>43.71152154793316</v>
      </c>
      <c r="F19" s="36">
        <f t="shared" si="2"/>
        <v>1.713506711409396</v>
      </c>
      <c r="G19" s="35">
        <v>15211</v>
      </c>
      <c r="H19" s="35">
        <v>19622</v>
      </c>
      <c r="I19" s="36">
        <f t="shared" si="1"/>
        <v>28.998750903951098</v>
      </c>
      <c r="J19" s="36">
        <f t="shared" si="3"/>
        <v>2.0596870476524374</v>
      </c>
      <c r="K19" s="79"/>
      <c r="L19" s="35">
        <v>70083</v>
      </c>
      <c r="M19" s="36">
        <f t="shared" si="4"/>
        <v>1.9543355362355053</v>
      </c>
      <c r="N19" s="15"/>
    </row>
    <row r="20" spans="1:14" ht="15.75">
      <c r="A20" s="12"/>
      <c r="B20" s="34" t="s">
        <v>291</v>
      </c>
      <c r="C20" s="35">
        <v>1403</v>
      </c>
      <c r="D20" s="35">
        <v>1869</v>
      </c>
      <c r="E20" s="36">
        <f t="shared" si="0"/>
        <v>33.214540270848183</v>
      </c>
      <c r="F20" s="36">
        <f t="shared" si="2"/>
        <v>1.9599412751677852</v>
      </c>
      <c r="G20" s="35">
        <v>15809</v>
      </c>
      <c r="H20" s="35">
        <v>19374</v>
      </c>
      <c r="I20" s="36">
        <f t="shared" si="1"/>
        <v>22.550445948510344</v>
      </c>
      <c r="J20" s="36">
        <f t="shared" si="3"/>
        <v>2.0336549210691226</v>
      </c>
      <c r="K20" s="79"/>
      <c r="L20" s="35">
        <v>70843</v>
      </c>
      <c r="M20" s="36">
        <f t="shared" si="4"/>
        <v>1.9755289070606552</v>
      </c>
      <c r="N20" s="15"/>
    </row>
    <row r="21" spans="1:14" ht="15.75">
      <c r="A21" s="12"/>
      <c r="B21" s="34" t="s">
        <v>292</v>
      </c>
      <c r="C21" s="35">
        <v>2636</v>
      </c>
      <c r="D21" s="35">
        <v>3363</v>
      </c>
      <c r="E21" s="36">
        <f t="shared" si="0"/>
        <v>27.579666160849769</v>
      </c>
      <c r="F21" s="36">
        <f t="shared" si="2"/>
        <v>3.5266359060402683</v>
      </c>
      <c r="G21" s="35">
        <v>36892</v>
      </c>
      <c r="H21" s="35">
        <v>40691</v>
      </c>
      <c r="I21" s="36">
        <f t="shared" si="1"/>
        <v>10.297625501463736</v>
      </c>
      <c r="J21" s="36">
        <f t="shared" si="3"/>
        <v>4.2712631564583292</v>
      </c>
      <c r="K21" s="79"/>
      <c r="L21" s="35">
        <v>170400</v>
      </c>
      <c r="M21" s="36">
        <f t="shared" si="4"/>
        <v>4.7517768271125673</v>
      </c>
      <c r="N21" s="15"/>
    </row>
    <row r="22" spans="1:14" ht="15" customHeight="1">
      <c r="A22" s="12"/>
      <c r="B22" s="34" t="s">
        <v>293</v>
      </c>
      <c r="C22" s="35">
        <v>7744</v>
      </c>
      <c r="D22" s="35">
        <v>8644</v>
      </c>
      <c r="E22" s="36">
        <f t="shared" si="0"/>
        <v>11.621900826446275</v>
      </c>
      <c r="F22" s="36">
        <f t="shared" si="2"/>
        <v>9.0645973154362416</v>
      </c>
      <c r="G22" s="35">
        <v>93643</v>
      </c>
      <c r="H22" s="35">
        <v>92575</v>
      </c>
      <c r="I22" s="36">
        <f t="shared" si="1"/>
        <v>-1.1405016925984834</v>
      </c>
      <c r="J22" s="36">
        <f t="shared" si="3"/>
        <v>9.7174359614934467</v>
      </c>
      <c r="K22" s="79"/>
      <c r="L22" s="35">
        <v>409490</v>
      </c>
      <c r="M22" s="36">
        <f t="shared" si="4"/>
        <v>11.41904397261928</v>
      </c>
      <c r="N22" s="15"/>
    </row>
    <row r="23" spans="1:14" ht="15.75">
      <c r="A23" s="12"/>
      <c r="B23" s="34" t="s">
        <v>294</v>
      </c>
      <c r="C23" s="35">
        <v>6060</v>
      </c>
      <c r="D23" s="35">
        <v>6886</v>
      </c>
      <c r="E23" s="36">
        <f t="shared" si="0"/>
        <v>13.630363036303628</v>
      </c>
      <c r="F23" s="36">
        <f t="shared" si="2"/>
        <v>7.2210570469798654</v>
      </c>
      <c r="G23" s="35">
        <v>69866</v>
      </c>
      <c r="H23" s="35">
        <v>75685</v>
      </c>
      <c r="I23" s="36">
        <f t="shared" si="1"/>
        <v>8.3288008473363373</v>
      </c>
      <c r="J23" s="36">
        <f t="shared" si="3"/>
        <v>7.9445221792668805</v>
      </c>
      <c r="K23" s="79"/>
      <c r="L23" s="35">
        <v>306031</v>
      </c>
      <c r="M23" s="36">
        <f t="shared" si="4"/>
        <v>8.5339848249887691</v>
      </c>
      <c r="N23" s="15"/>
    </row>
    <row r="24" spans="1:14" ht="15.75">
      <c r="A24" s="12"/>
      <c r="B24" s="34" t="s">
        <v>295</v>
      </c>
      <c r="C24" s="35">
        <v>256</v>
      </c>
      <c r="D24" s="35">
        <v>355</v>
      </c>
      <c r="E24" s="36">
        <f t="shared" si="0"/>
        <v>38.671875</v>
      </c>
      <c r="F24" s="36">
        <f t="shared" si="2"/>
        <v>0.37227348993288589</v>
      </c>
      <c r="G24" s="35">
        <v>3227</v>
      </c>
      <c r="H24" s="35">
        <v>3940</v>
      </c>
      <c r="I24" s="36">
        <f t="shared" si="1"/>
        <v>22.09482491478154</v>
      </c>
      <c r="J24" s="36">
        <f t="shared" si="3"/>
        <v>0.41357491426717991</v>
      </c>
      <c r="K24" s="79"/>
      <c r="L24" s="35">
        <v>15206</v>
      </c>
      <c r="M24" s="36">
        <f t="shared" si="4"/>
        <v>0.42403473258846069</v>
      </c>
      <c r="N24" s="15"/>
    </row>
    <row r="25" spans="1:14" ht="15.75">
      <c r="A25" s="12"/>
      <c r="B25" s="34" t="s">
        <v>296</v>
      </c>
      <c r="C25" s="35">
        <v>55075</v>
      </c>
      <c r="D25" s="35">
        <v>71341</v>
      </c>
      <c r="E25" s="36">
        <f t="shared" si="0"/>
        <v>29.534271448025429</v>
      </c>
      <c r="F25" s="36">
        <f>+(D25*100)/$D$26</f>
        <v>74.81229026845638</v>
      </c>
      <c r="G25" s="35">
        <v>621060</v>
      </c>
      <c r="H25" s="35">
        <v>686272</v>
      </c>
      <c r="I25" s="36">
        <f t="shared" si="1"/>
        <v>10.500112710527155</v>
      </c>
      <c r="J25" s="36">
        <f>+(H25*100)/$H$26</f>
        <v>72.036772478163982</v>
      </c>
      <c r="K25" s="79"/>
      <c r="L25" s="35">
        <v>2484827</v>
      </c>
      <c r="M25" s="36">
        <f>+(L25*100)/$L$26</f>
        <v>69.291921114927462</v>
      </c>
      <c r="N25" s="15"/>
    </row>
    <row r="26" spans="1:14" ht="15.75">
      <c r="A26" s="12"/>
      <c r="B26" s="40" t="s">
        <v>70</v>
      </c>
      <c r="C26" s="37">
        <f>SUM(C17:C25)</f>
        <v>75350</v>
      </c>
      <c r="D26" s="37">
        <f>SUM(D17:D25)</f>
        <v>95360</v>
      </c>
      <c r="E26" s="38">
        <f t="shared" si="0"/>
        <v>26.556071665560708</v>
      </c>
      <c r="F26" s="38">
        <f>SUM(F17:F25)</f>
        <v>100</v>
      </c>
      <c r="G26" s="37">
        <f t="shared" ref="G26:H26" si="5">SUM(G17:G25)</f>
        <v>868969</v>
      </c>
      <c r="H26" s="37">
        <f t="shared" si="5"/>
        <v>952669</v>
      </c>
      <c r="I26" s="38">
        <f t="shared" si="1"/>
        <v>9.6321042522805822</v>
      </c>
      <c r="J26" s="38">
        <f>SUM(J17:J25)</f>
        <v>100</v>
      </c>
      <c r="K26" s="4"/>
      <c r="L26" s="37">
        <f t="shared" ref="L26:M26" si="6">SUM(L17:L25)</f>
        <v>3586027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310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288</v>
      </c>
      <c r="C29" s="35">
        <v>132</v>
      </c>
      <c r="D29" s="35">
        <v>165</v>
      </c>
      <c r="E29" s="36">
        <f t="shared" ref="E29:E37" si="7">IF(ISBLANK(D29),"",(IFERROR(((D29/C29-1)*100),"")))</f>
        <v>25</v>
      </c>
      <c r="F29" s="36">
        <f>+(D29*100)/$D$38</f>
        <v>0.32841702991580579</v>
      </c>
      <c r="G29" s="35">
        <v>1511</v>
      </c>
      <c r="H29" s="35">
        <v>1785</v>
      </c>
      <c r="I29" s="36">
        <f t="shared" ref="I29:I37" si="8">IF(ISBLANK(H29),"",(IFERROR(((H29/G29-1)*100),"")))</f>
        <v>18.13368630046326</v>
      </c>
      <c r="J29" s="36">
        <f>+(H29*100)/$H$38</f>
        <v>0.35030153406559766</v>
      </c>
      <c r="K29" s="79"/>
      <c r="L29" s="35">
        <v>6628</v>
      </c>
      <c r="M29" s="36">
        <f>+(L29*100)/$L$38</f>
        <v>0.33370456371702983</v>
      </c>
      <c r="N29" s="15"/>
    </row>
    <row r="30" spans="1:14" ht="15.75">
      <c r="A30" s="12"/>
      <c r="B30" s="34" t="s">
        <v>289</v>
      </c>
      <c r="C30" s="35">
        <v>376</v>
      </c>
      <c r="D30" s="35">
        <v>444</v>
      </c>
      <c r="E30" s="36">
        <f t="shared" si="7"/>
        <v>18.085106382978733</v>
      </c>
      <c r="F30" s="36">
        <f t="shared" ref="F30:F36" si="9">+(D30*100)/$D$38</f>
        <v>0.88374037140980477</v>
      </c>
      <c r="G30" s="35">
        <v>4914</v>
      </c>
      <c r="H30" s="35">
        <v>5156</v>
      </c>
      <c r="I30" s="36">
        <f t="shared" si="8"/>
        <v>4.9247049247049146</v>
      </c>
      <c r="J30" s="36">
        <f t="shared" ref="J30:J36" si="10">+(H30*100)/$H$38</f>
        <v>1.0118513779508242</v>
      </c>
      <c r="K30" s="79"/>
      <c r="L30" s="35">
        <v>22553</v>
      </c>
      <c r="M30" s="36">
        <f t="shared" ref="M30:M36" si="11">+(L30*100)/$L$38</f>
        <v>1.1354917057197003</v>
      </c>
      <c r="N30" s="15"/>
    </row>
    <row r="31" spans="1:14" ht="15.75">
      <c r="A31" s="12"/>
      <c r="B31" s="34" t="s">
        <v>290</v>
      </c>
      <c r="C31" s="35">
        <v>892</v>
      </c>
      <c r="D31" s="35">
        <v>1209</v>
      </c>
      <c r="E31" s="36">
        <f t="shared" si="7"/>
        <v>35.538116591928251</v>
      </c>
      <c r="F31" s="36">
        <f t="shared" si="9"/>
        <v>2.4064011464739954</v>
      </c>
      <c r="G31" s="35">
        <v>11824</v>
      </c>
      <c r="H31" s="35">
        <v>15159</v>
      </c>
      <c r="I31" s="36">
        <f t="shared" si="8"/>
        <v>28.205345060893094</v>
      </c>
      <c r="J31" s="36">
        <f t="shared" si="10"/>
        <v>2.9749137002243109</v>
      </c>
      <c r="K31" s="79"/>
      <c r="L31" s="35">
        <v>53528</v>
      </c>
      <c r="M31" s="36">
        <f t="shared" si="11"/>
        <v>2.6950117511534657</v>
      </c>
      <c r="N31" s="15"/>
    </row>
    <row r="32" spans="1:14" ht="15.75">
      <c r="A32" s="12"/>
      <c r="B32" s="34" t="s">
        <v>291</v>
      </c>
      <c r="C32" s="35">
        <v>1090</v>
      </c>
      <c r="D32" s="35">
        <v>1466</v>
      </c>
      <c r="E32" s="36">
        <f t="shared" si="7"/>
        <v>34.4954128440367</v>
      </c>
      <c r="F32" s="36">
        <f t="shared" si="9"/>
        <v>2.9179355506458866</v>
      </c>
      <c r="G32" s="35">
        <v>12659</v>
      </c>
      <c r="H32" s="35">
        <v>15271</v>
      </c>
      <c r="I32" s="36">
        <f t="shared" si="8"/>
        <v>20.633541353977414</v>
      </c>
      <c r="J32" s="36">
        <f t="shared" si="10"/>
        <v>2.9968934043225444</v>
      </c>
      <c r="K32" s="79"/>
      <c r="L32" s="35">
        <v>55872</v>
      </c>
      <c r="M32" s="36">
        <f t="shared" si="11"/>
        <v>2.8130267628240628</v>
      </c>
      <c r="N32" s="15"/>
    </row>
    <row r="33" spans="1:14" ht="15.75">
      <c r="A33" s="12"/>
      <c r="B33" s="34" t="s">
        <v>292</v>
      </c>
      <c r="C33" s="35">
        <v>1705</v>
      </c>
      <c r="D33" s="35">
        <v>2186</v>
      </c>
      <c r="E33" s="36">
        <f t="shared" si="7"/>
        <v>28.211143695014673</v>
      </c>
      <c r="F33" s="36">
        <f t="shared" si="9"/>
        <v>4.3510280448239484</v>
      </c>
      <c r="G33" s="35">
        <v>24699</v>
      </c>
      <c r="H33" s="35">
        <v>26927</v>
      </c>
      <c r="I33" s="36">
        <f t="shared" si="8"/>
        <v>9.0206081217863101</v>
      </c>
      <c r="J33" s="36">
        <f t="shared" si="10"/>
        <v>5.2843526094029958</v>
      </c>
      <c r="K33" s="79"/>
      <c r="L33" s="35">
        <v>112884</v>
      </c>
      <c r="M33" s="36">
        <f t="shared" si="11"/>
        <v>5.6834499050442355</v>
      </c>
      <c r="N33" s="15"/>
    </row>
    <row r="34" spans="1:14" ht="15.75">
      <c r="A34" s="12"/>
      <c r="B34" s="34" t="s">
        <v>293</v>
      </c>
      <c r="C34" s="35">
        <v>5210</v>
      </c>
      <c r="D34" s="35">
        <v>5623</v>
      </c>
      <c r="E34" s="36">
        <f t="shared" si="7"/>
        <v>7.9270633397312773</v>
      </c>
      <c r="F34" s="36">
        <f t="shared" si="9"/>
        <v>11.192054298282279</v>
      </c>
      <c r="G34" s="35">
        <v>63145</v>
      </c>
      <c r="H34" s="35">
        <v>61772</v>
      </c>
      <c r="I34" s="36">
        <f t="shared" si="8"/>
        <v>-2.1743605986222159</v>
      </c>
      <c r="J34" s="36">
        <f t="shared" si="10"/>
        <v>12.122591799607898</v>
      </c>
      <c r="K34" s="79"/>
      <c r="L34" s="35">
        <v>271639</v>
      </c>
      <c r="M34" s="36">
        <f t="shared" si="11"/>
        <v>13.676399212964734</v>
      </c>
      <c r="N34" s="15"/>
    </row>
    <row r="35" spans="1:14" ht="15.75">
      <c r="A35" s="12"/>
      <c r="B35" s="34" t="s">
        <v>294</v>
      </c>
      <c r="C35" s="35">
        <v>1926</v>
      </c>
      <c r="D35" s="35">
        <v>2260</v>
      </c>
      <c r="E35" s="36">
        <f t="shared" si="7"/>
        <v>17.341640706126693</v>
      </c>
      <c r="F35" s="36">
        <f t="shared" si="9"/>
        <v>4.4983181067255824</v>
      </c>
      <c r="G35" s="35">
        <v>24080</v>
      </c>
      <c r="H35" s="35">
        <v>25369</v>
      </c>
      <c r="I35" s="36">
        <f t="shared" si="8"/>
        <v>5.3529900332225822</v>
      </c>
      <c r="J35" s="36">
        <f t="shared" si="10"/>
        <v>4.9785992256079252</v>
      </c>
      <c r="K35" s="79"/>
      <c r="L35" s="35">
        <v>105320</v>
      </c>
      <c r="M35" s="36">
        <f t="shared" si="11"/>
        <v>5.3026198929809265</v>
      </c>
      <c r="N35" s="15"/>
    </row>
    <row r="36" spans="1:14" ht="15.75">
      <c r="A36" s="12"/>
      <c r="B36" s="34" t="s">
        <v>295</v>
      </c>
      <c r="C36" s="35">
        <v>134</v>
      </c>
      <c r="D36" s="35">
        <v>187</v>
      </c>
      <c r="E36" s="36">
        <f t="shared" si="7"/>
        <v>39.552238805970141</v>
      </c>
      <c r="F36" s="36">
        <f t="shared" si="9"/>
        <v>0.37220596723791327</v>
      </c>
      <c r="G36" s="35">
        <v>1788</v>
      </c>
      <c r="H36" s="35">
        <v>2091</v>
      </c>
      <c r="I36" s="36">
        <f t="shared" si="8"/>
        <v>16.946308724832203</v>
      </c>
      <c r="J36" s="36">
        <f t="shared" si="10"/>
        <v>0.41035322561970011</v>
      </c>
      <c r="K36" s="79"/>
      <c r="L36" s="35">
        <v>8332</v>
      </c>
      <c r="M36" s="36">
        <f t="shared" si="11"/>
        <v>0.41949704660384618</v>
      </c>
      <c r="N36" s="15"/>
    </row>
    <row r="37" spans="1:14" ht="15.75">
      <c r="A37" s="12"/>
      <c r="B37" s="34" t="s">
        <v>296</v>
      </c>
      <c r="C37" s="35">
        <v>28730</v>
      </c>
      <c r="D37" s="35">
        <v>36701</v>
      </c>
      <c r="E37" s="36">
        <f t="shared" si="7"/>
        <v>27.744517925513399</v>
      </c>
      <c r="F37" s="36">
        <f>+(D37*100)/$D$38</f>
        <v>73.049899484484783</v>
      </c>
      <c r="G37" s="35">
        <v>345302</v>
      </c>
      <c r="H37" s="35">
        <v>356031</v>
      </c>
      <c r="I37" s="36">
        <f t="shared" si="8"/>
        <v>3.1071352033871902</v>
      </c>
      <c r="J37" s="36">
        <f>+(H37*100)/$H$38</f>
        <v>69.870143123198204</v>
      </c>
      <c r="K37" s="79"/>
      <c r="L37" s="35">
        <v>1349432</v>
      </c>
      <c r="M37" s="36">
        <f>+(L37*100)/$L$38</f>
        <v>67.940799158991993</v>
      </c>
      <c r="N37" s="15"/>
    </row>
    <row r="38" spans="1:14" ht="15.75">
      <c r="A38" s="12"/>
      <c r="B38" s="40" t="s">
        <v>70</v>
      </c>
      <c r="C38" s="37">
        <f>SUM(C29:C37)</f>
        <v>40195</v>
      </c>
      <c r="D38" s="37">
        <f>SUM(D29:D37)</f>
        <v>50241</v>
      </c>
      <c r="E38" s="38">
        <f t="shared" ref="E38" si="12">IF(ISBLANK(D38),"",(IFERROR(((D38/C38-1)*100),"")))</f>
        <v>24.993158353028978</v>
      </c>
      <c r="F38" s="38">
        <f>SUM(F29:F37)</f>
        <v>100</v>
      </c>
      <c r="G38" s="37">
        <f t="shared" ref="G38:H38" si="13">SUM(G29:G37)</f>
        <v>489922</v>
      </c>
      <c r="H38" s="37">
        <f t="shared" si="13"/>
        <v>509561</v>
      </c>
      <c r="I38" s="38">
        <f t="shared" ref="I38" si="14">IF(ISBLANK(H38),"",(IFERROR(((H38/G38-1)*100),"")))</f>
        <v>4.0085972869150499</v>
      </c>
      <c r="J38" s="38">
        <f>SUM(J29:J37)</f>
        <v>100</v>
      </c>
      <c r="K38" s="4"/>
      <c r="L38" s="37">
        <f t="shared" ref="L38:M38" si="15">SUM(L29:L37)</f>
        <v>1986188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311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288</v>
      </c>
      <c r="C41" s="35">
        <f t="shared" ref="C41:D49" si="16">C17-C29</f>
        <v>159</v>
      </c>
      <c r="D41" s="35">
        <f t="shared" si="16"/>
        <v>210</v>
      </c>
      <c r="E41" s="36">
        <f t="shared" ref="E41:E50" si="17">IF(ISBLANK(D41),"",(IFERROR(((D41/C41-1)*100),"")))</f>
        <v>32.075471698113198</v>
      </c>
      <c r="F41" s="36">
        <f>+(D41*100)/$D$50</f>
        <v>0.46543584742569649</v>
      </c>
      <c r="G41" s="35">
        <f t="shared" ref="G41:H49" si="18">G17-G29</f>
        <v>1923</v>
      </c>
      <c r="H41" s="35">
        <f t="shared" si="18"/>
        <v>2383</v>
      </c>
      <c r="I41" s="36">
        <f t="shared" ref="I41:I50" si="19">IF(ISBLANK(H41),"",(IFERROR(((H41/G41-1)*100),"")))</f>
        <v>23.920956838273533</v>
      </c>
      <c r="J41" s="36">
        <f>+(H41*100)/$H$50</f>
        <v>0.53779214096789041</v>
      </c>
      <c r="K41" s="79"/>
      <c r="L41" s="35">
        <f t="shared" ref="L41:L49" si="20">L17-L29</f>
        <v>8205</v>
      </c>
      <c r="M41" s="36">
        <f>+(L41*100)/$L$50</f>
        <v>0.5128641069507619</v>
      </c>
      <c r="N41" s="15"/>
    </row>
    <row r="42" spans="1:14" ht="15.75">
      <c r="A42" s="12"/>
      <c r="B42" s="34" t="s">
        <v>289</v>
      </c>
      <c r="C42" s="35">
        <f t="shared" si="16"/>
        <v>372</v>
      </c>
      <c r="D42" s="35">
        <f t="shared" si="16"/>
        <v>449</v>
      </c>
      <c r="E42" s="36">
        <f t="shared" si="17"/>
        <v>20.6989247311828</v>
      </c>
      <c r="F42" s="36">
        <f t="shared" ref="F42:F48" si="21">+(D42*100)/$D$50</f>
        <v>0.99514616901970343</v>
      </c>
      <c r="G42" s="35">
        <f t="shared" si="18"/>
        <v>4913</v>
      </c>
      <c r="H42" s="35">
        <f t="shared" si="18"/>
        <v>5186</v>
      </c>
      <c r="I42" s="36">
        <f t="shared" si="19"/>
        <v>5.5566863423570201</v>
      </c>
      <c r="J42" s="36">
        <f t="shared" ref="J42:J48" si="22">+(H42*100)/$H$50</f>
        <v>1.1703693004865632</v>
      </c>
      <c r="K42" s="79"/>
      <c r="L42" s="35">
        <f t="shared" si="20"/>
        <v>21761</v>
      </c>
      <c r="M42" s="36">
        <f t="shared" ref="M42:M48" si="23">+(L42*100)/$L$50</f>
        <v>1.3601993700616124</v>
      </c>
      <c r="N42" s="15"/>
    </row>
    <row r="43" spans="1:14" ht="15.75">
      <c r="A43" s="12"/>
      <c r="B43" s="34" t="s">
        <v>290</v>
      </c>
      <c r="C43" s="35">
        <f t="shared" si="16"/>
        <v>245</v>
      </c>
      <c r="D43" s="35">
        <f t="shared" si="16"/>
        <v>425</v>
      </c>
      <c r="E43" s="36">
        <f t="shared" si="17"/>
        <v>73.469387755102034</v>
      </c>
      <c r="F43" s="36">
        <f t="shared" si="21"/>
        <v>0.94195350074248096</v>
      </c>
      <c r="G43" s="35">
        <f t="shared" si="18"/>
        <v>3387</v>
      </c>
      <c r="H43" s="35">
        <f t="shared" si="18"/>
        <v>4463</v>
      </c>
      <c r="I43" s="36">
        <f t="shared" si="19"/>
        <v>31.768526719811053</v>
      </c>
      <c r="J43" s="36">
        <f t="shared" si="22"/>
        <v>1.0072036614098594</v>
      </c>
      <c r="K43" s="79"/>
      <c r="L43" s="35">
        <f t="shared" si="20"/>
        <v>16555</v>
      </c>
      <c r="M43" s="36">
        <f t="shared" si="23"/>
        <v>1.0347916259073568</v>
      </c>
      <c r="N43" s="15"/>
    </row>
    <row r="44" spans="1:14" ht="15.75">
      <c r="A44" s="12"/>
      <c r="B44" s="34" t="s">
        <v>291</v>
      </c>
      <c r="C44" s="35">
        <f t="shared" si="16"/>
        <v>313</v>
      </c>
      <c r="D44" s="35">
        <f t="shared" si="16"/>
        <v>403</v>
      </c>
      <c r="E44" s="36">
        <f t="shared" si="17"/>
        <v>28.753993610223638</v>
      </c>
      <c r="F44" s="36">
        <f t="shared" si="21"/>
        <v>0.89319355482169371</v>
      </c>
      <c r="G44" s="35">
        <f t="shared" si="18"/>
        <v>3150</v>
      </c>
      <c r="H44" s="35">
        <f t="shared" si="18"/>
        <v>4103</v>
      </c>
      <c r="I44" s="36">
        <f t="shared" si="19"/>
        <v>30.253968253968246</v>
      </c>
      <c r="J44" s="36">
        <f t="shared" si="22"/>
        <v>0.92595935979490329</v>
      </c>
      <c r="K44" s="79"/>
      <c r="L44" s="35">
        <f t="shared" si="20"/>
        <v>14971</v>
      </c>
      <c r="M44" s="36">
        <f t="shared" si="23"/>
        <v>0.93578166302984234</v>
      </c>
      <c r="N44" s="15"/>
    </row>
    <row r="45" spans="1:14" ht="15.75">
      <c r="A45" s="12"/>
      <c r="B45" s="34" t="s">
        <v>292</v>
      </c>
      <c r="C45" s="35">
        <f t="shared" si="16"/>
        <v>931</v>
      </c>
      <c r="D45" s="35">
        <f t="shared" si="16"/>
        <v>1177</v>
      </c>
      <c r="E45" s="36">
        <f t="shared" si="17"/>
        <v>26.423200859291086</v>
      </c>
      <c r="F45" s="36">
        <f t="shared" si="21"/>
        <v>2.6086571067621178</v>
      </c>
      <c r="G45" s="35">
        <f t="shared" si="18"/>
        <v>12193</v>
      </c>
      <c r="H45" s="35">
        <f t="shared" si="18"/>
        <v>13764</v>
      </c>
      <c r="I45" s="36">
        <f t="shared" si="19"/>
        <v>12.884441892889352</v>
      </c>
      <c r="J45" s="36">
        <f t="shared" si="22"/>
        <v>3.1062404650784909</v>
      </c>
      <c r="K45" s="79"/>
      <c r="L45" s="35">
        <f t="shared" si="20"/>
        <v>57516</v>
      </c>
      <c r="M45" s="36">
        <f t="shared" si="23"/>
        <v>3.5951117581206611</v>
      </c>
      <c r="N45" s="15"/>
    </row>
    <row r="46" spans="1:14" ht="15.75">
      <c r="A46" s="12"/>
      <c r="B46" s="34" t="s">
        <v>293</v>
      </c>
      <c r="C46" s="35">
        <f t="shared" si="16"/>
        <v>2534</v>
      </c>
      <c r="D46" s="35">
        <f t="shared" si="16"/>
        <v>3021</v>
      </c>
      <c r="E46" s="36">
        <f t="shared" si="17"/>
        <v>19.218626677190208</v>
      </c>
      <c r="F46" s="36">
        <f t="shared" si="21"/>
        <v>6.6956271193953762</v>
      </c>
      <c r="G46" s="35">
        <f t="shared" si="18"/>
        <v>30498</v>
      </c>
      <c r="H46" s="35">
        <f t="shared" si="18"/>
        <v>30803</v>
      </c>
      <c r="I46" s="36">
        <f t="shared" si="19"/>
        <v>1.0000655780706857</v>
      </c>
      <c r="J46" s="36">
        <f t="shared" si="22"/>
        <v>6.951578396237486</v>
      </c>
      <c r="K46" s="79"/>
      <c r="L46" s="35">
        <f t="shared" si="20"/>
        <v>137851</v>
      </c>
      <c r="M46" s="36">
        <f t="shared" si="23"/>
        <v>8.6165545408006672</v>
      </c>
      <c r="N46" s="15"/>
    </row>
    <row r="47" spans="1:14" ht="15.75">
      <c r="A47" s="12"/>
      <c r="B47" s="34" t="s">
        <v>294</v>
      </c>
      <c r="C47" s="35">
        <f t="shared" si="16"/>
        <v>4134</v>
      </c>
      <c r="D47" s="35">
        <f t="shared" si="16"/>
        <v>4626</v>
      </c>
      <c r="E47" s="36">
        <f t="shared" si="17"/>
        <v>11.901306240928889</v>
      </c>
      <c r="F47" s="36">
        <f t="shared" si="21"/>
        <v>10.252886810434628</v>
      </c>
      <c r="G47" s="35">
        <f t="shared" si="18"/>
        <v>45786</v>
      </c>
      <c r="H47" s="35">
        <f t="shared" si="18"/>
        <v>50316</v>
      </c>
      <c r="I47" s="36">
        <f t="shared" si="19"/>
        <v>9.8938540165115931</v>
      </c>
      <c r="J47" s="36">
        <f t="shared" si="22"/>
        <v>11.355245222383708</v>
      </c>
      <c r="K47" s="79"/>
      <c r="L47" s="35">
        <f t="shared" si="20"/>
        <v>200711</v>
      </c>
      <c r="M47" s="36">
        <f t="shared" si="23"/>
        <v>12.54569991105355</v>
      </c>
      <c r="N47" s="15"/>
    </row>
    <row r="48" spans="1:14" ht="15.75">
      <c r="A48" s="12"/>
      <c r="B48" s="34" t="s">
        <v>295</v>
      </c>
      <c r="C48" s="35">
        <f t="shared" si="16"/>
        <v>122</v>
      </c>
      <c r="D48" s="35">
        <f t="shared" si="16"/>
        <v>168</v>
      </c>
      <c r="E48" s="36">
        <f t="shared" si="17"/>
        <v>37.704918032786885</v>
      </c>
      <c r="F48" s="36">
        <f t="shared" si="21"/>
        <v>0.3723486779405572</v>
      </c>
      <c r="G48" s="35">
        <f t="shared" si="18"/>
        <v>1439</v>
      </c>
      <c r="H48" s="35">
        <f t="shared" si="18"/>
        <v>1849</v>
      </c>
      <c r="I48" s="36">
        <f t="shared" si="19"/>
        <v>28.492008339124396</v>
      </c>
      <c r="J48" s="36">
        <f t="shared" si="22"/>
        <v>0.41727976023903879</v>
      </c>
      <c r="K48" s="79"/>
      <c r="L48" s="35">
        <f t="shared" si="20"/>
        <v>6874</v>
      </c>
      <c r="M48" s="36">
        <f t="shared" si="23"/>
        <v>0.4296682353661837</v>
      </c>
      <c r="N48" s="15"/>
    </row>
    <row r="49" spans="1:14" ht="15.75">
      <c r="A49" s="12"/>
      <c r="B49" s="34" t="s">
        <v>296</v>
      </c>
      <c r="C49" s="35">
        <f t="shared" si="16"/>
        <v>26345</v>
      </c>
      <c r="D49" s="35">
        <f t="shared" si="16"/>
        <v>34640</v>
      </c>
      <c r="E49" s="36">
        <f t="shared" si="17"/>
        <v>31.486050483962803</v>
      </c>
      <c r="F49" s="36">
        <f>+(D49*100)/$D$50</f>
        <v>76.774751213457748</v>
      </c>
      <c r="G49" s="35">
        <f t="shared" si="18"/>
        <v>275758</v>
      </c>
      <c r="H49" s="35">
        <f t="shared" si="18"/>
        <v>330241</v>
      </c>
      <c r="I49" s="36">
        <f t="shared" si="19"/>
        <v>19.757541032354453</v>
      </c>
      <c r="J49" s="36">
        <f>+(H49*100)/$H$50</f>
        <v>74.528331693402066</v>
      </c>
      <c r="K49" s="79"/>
      <c r="L49" s="35">
        <f t="shared" si="20"/>
        <v>1135395</v>
      </c>
      <c r="M49" s="36">
        <f>+(L49*100)/$L$50</f>
        <v>70.969328788709362</v>
      </c>
      <c r="N49" s="15"/>
    </row>
    <row r="50" spans="1:14" ht="15.75">
      <c r="A50" s="12"/>
      <c r="B50" s="40" t="s">
        <v>70</v>
      </c>
      <c r="C50" s="37">
        <f>SUM(C41:C49)</f>
        <v>35155</v>
      </c>
      <c r="D50" s="37">
        <f>SUM(D41:D49)</f>
        <v>45119</v>
      </c>
      <c r="E50" s="38">
        <f t="shared" si="17"/>
        <v>28.343052197411467</v>
      </c>
      <c r="F50" s="38">
        <f>SUM(F41:F49)</f>
        <v>100</v>
      </c>
      <c r="G50" s="37">
        <f t="shared" ref="G50:H50" si="24">SUM(G41:G49)</f>
        <v>379047</v>
      </c>
      <c r="H50" s="37">
        <f t="shared" si="24"/>
        <v>443108</v>
      </c>
      <c r="I50" s="38">
        <f t="shared" si="19"/>
        <v>16.900542676765685</v>
      </c>
      <c r="J50" s="38">
        <f>SUM(J41:J49)</f>
        <v>100</v>
      </c>
      <c r="K50" s="4"/>
      <c r="L50" s="37">
        <f t="shared" ref="L50:M50" si="25">SUM(L41:L49)</f>
        <v>1599839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256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256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270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254</v>
      </c>
      <c r="F14" s="101" t="s">
        <v>318</v>
      </c>
      <c r="G14" s="67"/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2016</v>
      </c>
      <c r="D15" s="31">
        <v>2017</v>
      </c>
      <c r="E15" s="100"/>
      <c r="F15" s="101"/>
      <c r="G15" s="67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271</v>
      </c>
      <c r="C17" s="35">
        <v>70163</v>
      </c>
      <c r="D17" s="35">
        <v>105100</v>
      </c>
      <c r="E17" s="36">
        <f t="shared" ref="E17:E19" si="0">IF(ISBLANK(D17),"",(IFERROR(((D17/C17-1)*100),"")))</f>
        <v>49.794050995538953</v>
      </c>
      <c r="F17" s="35">
        <v>2738458</v>
      </c>
      <c r="G17" s="67"/>
      <c r="H17" s="35">
        <v>28300</v>
      </c>
      <c r="I17" s="35">
        <v>46619</v>
      </c>
      <c r="J17" s="36">
        <f t="shared" ref="J17:J19" si="1">IF(ISBLANK(I17),"",(IFERROR(((I17/H17-1)*100),"")))</f>
        <v>64.731448763250881</v>
      </c>
      <c r="K17" s="35">
        <v>1203350</v>
      </c>
      <c r="L17" s="32"/>
      <c r="M17" s="35">
        <v>41863</v>
      </c>
      <c r="N17" s="35">
        <v>58481</v>
      </c>
      <c r="O17" s="36">
        <f t="shared" ref="O17:O19" si="2">IF(ISBLANK(N17),"",(IFERROR(((N17/M17-1)*100),"")))</f>
        <v>39.696151733033936</v>
      </c>
      <c r="P17" s="35">
        <v>1535108</v>
      </c>
      <c r="Q17" s="74"/>
      <c r="R17" s="67"/>
      <c r="S17" s="71"/>
      <c r="T17" s="71"/>
    </row>
    <row r="18" spans="1:20" s="2" customFormat="1" ht="15.75">
      <c r="A18" s="22"/>
      <c r="B18" s="34" t="s">
        <v>272</v>
      </c>
      <c r="C18" s="35">
        <v>84432</v>
      </c>
      <c r="D18" s="35">
        <v>105343</v>
      </c>
      <c r="E18" s="36">
        <f t="shared" si="0"/>
        <v>24.766676141747212</v>
      </c>
      <c r="F18" s="35">
        <v>2843801</v>
      </c>
      <c r="G18" s="67"/>
      <c r="H18" s="35">
        <v>31616</v>
      </c>
      <c r="I18" s="35">
        <v>47461</v>
      </c>
      <c r="J18" s="36">
        <f t="shared" si="1"/>
        <v>50.11702935222673</v>
      </c>
      <c r="K18" s="35">
        <v>1250811</v>
      </c>
      <c r="L18" s="32"/>
      <c r="M18" s="35">
        <v>52816</v>
      </c>
      <c r="N18" s="35">
        <v>57882</v>
      </c>
      <c r="O18" s="36">
        <f t="shared" si="2"/>
        <v>9.5917903665555961</v>
      </c>
      <c r="P18" s="35">
        <v>1592990</v>
      </c>
      <c r="Q18" s="74"/>
      <c r="R18" s="67"/>
      <c r="S18" s="71"/>
      <c r="T18" s="71"/>
    </row>
    <row r="19" spans="1:20" s="2" customFormat="1" ht="15.75">
      <c r="A19" s="22"/>
      <c r="B19" s="34" t="s">
        <v>273</v>
      </c>
      <c r="C19" s="35">
        <v>76318</v>
      </c>
      <c r="D19" s="35">
        <v>103183</v>
      </c>
      <c r="E19" s="36">
        <f t="shared" si="0"/>
        <v>35.201394166513801</v>
      </c>
      <c r="F19" s="35">
        <v>2946984</v>
      </c>
      <c r="G19" s="67"/>
      <c r="H19" s="35">
        <v>30782</v>
      </c>
      <c r="I19" s="35">
        <v>46216</v>
      </c>
      <c r="J19" s="36">
        <f t="shared" si="1"/>
        <v>50.139692027808458</v>
      </c>
      <c r="K19" s="35">
        <v>1297027</v>
      </c>
      <c r="L19" s="83"/>
      <c r="M19" s="35">
        <v>45536</v>
      </c>
      <c r="N19" s="35">
        <v>56967</v>
      </c>
      <c r="O19" s="36">
        <f t="shared" si="2"/>
        <v>25.103215038650738</v>
      </c>
      <c r="P19" s="35">
        <v>1649957</v>
      </c>
      <c r="Q19" s="74"/>
      <c r="R19" s="67"/>
      <c r="S19" s="71"/>
      <c r="T19" s="71"/>
    </row>
    <row r="20" spans="1:20" s="2" customFormat="1" ht="15.75">
      <c r="A20" s="22"/>
      <c r="B20" s="34" t="s">
        <v>274</v>
      </c>
      <c r="C20" s="35">
        <v>84998</v>
      </c>
      <c r="D20" s="35">
        <v>76941</v>
      </c>
      <c r="E20" s="36">
        <f>IF(ISBLANK(D20),"",(IFERROR(((D20/C20-1)*100),"")))</f>
        <v>-9.4790465658015517</v>
      </c>
      <c r="F20" s="35">
        <v>3023925</v>
      </c>
      <c r="G20" s="67"/>
      <c r="H20" s="35">
        <v>37093</v>
      </c>
      <c r="I20" s="35">
        <v>36118</v>
      </c>
      <c r="J20" s="36">
        <f>IF(ISBLANK(I20),"",(IFERROR(((I20/H20-1)*100),"")))</f>
        <v>-2.6285282937481447</v>
      </c>
      <c r="K20" s="35">
        <v>1333145</v>
      </c>
      <c r="L20" s="83"/>
      <c r="M20" s="35">
        <v>47905</v>
      </c>
      <c r="N20" s="35">
        <v>40823</v>
      </c>
      <c r="O20" s="36">
        <f>IF(ISBLANK(N20),"",(IFERROR(((N20/M20-1)*100),"")))</f>
        <v>-14.783425529694183</v>
      </c>
      <c r="P20" s="35">
        <v>1690780</v>
      </c>
      <c r="Q20" s="74"/>
      <c r="R20" s="67"/>
      <c r="S20" s="71"/>
      <c r="T20" s="71"/>
    </row>
    <row r="21" spans="1:20" s="2" customFormat="1" ht="15.75">
      <c r="A21" s="22"/>
      <c r="B21" s="34" t="s">
        <v>275</v>
      </c>
      <c r="C21" s="35">
        <v>81315</v>
      </c>
      <c r="D21" s="35">
        <v>97970</v>
      </c>
      <c r="E21" s="36">
        <f t="shared" ref="E21:E28" si="3">IF(ISBLANK(D21),"",(IFERROR(((D21/C21-1)*100),"")))</f>
        <v>20.482075877759321</v>
      </c>
      <c r="F21" s="35">
        <v>3121895</v>
      </c>
      <c r="G21" s="67"/>
      <c r="H21" s="35">
        <v>37195</v>
      </c>
      <c r="I21" s="35">
        <v>46544</v>
      </c>
      <c r="J21" s="36">
        <f t="shared" ref="J21:J28" si="4">IF(ISBLANK(I21),"",(IFERROR(((I21/H21-1)*100),"")))</f>
        <v>25.135098803602631</v>
      </c>
      <c r="K21" s="35">
        <v>1379689</v>
      </c>
      <c r="L21" s="32"/>
      <c r="M21" s="35">
        <v>44120</v>
      </c>
      <c r="N21" s="35">
        <v>51426</v>
      </c>
      <c r="O21" s="36">
        <f t="shared" ref="O21:O28" si="5">IF(ISBLANK(N21),"",(IFERROR(((N21/M21-1)*100),"")))</f>
        <v>16.559383499546687</v>
      </c>
      <c r="P21" s="35">
        <v>1742206</v>
      </c>
      <c r="Q21" s="74"/>
      <c r="R21" s="67"/>
      <c r="S21" s="71"/>
      <c r="T21" s="71"/>
    </row>
    <row r="22" spans="1:20" s="2" customFormat="1" ht="15.75">
      <c r="A22" s="22"/>
      <c r="B22" s="34" t="s">
        <v>276</v>
      </c>
      <c r="C22" s="35">
        <v>95246</v>
      </c>
      <c r="D22" s="35">
        <v>99090</v>
      </c>
      <c r="E22" s="36">
        <f t="shared" si="3"/>
        <v>4.0358650232030779</v>
      </c>
      <c r="F22" s="35">
        <v>3220985</v>
      </c>
      <c r="G22" s="67"/>
      <c r="H22" s="35">
        <v>42745</v>
      </c>
      <c r="I22" s="35">
        <v>46968</v>
      </c>
      <c r="J22" s="36">
        <f t="shared" si="4"/>
        <v>9.8795180722891516</v>
      </c>
      <c r="K22" s="35">
        <v>1426657</v>
      </c>
      <c r="L22" s="32"/>
      <c r="M22" s="35">
        <v>52501</v>
      </c>
      <c r="N22" s="35">
        <v>52122</v>
      </c>
      <c r="O22" s="36">
        <f t="shared" si="5"/>
        <v>-0.72189101159978453</v>
      </c>
      <c r="P22" s="35">
        <v>1794328</v>
      </c>
      <c r="Q22" s="74"/>
      <c r="R22" s="67"/>
      <c r="S22" s="71"/>
      <c r="T22" s="71"/>
    </row>
    <row r="23" spans="1:20" s="2" customFormat="1" ht="15.75">
      <c r="A23" s="22"/>
      <c r="B23" s="34" t="s">
        <v>277</v>
      </c>
      <c r="C23" s="35">
        <v>82344</v>
      </c>
      <c r="D23" s="35">
        <v>86366</v>
      </c>
      <c r="E23" s="36">
        <f t="shared" si="3"/>
        <v>4.8843874477800364</v>
      </c>
      <c r="F23" s="35">
        <v>3307351</v>
      </c>
      <c r="G23" s="67"/>
      <c r="H23" s="35">
        <v>37030</v>
      </c>
      <c r="I23" s="35">
        <v>40458</v>
      </c>
      <c r="J23" s="36">
        <f t="shared" si="4"/>
        <v>9.2573588981906596</v>
      </c>
      <c r="K23" s="35">
        <v>1467115</v>
      </c>
      <c r="L23" s="32"/>
      <c r="M23" s="35">
        <v>45314</v>
      </c>
      <c r="N23" s="35">
        <v>45908</v>
      </c>
      <c r="O23" s="36">
        <f t="shared" si="5"/>
        <v>1.31085315796442</v>
      </c>
      <c r="P23" s="35">
        <v>1840236</v>
      </c>
      <c r="Q23" s="74"/>
      <c r="R23" s="67"/>
      <c r="S23" s="71"/>
      <c r="T23" s="71"/>
    </row>
    <row r="24" spans="1:20" s="2" customFormat="1" ht="15.75">
      <c r="A24" s="22"/>
      <c r="B24" s="34" t="s">
        <v>278</v>
      </c>
      <c r="C24" s="35">
        <v>129405</v>
      </c>
      <c r="D24" s="35">
        <v>91758</v>
      </c>
      <c r="E24" s="36">
        <f t="shared" si="3"/>
        <v>-29.092384374637771</v>
      </c>
      <c r="F24" s="35">
        <v>3399109</v>
      </c>
      <c r="G24" s="67"/>
      <c r="H24" s="35">
        <v>57591</v>
      </c>
      <c r="I24" s="35">
        <v>44092</v>
      </c>
      <c r="J24" s="36">
        <f t="shared" si="4"/>
        <v>-23.439426299248144</v>
      </c>
      <c r="K24" s="35">
        <v>1511207</v>
      </c>
      <c r="L24" s="32"/>
      <c r="M24" s="35">
        <v>71814</v>
      </c>
      <c r="N24" s="35">
        <v>47666</v>
      </c>
      <c r="O24" s="36">
        <f t="shared" si="5"/>
        <v>-33.625755423733537</v>
      </c>
      <c r="P24" s="35">
        <v>1887902</v>
      </c>
      <c r="Q24" s="74"/>
      <c r="R24" s="67"/>
      <c r="S24" s="71"/>
      <c r="T24" s="71"/>
    </row>
    <row r="25" spans="1:20" s="2" customFormat="1" ht="15.75">
      <c r="A25" s="22"/>
      <c r="B25" s="34" t="s">
        <v>279</v>
      </c>
      <c r="C25" s="35">
        <v>89398</v>
      </c>
      <c r="D25" s="35">
        <v>91558</v>
      </c>
      <c r="E25" s="36">
        <f t="shared" si="3"/>
        <v>2.4161614353788607</v>
      </c>
      <c r="F25" s="35">
        <v>3490667</v>
      </c>
      <c r="G25" s="67"/>
      <c r="H25" s="35">
        <v>41540</v>
      </c>
      <c r="I25" s="35">
        <v>43513</v>
      </c>
      <c r="J25" s="36">
        <f t="shared" si="4"/>
        <v>4.749638902262876</v>
      </c>
      <c r="K25" s="35">
        <v>1554720</v>
      </c>
      <c r="L25" s="32"/>
      <c r="M25" s="35">
        <v>47858</v>
      </c>
      <c r="N25" s="35">
        <v>48045</v>
      </c>
      <c r="O25" s="36">
        <f t="shared" si="5"/>
        <v>0.39073927034143363</v>
      </c>
      <c r="P25" s="35">
        <v>1935947</v>
      </c>
      <c r="Q25" s="74"/>
      <c r="R25" s="67"/>
      <c r="S25" s="71"/>
      <c r="T25" s="71"/>
    </row>
    <row r="26" spans="1:20" s="2" customFormat="1" ht="15.75">
      <c r="A26" s="22"/>
      <c r="B26" s="34" t="s">
        <v>280</v>
      </c>
      <c r="C26" s="35">
        <v>75350</v>
      </c>
      <c r="D26" s="109">
        <v>95360</v>
      </c>
      <c r="E26" s="110">
        <f t="shared" si="3"/>
        <v>26.556071665560708</v>
      </c>
      <c r="F26" s="109">
        <v>3586027</v>
      </c>
      <c r="G26" s="67"/>
      <c r="H26" s="35">
        <v>35155</v>
      </c>
      <c r="I26" s="109">
        <v>45119</v>
      </c>
      <c r="J26" s="110">
        <f t="shared" si="4"/>
        <v>28.343052197411467</v>
      </c>
      <c r="K26" s="109">
        <v>1599839</v>
      </c>
      <c r="L26" s="32"/>
      <c r="M26" s="35">
        <v>40195</v>
      </c>
      <c r="N26" s="109">
        <v>50241</v>
      </c>
      <c r="O26" s="110">
        <f t="shared" si="5"/>
        <v>24.993158353028978</v>
      </c>
      <c r="P26" s="109">
        <v>1986188</v>
      </c>
      <c r="Q26" s="74"/>
      <c r="R26" s="67"/>
      <c r="S26" s="71"/>
      <c r="T26" s="71"/>
    </row>
    <row r="27" spans="1:20" s="2" customFormat="1" ht="15.75">
      <c r="A27" s="22"/>
      <c r="B27" s="34" t="s">
        <v>281</v>
      </c>
      <c r="C27" s="35">
        <v>74765</v>
      </c>
      <c r="D27" s="35"/>
      <c r="E27" s="36" t="str">
        <f t="shared" si="3"/>
        <v/>
      </c>
      <c r="F27" s="35"/>
      <c r="G27" s="67"/>
      <c r="H27" s="35">
        <v>35149</v>
      </c>
      <c r="I27" s="35"/>
      <c r="J27" s="36" t="str">
        <f t="shared" si="4"/>
        <v/>
      </c>
      <c r="K27" s="35"/>
      <c r="L27" s="32"/>
      <c r="M27" s="35">
        <v>39616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282</v>
      </c>
      <c r="C28" s="35">
        <v>54042</v>
      </c>
      <c r="D28" s="35"/>
      <c r="E28" s="36" t="str">
        <f t="shared" si="3"/>
        <v/>
      </c>
      <c r="F28" s="35"/>
      <c r="G28" s="67"/>
      <c r="H28" s="35">
        <v>25435</v>
      </c>
      <c r="I28" s="35"/>
      <c r="J28" s="36" t="str">
        <f t="shared" si="4"/>
        <v/>
      </c>
      <c r="K28" s="35"/>
      <c r="L28" s="32"/>
      <c r="M28" s="35">
        <v>28607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283</v>
      </c>
      <c r="C29" s="76">
        <f>SUM(C17:C28)</f>
        <v>997776</v>
      </c>
      <c r="D29" s="76">
        <f>SUM(D17:D28)</f>
        <v>952669</v>
      </c>
      <c r="E29" s="75"/>
      <c r="F29" s="76"/>
      <c r="G29" s="80"/>
      <c r="H29" s="76">
        <f>SUM(H17:H28)</f>
        <v>439631</v>
      </c>
      <c r="I29" s="76">
        <f>SUM(I17:I28)</f>
        <v>443108</v>
      </c>
      <c r="J29" s="75"/>
      <c r="K29" s="76"/>
      <c r="L29" s="80"/>
      <c r="M29" s="76">
        <f>SUM(M17:M28)</f>
        <v>558145</v>
      </c>
      <c r="N29" s="76">
        <f>SUM(N17:N28)</f>
        <v>509561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285</v>
      </c>
      <c r="C32" s="76">
        <f>SUM(C17:C26)</f>
        <v>868969</v>
      </c>
      <c r="D32" s="76">
        <f>SUM(D17:D26)</f>
        <v>952669</v>
      </c>
      <c r="E32" s="75">
        <f>(D32/C32-1)*100</f>
        <v>9.6321042522805822</v>
      </c>
      <c r="G32" s="21"/>
      <c r="H32" s="76">
        <f>SUM(H17:H26)</f>
        <v>379047</v>
      </c>
      <c r="I32" s="76">
        <f>SUM(I17:I26)</f>
        <v>443108</v>
      </c>
      <c r="J32" s="75">
        <f>(I32/H32-1)*100</f>
        <v>16.900542676765685</v>
      </c>
      <c r="K32" s="21"/>
      <c r="L32" s="21"/>
      <c r="M32" s="76">
        <f>SUM(M17:M26)</f>
        <v>489922</v>
      </c>
      <c r="N32" s="76">
        <f>SUM(N17:N26)</f>
        <v>509561</v>
      </c>
      <c r="O32" s="75">
        <f>(N32/M32-1)*100</f>
        <v>4.0085972869150499</v>
      </c>
      <c r="P32" s="21"/>
      <c r="Q32" s="23"/>
    </row>
    <row r="33" spans="1:17" s="2" customFormat="1" ht="15.75">
      <c r="A33" s="22"/>
      <c r="B33" s="40" t="s">
        <v>284</v>
      </c>
      <c r="C33" s="77"/>
      <c r="D33" s="75">
        <f>(D32/C32-1)*100</f>
        <v>9.6321042522805822</v>
      </c>
      <c r="E33" s="21"/>
      <c r="F33" s="77"/>
      <c r="G33" s="21"/>
      <c r="H33" s="77"/>
      <c r="I33" s="75">
        <f>(I32/H32-1)*100</f>
        <v>16.900542676765685</v>
      </c>
      <c r="J33" s="21"/>
      <c r="K33" s="21"/>
      <c r="L33" s="21"/>
      <c r="M33" s="77"/>
      <c r="N33" s="75">
        <f>(N32/M32-1)*100</f>
        <v>4.0085972869150499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256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301</v>
      </c>
      <c r="D38" s="21" t="s">
        <v>302</v>
      </c>
      <c r="E38" s="21"/>
      <c r="F38" s="21"/>
      <c r="G38" s="21"/>
      <c r="H38" s="21" t="s">
        <v>301</v>
      </c>
      <c r="I38" s="21" t="s">
        <v>302</v>
      </c>
      <c r="J38" s="21"/>
      <c r="K38" s="21"/>
      <c r="L38" s="21"/>
      <c r="M38" s="21" t="s">
        <v>301</v>
      </c>
      <c r="N38" s="21" t="s">
        <v>302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303</v>
      </c>
      <c r="D40" s="82">
        <f>C26</f>
        <v>75350</v>
      </c>
      <c r="E40" s="82">
        <f>D26</f>
        <v>95360</v>
      </c>
      <c r="F40" s="21"/>
      <c r="G40" s="21"/>
      <c r="H40" s="21" t="s">
        <v>303</v>
      </c>
      <c r="I40" s="82">
        <f>H26</f>
        <v>35155</v>
      </c>
      <c r="J40" s="82">
        <f>I26</f>
        <v>45119</v>
      </c>
      <c r="K40" s="21"/>
      <c r="L40" s="21"/>
      <c r="M40" s="21" t="s">
        <v>303</v>
      </c>
      <c r="N40" s="82">
        <f>M26</f>
        <v>40195</v>
      </c>
      <c r="O40" s="82">
        <f>N26</f>
        <v>50241</v>
      </c>
      <c r="P40" s="21"/>
      <c r="Q40" s="23"/>
    </row>
    <row r="41" spans="1:17" s="2" customFormat="1">
      <c r="A41" s="22"/>
      <c r="B41" s="8"/>
      <c r="C41" s="21" t="s">
        <v>304</v>
      </c>
      <c r="D41" s="21" t="str">
        <f>B26</f>
        <v xml:space="preserve">  Octubre</v>
      </c>
      <c r="E41" s="21"/>
      <c r="F41" s="21"/>
      <c r="G41" s="21"/>
      <c r="H41" s="21" t="s">
        <v>304</v>
      </c>
      <c r="I41" s="21" t="str">
        <f>B26</f>
        <v xml:space="preserve">  Octubre</v>
      </c>
      <c r="J41" s="21"/>
      <c r="K41" s="21"/>
      <c r="L41" s="21"/>
      <c r="M41" s="21" t="str">
        <f>B21</f>
        <v xml:space="preserve">  Mayo</v>
      </c>
      <c r="N41" s="21" t="str">
        <f>B26</f>
        <v xml:space="preserve">  Octubre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309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269</v>
      </c>
      <c r="D14" s="102"/>
      <c r="E14" s="100" t="s">
        <v>254</v>
      </c>
      <c r="F14" s="101" t="s">
        <v>318</v>
      </c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2016</v>
      </c>
      <c r="D15" s="31">
        <v>2017</v>
      </c>
      <c r="E15" s="100"/>
      <c r="F15" s="101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271</v>
      </c>
      <c r="C17" s="35">
        <v>37843</v>
      </c>
      <c r="D17" s="35">
        <v>56386</v>
      </c>
      <c r="E17" s="36">
        <f t="shared" ref="E17:E19" si="0">IF(ISBLANK(D17),"",(IFERROR(((D17/C17-1)*100),"")))</f>
        <v>48.999815025235847</v>
      </c>
      <c r="F17" s="35">
        <v>1314099</v>
      </c>
      <c r="G17" s="67"/>
      <c r="H17" s="35">
        <v>24706</v>
      </c>
      <c r="I17" s="35">
        <v>36307</v>
      </c>
      <c r="J17" s="36">
        <f t="shared" ref="J17:J19" si="1">IF(ISBLANK(I17),"",(IFERROR(((I17/H17-1)*100),"")))</f>
        <v>46.956204970452518</v>
      </c>
      <c r="K17" s="35">
        <v>1063506</v>
      </c>
      <c r="L17" s="32"/>
      <c r="M17" s="35">
        <v>7401</v>
      </c>
      <c r="N17" s="35">
        <v>11508</v>
      </c>
      <c r="O17" s="36">
        <f t="shared" ref="O17:O19" si="2">IF(ISBLANK(N17),"",(IFERROR(((N17/M17-1)*100),"")))</f>
        <v>55.492501013376568</v>
      </c>
      <c r="P17" s="35">
        <v>346297</v>
      </c>
      <c r="Q17" s="74"/>
      <c r="R17" s="71"/>
      <c r="S17" s="71"/>
    </row>
    <row r="18" spans="1:19" s="2" customFormat="1" ht="15.75">
      <c r="A18" s="22"/>
      <c r="B18" s="34" t="s">
        <v>272</v>
      </c>
      <c r="C18" s="35">
        <v>45498</v>
      </c>
      <c r="D18" s="35">
        <v>55816</v>
      </c>
      <c r="E18" s="36">
        <f t="shared" si="0"/>
        <v>22.6779199085674</v>
      </c>
      <c r="F18" s="35">
        <v>1369915</v>
      </c>
      <c r="G18" s="67"/>
      <c r="H18" s="35">
        <v>29232</v>
      </c>
      <c r="I18" s="35">
        <v>36065</v>
      </c>
      <c r="J18" s="36">
        <f t="shared" si="1"/>
        <v>23.375068418171875</v>
      </c>
      <c r="K18" s="35">
        <v>1099571</v>
      </c>
      <c r="L18" s="32"/>
      <c r="M18" s="35">
        <v>9211</v>
      </c>
      <c r="N18" s="35">
        <v>12374</v>
      </c>
      <c r="O18" s="36">
        <f t="shared" si="2"/>
        <v>34.339376832048643</v>
      </c>
      <c r="P18" s="35">
        <v>358671</v>
      </c>
      <c r="Q18" s="74"/>
      <c r="R18" s="71"/>
      <c r="S18" s="71"/>
    </row>
    <row r="19" spans="1:19" s="2" customFormat="1" ht="15.75">
      <c r="A19" s="22"/>
      <c r="B19" s="34" t="s">
        <v>273</v>
      </c>
      <c r="C19" s="35">
        <v>41709</v>
      </c>
      <c r="D19" s="35">
        <v>53690</v>
      </c>
      <c r="E19" s="36">
        <f t="shared" si="0"/>
        <v>28.725215181375717</v>
      </c>
      <c r="F19" s="35">
        <v>1423605</v>
      </c>
      <c r="G19" s="67"/>
      <c r="H19" s="35">
        <v>26106</v>
      </c>
      <c r="I19" s="35">
        <v>35408</v>
      </c>
      <c r="J19" s="36">
        <f t="shared" si="1"/>
        <v>35.631655558109252</v>
      </c>
      <c r="K19" s="35">
        <v>1134979</v>
      </c>
      <c r="L19" s="83"/>
      <c r="M19" s="35">
        <v>8053</v>
      </c>
      <c r="N19" s="35">
        <v>12690</v>
      </c>
      <c r="O19" s="36">
        <f t="shared" si="2"/>
        <v>57.581025704706313</v>
      </c>
      <c r="P19" s="35">
        <v>371361</v>
      </c>
      <c r="Q19" s="74"/>
      <c r="R19" s="71"/>
      <c r="S19" s="71"/>
    </row>
    <row r="20" spans="1:19" s="2" customFormat="1" ht="15.75">
      <c r="A20" s="22"/>
      <c r="B20" s="34" t="s">
        <v>274</v>
      </c>
      <c r="C20" s="35">
        <v>44687</v>
      </c>
      <c r="D20" s="35">
        <v>40790</v>
      </c>
      <c r="E20" s="36">
        <f>IF(ISBLANK(D20),"",(IFERROR(((D20/C20-1)*100),"")))</f>
        <v>-8.7206570143442121</v>
      </c>
      <c r="F20" s="35">
        <v>1464395</v>
      </c>
      <c r="G20" s="67"/>
      <c r="H20" s="35">
        <v>30094</v>
      </c>
      <c r="I20" s="35">
        <v>25580</v>
      </c>
      <c r="J20" s="36">
        <f>IF(ISBLANK(I20),"",(IFERROR(((I20/H20-1)*100),"")))</f>
        <v>-14.99966770784874</v>
      </c>
      <c r="K20" s="35">
        <v>1160559</v>
      </c>
      <c r="L20" s="83"/>
      <c r="M20" s="35">
        <v>9600</v>
      </c>
      <c r="N20" s="35">
        <v>9218</v>
      </c>
      <c r="O20" s="36">
        <f>IF(ISBLANK(N20),"",(IFERROR(((N20/M20-1)*100),"")))</f>
        <v>-3.979166666666667</v>
      </c>
      <c r="P20" s="35">
        <v>380579</v>
      </c>
      <c r="Q20" s="74"/>
      <c r="R20" s="71"/>
      <c r="S20" s="71"/>
    </row>
    <row r="21" spans="1:19" s="2" customFormat="1" ht="15.75">
      <c r="A21" s="22"/>
      <c r="B21" s="34" t="s">
        <v>275</v>
      </c>
      <c r="C21" s="35">
        <v>40491</v>
      </c>
      <c r="D21" s="35">
        <v>52498</v>
      </c>
      <c r="E21" s="36">
        <f t="shared" ref="E21:E28" si="3">IF(ISBLANK(D21),"",(IFERROR(((D21/C21-1)*100),"")))</f>
        <v>29.653503247635271</v>
      </c>
      <c r="F21" s="35">
        <v>1516893</v>
      </c>
      <c r="G21" s="67"/>
      <c r="H21" s="35">
        <v>29779</v>
      </c>
      <c r="I21" s="35">
        <v>32655</v>
      </c>
      <c r="J21" s="36">
        <f t="shared" ref="J21:J28" si="4">IF(ISBLANK(I21),"",(IFERROR(((I21/H21-1)*100),"")))</f>
        <v>9.6578125524698688</v>
      </c>
      <c r="K21" s="35">
        <v>1193214</v>
      </c>
      <c r="L21" s="32"/>
      <c r="M21" s="35">
        <v>10584</v>
      </c>
      <c r="N21" s="35">
        <v>11453</v>
      </c>
      <c r="O21" s="36">
        <f t="shared" ref="O21:O28" si="5">IF(ISBLANK(N21),"",(IFERROR(((N21/M21-1)*100),"")))</f>
        <v>8.2105064247921291</v>
      </c>
      <c r="P21" s="35">
        <v>392032</v>
      </c>
      <c r="Q21" s="74"/>
      <c r="R21" s="71"/>
      <c r="S21" s="71"/>
    </row>
    <row r="22" spans="1:19" s="2" customFormat="1" ht="15.75">
      <c r="A22" s="22"/>
      <c r="B22" s="34" t="s">
        <v>276</v>
      </c>
      <c r="C22" s="35">
        <v>50239</v>
      </c>
      <c r="D22" s="35">
        <v>56877</v>
      </c>
      <c r="E22" s="36">
        <f t="shared" si="3"/>
        <v>13.212842612313146</v>
      </c>
      <c r="F22" s="35">
        <v>1573770</v>
      </c>
      <c r="G22" s="67"/>
      <c r="H22" s="35">
        <v>33501</v>
      </c>
      <c r="I22" s="35">
        <v>29938</v>
      </c>
      <c r="J22" s="36">
        <f t="shared" si="4"/>
        <v>-10.635503417808422</v>
      </c>
      <c r="K22" s="35">
        <v>1223152</v>
      </c>
      <c r="L22" s="32"/>
      <c r="M22" s="35">
        <v>11005</v>
      </c>
      <c r="N22" s="35">
        <v>10941</v>
      </c>
      <c r="O22" s="36">
        <f t="shared" si="5"/>
        <v>-0.58155383916401737</v>
      </c>
      <c r="P22" s="35">
        <v>402973</v>
      </c>
      <c r="Q22" s="74"/>
      <c r="R22" s="71"/>
      <c r="S22" s="71"/>
    </row>
    <row r="23" spans="1:19" s="2" customFormat="1" ht="15.75">
      <c r="A23" s="22"/>
      <c r="B23" s="34" t="s">
        <v>277</v>
      </c>
      <c r="C23" s="35">
        <v>43199</v>
      </c>
      <c r="D23" s="35">
        <v>46151</v>
      </c>
      <c r="E23" s="36">
        <f t="shared" si="3"/>
        <v>6.8334915160073173</v>
      </c>
      <c r="F23" s="35">
        <v>1619921</v>
      </c>
      <c r="G23" s="67"/>
      <c r="H23" s="35">
        <v>28932</v>
      </c>
      <c r="I23" s="35">
        <v>29143</v>
      </c>
      <c r="J23" s="36">
        <f t="shared" si="4"/>
        <v>0.72929628093461041</v>
      </c>
      <c r="K23" s="35">
        <v>1252295</v>
      </c>
      <c r="L23" s="32"/>
      <c r="M23" s="35">
        <v>9818</v>
      </c>
      <c r="N23" s="35">
        <v>10158</v>
      </c>
      <c r="O23" s="36">
        <f t="shared" si="5"/>
        <v>3.4630270930943174</v>
      </c>
      <c r="P23" s="35">
        <v>413131</v>
      </c>
      <c r="Q23" s="74"/>
      <c r="R23" s="71"/>
      <c r="S23" s="71"/>
    </row>
    <row r="24" spans="1:19" s="2" customFormat="1" ht="15.75">
      <c r="A24" s="22"/>
      <c r="B24" s="34" t="s">
        <v>278</v>
      </c>
      <c r="C24" s="35">
        <v>69631</v>
      </c>
      <c r="D24" s="35">
        <v>47222</v>
      </c>
      <c r="E24" s="36">
        <f t="shared" si="3"/>
        <v>-32.182504918786172</v>
      </c>
      <c r="F24" s="35">
        <v>1667143</v>
      </c>
      <c r="G24" s="67"/>
      <c r="H24" s="35">
        <v>45406</v>
      </c>
      <c r="I24" s="35">
        <v>31598</v>
      </c>
      <c r="J24" s="36">
        <f t="shared" si="4"/>
        <v>-30.410077963264769</v>
      </c>
      <c r="K24" s="35">
        <v>1283893</v>
      </c>
      <c r="L24" s="32"/>
      <c r="M24" s="35">
        <v>13537</v>
      </c>
      <c r="N24" s="35">
        <v>11379</v>
      </c>
      <c r="O24" s="36">
        <f t="shared" si="5"/>
        <v>-15.941493683977248</v>
      </c>
      <c r="P24" s="35">
        <v>424510</v>
      </c>
      <c r="Q24" s="74"/>
      <c r="R24" s="71"/>
      <c r="S24" s="71"/>
    </row>
    <row r="25" spans="1:19" s="2" customFormat="1" ht="15.75">
      <c r="A25" s="22"/>
      <c r="B25" s="34" t="s">
        <v>279</v>
      </c>
      <c r="C25" s="35">
        <v>46162</v>
      </c>
      <c r="D25" s="35">
        <v>46584</v>
      </c>
      <c r="E25" s="36">
        <f t="shared" si="3"/>
        <v>0.91417182964343979</v>
      </c>
      <c r="F25" s="35">
        <v>1713727</v>
      </c>
      <c r="G25" s="67"/>
      <c r="H25" s="35">
        <v>31734</v>
      </c>
      <c r="I25" s="35">
        <v>31765</v>
      </c>
      <c r="J25" s="36">
        <f t="shared" si="4"/>
        <v>9.7687023381864968E-2</v>
      </c>
      <c r="K25" s="35">
        <v>1315658</v>
      </c>
      <c r="L25" s="32"/>
      <c r="M25" s="35">
        <v>10615</v>
      </c>
      <c r="N25" s="35">
        <v>11575</v>
      </c>
      <c r="O25" s="36">
        <f t="shared" si="5"/>
        <v>9.0438059349976498</v>
      </c>
      <c r="P25" s="35">
        <v>436085</v>
      </c>
      <c r="Q25" s="74"/>
      <c r="R25" s="71"/>
      <c r="S25" s="71"/>
    </row>
    <row r="26" spans="1:19" s="2" customFormat="1" ht="15.75">
      <c r="A26" s="22"/>
      <c r="B26" s="34" t="s">
        <v>280</v>
      </c>
      <c r="C26" s="35">
        <v>38316</v>
      </c>
      <c r="D26" s="109">
        <v>48632</v>
      </c>
      <c r="E26" s="110">
        <f t="shared" si="3"/>
        <v>26.923478442426131</v>
      </c>
      <c r="F26" s="109">
        <v>1762359</v>
      </c>
      <c r="G26" s="67"/>
      <c r="H26" s="35">
        <v>26314</v>
      </c>
      <c r="I26" s="109">
        <v>31948</v>
      </c>
      <c r="J26" s="110">
        <f t="shared" si="4"/>
        <v>21.410655924602871</v>
      </c>
      <c r="K26" s="109">
        <v>1347606</v>
      </c>
      <c r="L26" s="32"/>
      <c r="M26" s="35">
        <v>9486</v>
      </c>
      <c r="N26" s="109">
        <v>11856</v>
      </c>
      <c r="O26" s="110">
        <f t="shared" si="5"/>
        <v>24.9841872232764</v>
      </c>
      <c r="P26" s="109">
        <v>447941</v>
      </c>
      <c r="Q26" s="74"/>
      <c r="R26" s="71"/>
      <c r="S26" s="71"/>
    </row>
    <row r="27" spans="1:19" s="2" customFormat="1" ht="15.75">
      <c r="A27" s="22"/>
      <c r="B27" s="34" t="s">
        <v>281</v>
      </c>
      <c r="C27" s="35">
        <v>38660</v>
      </c>
      <c r="D27" s="35"/>
      <c r="E27" s="36" t="str">
        <f t="shared" si="3"/>
        <v/>
      </c>
      <c r="F27" s="35"/>
      <c r="G27" s="67"/>
      <c r="H27" s="35">
        <v>25126</v>
      </c>
      <c r="I27" s="35"/>
      <c r="J27" s="36" t="str">
        <f t="shared" si="4"/>
        <v/>
      </c>
      <c r="K27" s="35"/>
      <c r="L27" s="32"/>
      <c r="M27" s="35">
        <v>9330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282</v>
      </c>
      <c r="C28" s="35">
        <v>27745</v>
      </c>
      <c r="D28" s="35"/>
      <c r="E28" s="36" t="str">
        <f t="shared" si="3"/>
        <v/>
      </c>
      <c r="F28" s="35"/>
      <c r="G28" s="67"/>
      <c r="H28" s="35">
        <v>18191</v>
      </c>
      <c r="I28" s="35"/>
      <c r="J28" s="36" t="str">
        <f t="shared" si="4"/>
        <v/>
      </c>
      <c r="K28" s="35"/>
      <c r="L28" s="32"/>
      <c r="M28" s="35">
        <v>7013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283</v>
      </c>
      <c r="C29" s="76">
        <f>SUM(C17:C28)</f>
        <v>524180</v>
      </c>
      <c r="D29" s="76">
        <f>SUM(D17:D28)</f>
        <v>504646</v>
      </c>
      <c r="E29" s="75"/>
      <c r="F29" s="76"/>
      <c r="G29" s="80"/>
      <c r="H29" s="76">
        <f>SUM(H17:H28)</f>
        <v>349121</v>
      </c>
      <c r="I29" s="76">
        <f>SUM(I17:I28)</f>
        <v>320407</v>
      </c>
      <c r="J29" s="75"/>
      <c r="K29" s="76"/>
      <c r="L29" s="80"/>
      <c r="M29" s="76">
        <f>SUM(M17:M28)</f>
        <v>115653</v>
      </c>
      <c r="N29" s="76">
        <f>SUM(N17:N28)</f>
        <v>113152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305</v>
      </c>
      <c r="G30" s="21"/>
      <c r="H30" s="21"/>
      <c r="I30" s="21"/>
      <c r="J30" s="21"/>
      <c r="K30" s="21" t="s">
        <v>305</v>
      </c>
      <c r="L30" s="21"/>
      <c r="M30" s="21"/>
      <c r="N30" s="21"/>
      <c r="O30" s="21"/>
      <c r="P30" s="21" t="s">
        <v>305</v>
      </c>
      <c r="Q30" s="23"/>
    </row>
    <row r="31" spans="1:19" s="2" customFormat="1" ht="18.75">
      <c r="A31" s="65"/>
      <c r="B31" s="92" t="s">
        <v>310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269</v>
      </c>
      <c r="D33" s="102"/>
      <c r="E33" s="100" t="s">
        <v>254</v>
      </c>
      <c r="F33" s="101" t="s">
        <v>318</v>
      </c>
      <c r="G33" s="67"/>
      <c r="H33" s="102" t="s">
        <v>269</v>
      </c>
      <c r="I33" s="102"/>
      <c r="J33" s="100" t="s">
        <v>254</v>
      </c>
      <c r="K33" s="101" t="s">
        <v>318</v>
      </c>
      <c r="L33" s="90"/>
      <c r="M33" s="102" t="s">
        <v>269</v>
      </c>
      <c r="N33" s="102"/>
      <c r="O33" s="100" t="s">
        <v>254</v>
      </c>
      <c r="P33" s="101" t="s">
        <v>318</v>
      </c>
      <c r="Q33" s="23"/>
    </row>
    <row r="34" spans="1:17" s="2" customFormat="1" ht="15.75">
      <c r="A34" s="65"/>
      <c r="B34" s="68"/>
      <c r="C34" s="31">
        <v>2016</v>
      </c>
      <c r="D34" s="31">
        <v>2017</v>
      </c>
      <c r="E34" s="100"/>
      <c r="F34" s="101"/>
      <c r="G34" s="67"/>
      <c r="H34" s="31">
        <v>2016</v>
      </c>
      <c r="I34" s="31">
        <v>2017</v>
      </c>
      <c r="J34" s="100"/>
      <c r="K34" s="101"/>
      <c r="L34" s="90"/>
      <c r="M34" s="31">
        <v>2016</v>
      </c>
      <c r="N34" s="31">
        <v>2017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271</v>
      </c>
      <c r="C36" s="35">
        <v>23080</v>
      </c>
      <c r="D36" s="35">
        <v>32261</v>
      </c>
      <c r="E36" s="36">
        <f t="shared" ref="E36:E38" si="6">IF(ISBLANK(D36),"",(IFERROR(((D36/C36-1)*100),"")))</f>
        <v>39.779029462738301</v>
      </c>
      <c r="F36" s="35">
        <v>765218</v>
      </c>
      <c r="G36" s="67"/>
      <c r="H36" s="35">
        <v>14866</v>
      </c>
      <c r="I36" s="35">
        <v>20383</v>
      </c>
      <c r="J36" s="36">
        <f t="shared" ref="J36:J38" si="7">IF(ISBLANK(I36),"",(IFERROR(((I36/H36-1)*100),"")))</f>
        <v>37.111529665007396</v>
      </c>
      <c r="K36" s="35">
        <v>599703</v>
      </c>
      <c r="L36" s="90"/>
      <c r="M36" s="35">
        <v>3793</v>
      </c>
      <c r="N36" s="35">
        <v>5310</v>
      </c>
      <c r="O36" s="36">
        <f t="shared" ref="O36:O38" si="8">IF(ISBLANK(N36),"",(IFERROR(((N36/M36-1)*100),"")))</f>
        <v>39.994727128921696</v>
      </c>
      <c r="P36" s="35">
        <v>162197</v>
      </c>
      <c r="Q36" s="23"/>
    </row>
    <row r="37" spans="1:17" s="2" customFormat="1" ht="15.75">
      <c r="A37" s="22"/>
      <c r="B37" s="34" t="s">
        <v>272</v>
      </c>
      <c r="C37" s="35">
        <v>28947</v>
      </c>
      <c r="D37" s="35">
        <v>31459</v>
      </c>
      <c r="E37" s="36">
        <f t="shared" si="6"/>
        <v>8.6779286281825296</v>
      </c>
      <c r="F37" s="35">
        <v>796677</v>
      </c>
      <c r="G37" s="67"/>
      <c r="H37" s="35">
        <v>18544</v>
      </c>
      <c r="I37" s="35">
        <v>20052</v>
      </c>
      <c r="J37" s="36">
        <f t="shared" si="7"/>
        <v>8.1320103537532376</v>
      </c>
      <c r="K37" s="35">
        <v>619755</v>
      </c>
      <c r="L37" s="90"/>
      <c r="M37" s="35">
        <v>5054</v>
      </c>
      <c r="N37" s="35">
        <v>5760</v>
      </c>
      <c r="O37" s="36">
        <f t="shared" si="8"/>
        <v>13.96913335971508</v>
      </c>
      <c r="P37" s="35">
        <v>167957</v>
      </c>
      <c r="Q37" s="23"/>
    </row>
    <row r="38" spans="1:17" s="2" customFormat="1" ht="15.75">
      <c r="A38" s="22"/>
      <c r="B38" s="34" t="s">
        <v>273</v>
      </c>
      <c r="C38" s="35">
        <v>25279</v>
      </c>
      <c r="D38" s="35">
        <v>30227</v>
      </c>
      <c r="E38" s="36">
        <f t="shared" si="6"/>
        <v>19.57355908065983</v>
      </c>
      <c r="F38" s="35">
        <v>826904</v>
      </c>
      <c r="G38" s="67"/>
      <c r="H38" s="35">
        <v>15744</v>
      </c>
      <c r="I38" s="35">
        <v>19818</v>
      </c>
      <c r="J38" s="36">
        <f t="shared" si="7"/>
        <v>25.876524390243905</v>
      </c>
      <c r="K38" s="35">
        <v>639573</v>
      </c>
      <c r="L38" s="90"/>
      <c r="M38" s="35">
        <v>4265</v>
      </c>
      <c r="N38" s="35">
        <v>6103</v>
      </c>
      <c r="O38" s="36">
        <f t="shared" si="8"/>
        <v>43.094958968347008</v>
      </c>
      <c r="P38" s="35">
        <v>174060</v>
      </c>
      <c r="Q38" s="23"/>
    </row>
    <row r="39" spans="1:17" s="2" customFormat="1" ht="15.75">
      <c r="A39" s="22"/>
      <c r="B39" s="34" t="s">
        <v>274</v>
      </c>
      <c r="C39" s="35">
        <v>26234</v>
      </c>
      <c r="D39" s="35">
        <v>22157</v>
      </c>
      <c r="E39" s="36">
        <f>IF(ISBLANK(D39),"",(IFERROR(((D39/C39-1)*100),"")))</f>
        <v>-15.540901120683081</v>
      </c>
      <c r="F39" s="35">
        <v>849061</v>
      </c>
      <c r="G39" s="67"/>
      <c r="H39" s="35">
        <v>16987</v>
      </c>
      <c r="I39" s="35">
        <v>13728</v>
      </c>
      <c r="J39" s="36">
        <f>IF(ISBLANK(I39),"",(IFERROR(((I39/H39-1)*100),"")))</f>
        <v>-19.185259315947491</v>
      </c>
      <c r="K39" s="35">
        <v>653301</v>
      </c>
      <c r="L39" s="90"/>
      <c r="M39" s="35">
        <v>4345</v>
      </c>
      <c r="N39" s="35">
        <v>4141</v>
      </c>
      <c r="O39" s="36">
        <f>IF(ISBLANK(N39),"",(IFERROR(((N39/M39-1)*100),"")))</f>
        <v>-4.6950517836593768</v>
      </c>
      <c r="P39" s="35">
        <v>178201</v>
      </c>
      <c r="Q39" s="23"/>
    </row>
    <row r="40" spans="1:17" s="2" customFormat="1" ht="15.75">
      <c r="A40" s="22"/>
      <c r="B40" s="34" t="s">
        <v>275</v>
      </c>
      <c r="C40" s="35">
        <v>22525</v>
      </c>
      <c r="D40" s="35">
        <v>28508</v>
      </c>
      <c r="E40" s="36">
        <f t="shared" ref="E40:E47" si="9">IF(ISBLANK(D40),"",(IFERROR(((D40/C40-1)*100),"")))</f>
        <v>26.56159822419535</v>
      </c>
      <c r="F40" s="35">
        <v>877569</v>
      </c>
      <c r="G40" s="67"/>
      <c r="H40" s="35">
        <v>16516</v>
      </c>
      <c r="I40" s="35">
        <v>17109</v>
      </c>
      <c r="J40" s="36">
        <f t="shared" ref="J40:J47" si="10">IF(ISBLANK(I40),"",(IFERROR(((I40/H40-1)*100),"")))</f>
        <v>3.5904577379510805</v>
      </c>
      <c r="K40" s="35">
        <v>670410</v>
      </c>
      <c r="L40" s="90"/>
      <c r="M40" s="35">
        <v>4843</v>
      </c>
      <c r="N40" s="35">
        <v>5017</v>
      </c>
      <c r="O40" s="36">
        <f t="shared" ref="O40:O47" si="11">IF(ISBLANK(N40),"",(IFERROR(((N40/M40-1)*100),"")))</f>
        <v>3.5928143712574911</v>
      </c>
      <c r="P40" s="35">
        <v>183218</v>
      </c>
      <c r="Q40" s="23"/>
    </row>
    <row r="41" spans="1:17" s="2" customFormat="1" ht="15.75">
      <c r="A41" s="22"/>
      <c r="B41" s="34" t="s">
        <v>276</v>
      </c>
      <c r="C41" s="35">
        <v>28498</v>
      </c>
      <c r="D41" s="35">
        <v>30600</v>
      </c>
      <c r="E41" s="36">
        <f t="shared" si="9"/>
        <v>7.3759562074531493</v>
      </c>
      <c r="F41" s="35">
        <v>908169</v>
      </c>
      <c r="G41" s="67"/>
      <c r="H41" s="35">
        <v>18565</v>
      </c>
      <c r="I41" s="35">
        <v>15773</v>
      </c>
      <c r="J41" s="36">
        <f t="shared" si="10"/>
        <v>-15.039051979531381</v>
      </c>
      <c r="K41" s="35">
        <v>686183</v>
      </c>
      <c r="L41" s="90"/>
      <c r="M41" s="35">
        <v>5152</v>
      </c>
      <c r="N41" s="35">
        <v>4949</v>
      </c>
      <c r="O41" s="36">
        <f t="shared" si="11"/>
        <v>-3.9402173913043459</v>
      </c>
      <c r="P41" s="35">
        <v>188167</v>
      </c>
      <c r="Q41" s="23"/>
    </row>
    <row r="42" spans="1:17" s="2" customFormat="1" ht="15.75">
      <c r="A42" s="22"/>
      <c r="B42" s="34" t="s">
        <v>277</v>
      </c>
      <c r="C42" s="35">
        <v>24500</v>
      </c>
      <c r="D42" s="35">
        <v>24926</v>
      </c>
      <c r="E42" s="36">
        <f t="shared" si="9"/>
        <v>1.7387755102040714</v>
      </c>
      <c r="F42" s="35">
        <v>933095</v>
      </c>
      <c r="G42" s="67"/>
      <c r="H42" s="35">
        <v>16115</v>
      </c>
      <c r="I42" s="35">
        <v>15757</v>
      </c>
      <c r="J42" s="36">
        <f t="shared" si="10"/>
        <v>-2.2215327334781265</v>
      </c>
      <c r="K42" s="35">
        <v>701940</v>
      </c>
      <c r="L42" s="90"/>
      <c r="M42" s="35">
        <v>4497</v>
      </c>
      <c r="N42" s="35">
        <v>4728</v>
      </c>
      <c r="O42" s="36">
        <f t="shared" si="11"/>
        <v>5.1367578385590473</v>
      </c>
      <c r="P42" s="35">
        <v>192895</v>
      </c>
      <c r="Q42" s="23"/>
    </row>
    <row r="43" spans="1:17" s="2" customFormat="1" ht="15.75">
      <c r="A43" s="22"/>
      <c r="B43" s="34" t="s">
        <v>278</v>
      </c>
      <c r="C43" s="35">
        <v>39485</v>
      </c>
      <c r="D43" s="35">
        <v>24926</v>
      </c>
      <c r="E43" s="36">
        <f t="shared" si="9"/>
        <v>-36.872229960744583</v>
      </c>
      <c r="F43" s="35">
        <v>958021</v>
      </c>
      <c r="G43" s="67"/>
      <c r="H43" s="35">
        <v>25696</v>
      </c>
      <c r="I43" s="35">
        <v>16619</v>
      </c>
      <c r="J43" s="36">
        <f t="shared" si="10"/>
        <v>-35.324564134495638</v>
      </c>
      <c r="K43" s="35">
        <v>718559</v>
      </c>
      <c r="L43" s="90"/>
      <c r="M43" s="35">
        <v>6145</v>
      </c>
      <c r="N43" s="35">
        <v>5210</v>
      </c>
      <c r="O43" s="36">
        <f t="shared" si="11"/>
        <v>-15.21562245728234</v>
      </c>
      <c r="P43" s="35">
        <v>198105</v>
      </c>
      <c r="Q43" s="23"/>
    </row>
    <row r="44" spans="1:17" s="2" customFormat="1" ht="15.75">
      <c r="A44" s="22"/>
      <c r="B44" s="34" t="s">
        <v>279</v>
      </c>
      <c r="C44" s="35">
        <v>25381</v>
      </c>
      <c r="D44" s="35">
        <v>25028</v>
      </c>
      <c r="E44" s="36">
        <f t="shared" si="9"/>
        <v>-1.3908041448327468</v>
      </c>
      <c r="F44" s="35">
        <v>983049</v>
      </c>
      <c r="G44" s="67"/>
      <c r="H44" s="35">
        <v>17170</v>
      </c>
      <c r="I44" s="35">
        <v>16811</v>
      </c>
      <c r="J44" s="36">
        <f t="shared" si="10"/>
        <v>-2.0908561444379692</v>
      </c>
      <c r="K44" s="35">
        <v>735370</v>
      </c>
      <c r="L44" s="90"/>
      <c r="M44" s="35">
        <v>4832</v>
      </c>
      <c r="N44" s="35">
        <v>5240</v>
      </c>
      <c r="O44" s="36">
        <f t="shared" si="11"/>
        <v>8.4437086092715283</v>
      </c>
      <c r="P44" s="35">
        <v>203345</v>
      </c>
      <c r="Q44" s="23"/>
    </row>
    <row r="45" spans="1:17" s="2" customFormat="1" ht="15.75">
      <c r="A45" s="22"/>
      <c r="B45" s="34" t="s">
        <v>280</v>
      </c>
      <c r="C45" s="35">
        <v>20980</v>
      </c>
      <c r="D45" s="109">
        <v>26382</v>
      </c>
      <c r="E45" s="110">
        <f t="shared" si="9"/>
        <v>25.74833174451858</v>
      </c>
      <c r="F45" s="109">
        <v>1009431</v>
      </c>
      <c r="G45" s="67"/>
      <c r="H45" s="35">
        <v>14095</v>
      </c>
      <c r="I45" s="109">
        <v>16802</v>
      </c>
      <c r="J45" s="110">
        <f t="shared" si="10"/>
        <v>19.205391982972685</v>
      </c>
      <c r="K45" s="109">
        <v>752172</v>
      </c>
      <c r="L45" s="90"/>
      <c r="M45" s="35">
        <v>4365</v>
      </c>
      <c r="N45" s="109">
        <v>5304</v>
      </c>
      <c r="O45" s="110">
        <f t="shared" si="11"/>
        <v>21.512027491408926</v>
      </c>
      <c r="P45" s="109">
        <v>208649</v>
      </c>
      <c r="Q45" s="23"/>
    </row>
    <row r="46" spans="1:17" s="2" customFormat="1" ht="15.75">
      <c r="A46" s="22"/>
      <c r="B46" s="34" t="s">
        <v>281</v>
      </c>
      <c r="C46" s="35">
        <v>21172</v>
      </c>
      <c r="D46" s="35"/>
      <c r="E46" s="36" t="str">
        <f t="shared" si="9"/>
        <v/>
      </c>
      <c r="F46" s="35"/>
      <c r="G46" s="67"/>
      <c r="H46" s="35">
        <v>13173</v>
      </c>
      <c r="I46" s="35"/>
      <c r="J46" s="36" t="str">
        <f t="shared" si="10"/>
        <v/>
      </c>
      <c r="K46" s="35"/>
      <c r="L46" s="90"/>
      <c r="M46" s="35">
        <v>4296</v>
      </c>
      <c r="N46" s="35"/>
      <c r="O46" s="36" t="str">
        <f t="shared" si="11"/>
        <v/>
      </c>
      <c r="P46" s="35"/>
      <c r="Q46" s="23"/>
    </row>
    <row r="47" spans="1:17" s="2" customFormat="1" ht="15.75">
      <c r="A47" s="22"/>
      <c r="B47" s="34" t="s">
        <v>282</v>
      </c>
      <c r="C47" s="35">
        <v>14899</v>
      </c>
      <c r="D47" s="35"/>
      <c r="E47" s="36" t="str">
        <f t="shared" si="9"/>
        <v/>
      </c>
      <c r="F47" s="35"/>
      <c r="G47" s="67"/>
      <c r="H47" s="35">
        <v>9813</v>
      </c>
      <c r="I47" s="35"/>
      <c r="J47" s="36" t="str">
        <f t="shared" si="10"/>
        <v/>
      </c>
      <c r="K47" s="35"/>
      <c r="L47" s="90"/>
      <c r="M47" s="35">
        <v>3254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283</v>
      </c>
      <c r="C48" s="76">
        <f>SUM(C36:C47)</f>
        <v>300980</v>
      </c>
      <c r="D48" s="76">
        <f>SUM(D36:D47)</f>
        <v>276474</v>
      </c>
      <c r="E48" s="75"/>
      <c r="F48" s="76"/>
      <c r="G48" s="80"/>
      <c r="H48" s="76">
        <f>SUM(H36:H47)</f>
        <v>197284</v>
      </c>
      <c r="I48" s="76">
        <f>SUM(I36:I47)</f>
        <v>172852</v>
      </c>
      <c r="J48" s="75"/>
      <c r="K48" s="76"/>
      <c r="L48" s="80"/>
      <c r="M48" s="76">
        <f>SUM(M36:M47)</f>
        <v>54841</v>
      </c>
      <c r="N48" s="76">
        <f>SUM(N36:N47)</f>
        <v>51762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311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269</v>
      </c>
      <c r="D52" s="102"/>
      <c r="E52" s="100" t="s">
        <v>254</v>
      </c>
      <c r="F52" s="101" t="s">
        <v>318</v>
      </c>
      <c r="G52" s="67"/>
      <c r="H52" s="102" t="s">
        <v>269</v>
      </c>
      <c r="I52" s="102"/>
      <c r="J52" s="100" t="s">
        <v>254</v>
      </c>
      <c r="K52" s="101" t="s">
        <v>318</v>
      </c>
      <c r="L52" s="96"/>
      <c r="M52" s="102" t="s">
        <v>269</v>
      </c>
      <c r="N52" s="102"/>
      <c r="O52" s="100" t="s">
        <v>254</v>
      </c>
      <c r="P52" s="101" t="s">
        <v>318</v>
      </c>
      <c r="Q52" s="23"/>
    </row>
    <row r="53" spans="1:17" s="2" customFormat="1" ht="15.75">
      <c r="A53" s="22"/>
      <c r="B53" s="68"/>
      <c r="C53" s="31">
        <v>2016</v>
      </c>
      <c r="D53" s="31">
        <v>2017</v>
      </c>
      <c r="E53" s="100"/>
      <c r="F53" s="101"/>
      <c r="G53" s="67"/>
      <c r="H53" s="31">
        <v>2016</v>
      </c>
      <c r="I53" s="31">
        <v>2017</v>
      </c>
      <c r="J53" s="100"/>
      <c r="K53" s="101"/>
      <c r="L53" s="96"/>
      <c r="M53" s="31">
        <v>2016</v>
      </c>
      <c r="N53" s="31">
        <v>2017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271</v>
      </c>
      <c r="C55" s="35">
        <f>C17-C36</f>
        <v>14763</v>
      </c>
      <c r="D55" s="35">
        <f t="shared" ref="D55:D66" si="12">IF(D17-D36=0,"",D17-D36)</f>
        <v>24125</v>
      </c>
      <c r="E55" s="36">
        <f t="shared" ref="E55:E66" si="13">IF(ISBLANK(D55),"",(IFERROR(((D55/C55-1)*100),"")))</f>
        <v>63.415294994242366</v>
      </c>
      <c r="F55" s="35">
        <f>IF(F17-F36=0,"",F17-F36)</f>
        <v>548881</v>
      </c>
      <c r="G55" s="67"/>
      <c r="H55" s="35">
        <f>H17-H36</f>
        <v>9840</v>
      </c>
      <c r="I55" s="35">
        <f t="shared" ref="I55:I66" si="14">IF(I17-I36=0,"",I17-I36)</f>
        <v>15924</v>
      </c>
      <c r="J55" s="36">
        <f t="shared" ref="J55:J66" si="15">IF(ISBLANK(I55),"",(IFERROR(((I55/H55-1)*100),"")))</f>
        <v>61.82926829268294</v>
      </c>
      <c r="K55" s="35">
        <f t="shared" ref="K55:K66" si="16">IF(K17-K36=0,"",K17-K36)</f>
        <v>463803</v>
      </c>
      <c r="L55" s="90"/>
      <c r="M55" s="35">
        <f>M17-M36</f>
        <v>3608</v>
      </c>
      <c r="N55" s="35">
        <f t="shared" ref="N55:N66" si="17">IF(N17-N36=0,"",N17-N36)</f>
        <v>6198</v>
      </c>
      <c r="O55" s="36">
        <f t="shared" ref="O55:O66" si="18">IF(ISBLANK(N55),"",(IFERROR(((N55/M55-1)*100),"")))</f>
        <v>71.784922394678489</v>
      </c>
      <c r="P55" s="35">
        <f t="shared" ref="P55:P66" si="19">IF(P17-P36=0,"",P17-P36)</f>
        <v>184100</v>
      </c>
      <c r="Q55" s="23"/>
    </row>
    <row r="56" spans="1:17" s="2" customFormat="1" ht="15.75">
      <c r="A56" s="22"/>
      <c r="B56" s="34" t="s">
        <v>272</v>
      </c>
      <c r="C56" s="35">
        <f t="shared" ref="C56" si="20">C18-C37</f>
        <v>16551</v>
      </c>
      <c r="D56" s="35">
        <f t="shared" si="12"/>
        <v>24357</v>
      </c>
      <c r="E56" s="36">
        <f t="shared" si="13"/>
        <v>47.163313394961023</v>
      </c>
      <c r="F56" s="35">
        <f t="shared" ref="F56:F66" si="21">IF(F18-F37=0,"",F18-F37)</f>
        <v>573238</v>
      </c>
      <c r="G56" s="67"/>
      <c r="H56" s="35">
        <f t="shared" ref="H56" si="22">H18-H37</f>
        <v>10688</v>
      </c>
      <c r="I56" s="35">
        <f t="shared" si="14"/>
        <v>16013</v>
      </c>
      <c r="J56" s="36">
        <f t="shared" si="15"/>
        <v>49.822230538922163</v>
      </c>
      <c r="K56" s="35">
        <f t="shared" si="16"/>
        <v>479816</v>
      </c>
      <c r="L56" s="90"/>
      <c r="M56" s="35">
        <f t="shared" ref="M56" si="23">M18-M37</f>
        <v>4157</v>
      </c>
      <c r="N56" s="35">
        <f t="shared" si="17"/>
        <v>6614</v>
      </c>
      <c r="O56" s="36">
        <f t="shared" si="18"/>
        <v>59.10512388741882</v>
      </c>
      <c r="P56" s="35">
        <f t="shared" si="19"/>
        <v>190714</v>
      </c>
      <c r="Q56" s="23"/>
    </row>
    <row r="57" spans="1:17" s="2" customFormat="1" ht="15.75">
      <c r="A57" s="22"/>
      <c r="B57" s="34" t="s">
        <v>273</v>
      </c>
      <c r="C57" s="35">
        <f t="shared" ref="C57" si="24">C19-C38</f>
        <v>16430</v>
      </c>
      <c r="D57" s="35">
        <f t="shared" si="12"/>
        <v>23463</v>
      </c>
      <c r="E57" s="36">
        <f t="shared" si="13"/>
        <v>42.805842970176514</v>
      </c>
      <c r="F57" s="35">
        <f t="shared" si="21"/>
        <v>596701</v>
      </c>
      <c r="G57" s="67"/>
      <c r="H57" s="35">
        <f t="shared" ref="H57" si="25">H19-H38</f>
        <v>10362</v>
      </c>
      <c r="I57" s="35">
        <f t="shared" si="14"/>
        <v>15590</v>
      </c>
      <c r="J57" s="36">
        <f t="shared" si="15"/>
        <v>50.45358038988612</v>
      </c>
      <c r="K57" s="35">
        <f t="shared" si="16"/>
        <v>495406</v>
      </c>
      <c r="L57" s="90"/>
      <c r="M57" s="35">
        <f t="shared" ref="M57" si="26">M19-M38</f>
        <v>3788</v>
      </c>
      <c r="N57" s="35">
        <f t="shared" si="17"/>
        <v>6587</v>
      </c>
      <c r="O57" s="36">
        <f t="shared" si="18"/>
        <v>73.89123548046463</v>
      </c>
      <c r="P57" s="35">
        <f t="shared" si="19"/>
        <v>197301</v>
      </c>
      <c r="Q57" s="23"/>
    </row>
    <row r="58" spans="1:17" s="2" customFormat="1" ht="15.75">
      <c r="A58" s="22"/>
      <c r="B58" s="34" t="s">
        <v>274</v>
      </c>
      <c r="C58" s="35">
        <f t="shared" ref="C58" si="27">C20-C39</f>
        <v>18453</v>
      </c>
      <c r="D58" s="35">
        <f t="shared" si="12"/>
        <v>18633</v>
      </c>
      <c r="E58" s="36">
        <f t="shared" si="13"/>
        <v>0.97545114615509299</v>
      </c>
      <c r="F58" s="35">
        <f t="shared" si="21"/>
        <v>615334</v>
      </c>
      <c r="G58" s="67"/>
      <c r="H58" s="35">
        <f t="shared" ref="H58" si="28">H20-H39</f>
        <v>13107</v>
      </c>
      <c r="I58" s="35">
        <f t="shared" si="14"/>
        <v>11852</v>
      </c>
      <c r="J58" s="36">
        <f t="shared" si="15"/>
        <v>-9.5750362401770044</v>
      </c>
      <c r="K58" s="35">
        <f t="shared" si="16"/>
        <v>507258</v>
      </c>
      <c r="L58" s="90"/>
      <c r="M58" s="35">
        <f t="shared" ref="M58" si="29">M20-M39</f>
        <v>5255</v>
      </c>
      <c r="N58" s="35">
        <f t="shared" si="17"/>
        <v>5077</v>
      </c>
      <c r="O58" s="36">
        <f t="shared" si="18"/>
        <v>-3.3872502378686997</v>
      </c>
      <c r="P58" s="35">
        <f t="shared" si="19"/>
        <v>202378</v>
      </c>
      <c r="Q58" s="23"/>
    </row>
    <row r="59" spans="1:17" s="2" customFormat="1" ht="15.75">
      <c r="A59" s="22"/>
      <c r="B59" s="34" t="s">
        <v>275</v>
      </c>
      <c r="C59" s="35">
        <f t="shared" ref="C59" si="30">C21-C40</f>
        <v>17966</v>
      </c>
      <c r="D59" s="35">
        <f t="shared" si="12"/>
        <v>23990</v>
      </c>
      <c r="E59" s="36">
        <f t="shared" si="13"/>
        <v>33.530001113213849</v>
      </c>
      <c r="F59" s="35">
        <f t="shared" si="21"/>
        <v>639324</v>
      </c>
      <c r="G59" s="67"/>
      <c r="H59" s="35">
        <f t="shared" ref="H59" si="31">H21-H40</f>
        <v>13263</v>
      </c>
      <c r="I59" s="35">
        <f t="shared" si="14"/>
        <v>15546</v>
      </c>
      <c r="J59" s="36">
        <f t="shared" si="15"/>
        <v>17.213300158335223</v>
      </c>
      <c r="K59" s="35">
        <f t="shared" si="16"/>
        <v>522804</v>
      </c>
      <c r="L59" s="90"/>
      <c r="M59" s="35">
        <f t="shared" ref="M59" si="32">M21-M40</f>
        <v>5741</v>
      </c>
      <c r="N59" s="35">
        <f t="shared" si="17"/>
        <v>6436</v>
      </c>
      <c r="O59" s="36">
        <f t="shared" si="18"/>
        <v>12.105904894617669</v>
      </c>
      <c r="P59" s="35">
        <f t="shared" si="19"/>
        <v>208814</v>
      </c>
      <c r="Q59" s="23"/>
    </row>
    <row r="60" spans="1:17" s="2" customFormat="1" ht="15.75">
      <c r="A60" s="22"/>
      <c r="B60" s="34" t="s">
        <v>276</v>
      </c>
      <c r="C60" s="35">
        <f t="shared" ref="C60" si="33">C22-C41</f>
        <v>21741</v>
      </c>
      <c r="D60" s="35">
        <f t="shared" si="12"/>
        <v>26277</v>
      </c>
      <c r="E60" s="36">
        <f t="shared" si="13"/>
        <v>20.863805712708718</v>
      </c>
      <c r="F60" s="35">
        <f t="shared" si="21"/>
        <v>665601</v>
      </c>
      <c r="G60" s="67"/>
      <c r="H60" s="35">
        <f t="shared" ref="H60" si="34">H22-H41</f>
        <v>14936</v>
      </c>
      <c r="I60" s="35">
        <f t="shared" si="14"/>
        <v>14165</v>
      </c>
      <c r="J60" s="36">
        <f t="shared" si="15"/>
        <v>-5.1620246384574191</v>
      </c>
      <c r="K60" s="35">
        <f t="shared" si="16"/>
        <v>536969</v>
      </c>
      <c r="L60" s="90"/>
      <c r="M60" s="35">
        <f t="shared" ref="M60" si="35">M22-M41</f>
        <v>5853</v>
      </c>
      <c r="N60" s="35">
        <f t="shared" si="17"/>
        <v>5992</v>
      </c>
      <c r="O60" s="36">
        <f t="shared" si="18"/>
        <v>2.3748505040150247</v>
      </c>
      <c r="P60" s="35">
        <f t="shared" si="19"/>
        <v>214806</v>
      </c>
      <c r="Q60" s="23"/>
    </row>
    <row r="61" spans="1:17" s="2" customFormat="1" ht="15.75">
      <c r="A61" s="22"/>
      <c r="B61" s="34" t="s">
        <v>277</v>
      </c>
      <c r="C61" s="35">
        <f t="shared" ref="C61" si="36">C23-C42</f>
        <v>18699</v>
      </c>
      <c r="D61" s="35">
        <f t="shared" si="12"/>
        <v>21225</v>
      </c>
      <c r="E61" s="36">
        <f t="shared" si="13"/>
        <v>13.508743783090015</v>
      </c>
      <c r="F61" s="35">
        <f t="shared" si="21"/>
        <v>686826</v>
      </c>
      <c r="G61" s="67"/>
      <c r="H61" s="35">
        <f t="shared" ref="H61" si="37">H23-H42</f>
        <v>12817</v>
      </c>
      <c r="I61" s="35">
        <f t="shared" si="14"/>
        <v>13386</v>
      </c>
      <c r="J61" s="36">
        <f t="shared" si="15"/>
        <v>4.4394164000936209</v>
      </c>
      <c r="K61" s="35">
        <f t="shared" si="16"/>
        <v>550355</v>
      </c>
      <c r="L61" s="90"/>
      <c r="M61" s="35">
        <f t="shared" ref="M61" si="38">M23-M42</f>
        <v>5321</v>
      </c>
      <c r="N61" s="35">
        <f t="shared" si="17"/>
        <v>5430</v>
      </c>
      <c r="O61" s="36">
        <f t="shared" si="18"/>
        <v>2.0484871264799809</v>
      </c>
      <c r="P61" s="35">
        <f t="shared" si="19"/>
        <v>220236</v>
      </c>
      <c r="Q61" s="23"/>
    </row>
    <row r="62" spans="1:17" s="2" customFormat="1" ht="15.75">
      <c r="A62" s="22"/>
      <c r="B62" s="34" t="s">
        <v>278</v>
      </c>
      <c r="C62" s="35">
        <f t="shared" ref="C62" si="39">C24-C43</f>
        <v>30146</v>
      </c>
      <c r="D62" s="35">
        <f t="shared" si="12"/>
        <v>22296</v>
      </c>
      <c r="E62" s="36">
        <f t="shared" si="13"/>
        <v>-26.03993896370994</v>
      </c>
      <c r="F62" s="35">
        <f t="shared" si="21"/>
        <v>709122</v>
      </c>
      <c r="G62" s="67"/>
      <c r="H62" s="35">
        <f t="shared" ref="H62" si="40">H24-H43</f>
        <v>19710</v>
      </c>
      <c r="I62" s="35">
        <f t="shared" si="14"/>
        <v>14979</v>
      </c>
      <c r="J62" s="36">
        <f t="shared" si="15"/>
        <v>-24.00304414003044</v>
      </c>
      <c r="K62" s="35">
        <f t="shared" si="16"/>
        <v>565334</v>
      </c>
      <c r="L62" s="90"/>
      <c r="M62" s="35">
        <f t="shared" ref="M62" si="41">M24-M43</f>
        <v>7392</v>
      </c>
      <c r="N62" s="35">
        <f t="shared" si="17"/>
        <v>6169</v>
      </c>
      <c r="O62" s="36">
        <f t="shared" si="18"/>
        <v>-16.544913419913421</v>
      </c>
      <c r="P62" s="35">
        <f t="shared" si="19"/>
        <v>226405</v>
      </c>
      <c r="Q62" s="23"/>
    </row>
    <row r="63" spans="1:17" s="2" customFormat="1" ht="15.75">
      <c r="A63" s="22"/>
      <c r="B63" s="34" t="s">
        <v>279</v>
      </c>
      <c r="C63" s="35">
        <f t="shared" ref="C63" si="42">C25-C44</f>
        <v>20781</v>
      </c>
      <c r="D63" s="35">
        <f t="shared" si="12"/>
        <v>21556</v>
      </c>
      <c r="E63" s="36">
        <f t="shared" si="13"/>
        <v>3.7293681728501893</v>
      </c>
      <c r="F63" s="35">
        <f t="shared" si="21"/>
        <v>730678</v>
      </c>
      <c r="G63" s="67"/>
      <c r="H63" s="35">
        <f t="shared" ref="H63" si="43">H25-H44</f>
        <v>14564</v>
      </c>
      <c r="I63" s="35">
        <f t="shared" si="14"/>
        <v>14954</v>
      </c>
      <c r="J63" s="36">
        <f t="shared" si="15"/>
        <v>2.6778357594067659</v>
      </c>
      <c r="K63" s="35">
        <f t="shared" si="16"/>
        <v>580288</v>
      </c>
      <c r="L63" s="90"/>
      <c r="M63" s="35">
        <f t="shared" ref="M63" si="44">M25-M44</f>
        <v>5783</v>
      </c>
      <c r="N63" s="35">
        <f t="shared" si="17"/>
        <v>6335</v>
      </c>
      <c r="O63" s="36">
        <f t="shared" si="18"/>
        <v>9.5452187445962409</v>
      </c>
      <c r="P63" s="35">
        <f t="shared" si="19"/>
        <v>232740</v>
      </c>
      <c r="Q63" s="23"/>
    </row>
    <row r="64" spans="1:17" s="2" customFormat="1" ht="15.75">
      <c r="A64" s="22"/>
      <c r="B64" s="34" t="s">
        <v>280</v>
      </c>
      <c r="C64" s="35">
        <f t="shared" ref="C64" si="45">C26-C45</f>
        <v>17336</v>
      </c>
      <c r="D64" s="109">
        <f t="shared" si="12"/>
        <v>22250</v>
      </c>
      <c r="E64" s="110">
        <f t="shared" si="13"/>
        <v>28.345639132441171</v>
      </c>
      <c r="F64" s="109">
        <f t="shared" si="21"/>
        <v>752928</v>
      </c>
      <c r="G64" s="67"/>
      <c r="H64" s="35">
        <f t="shared" ref="H64" si="46">H26-H45</f>
        <v>12219</v>
      </c>
      <c r="I64" s="109">
        <f t="shared" si="14"/>
        <v>15146</v>
      </c>
      <c r="J64" s="110">
        <f t="shared" si="15"/>
        <v>23.954497094688598</v>
      </c>
      <c r="K64" s="109">
        <f t="shared" si="16"/>
        <v>595434</v>
      </c>
      <c r="L64" s="90"/>
      <c r="M64" s="35">
        <f t="shared" ref="M64" si="47">M26-M45</f>
        <v>5121</v>
      </c>
      <c r="N64" s="109">
        <f t="shared" si="17"/>
        <v>6552</v>
      </c>
      <c r="O64" s="110">
        <f t="shared" si="18"/>
        <v>27.943760984182788</v>
      </c>
      <c r="P64" s="109">
        <f t="shared" si="19"/>
        <v>239292</v>
      </c>
      <c r="Q64" s="23"/>
    </row>
    <row r="65" spans="1:17" s="2" customFormat="1" ht="15.75">
      <c r="A65" s="22"/>
      <c r="B65" s="34" t="s">
        <v>281</v>
      </c>
      <c r="C65" s="35">
        <f t="shared" ref="C65" si="48">C27-C46</f>
        <v>17488</v>
      </c>
      <c r="D65" s="35" t="str">
        <f t="shared" si="12"/>
        <v/>
      </c>
      <c r="E65" s="36" t="str">
        <f t="shared" si="13"/>
        <v/>
      </c>
      <c r="F65" s="35" t="str">
        <f t="shared" si="21"/>
        <v/>
      </c>
      <c r="G65" s="67"/>
      <c r="H65" s="35">
        <f t="shared" ref="H65" si="49">H27-H46</f>
        <v>11953</v>
      </c>
      <c r="I65" s="35" t="str">
        <f t="shared" si="14"/>
        <v/>
      </c>
      <c r="J65" s="36" t="str">
        <f t="shared" si="15"/>
        <v/>
      </c>
      <c r="K65" s="35" t="str">
        <f t="shared" si="16"/>
        <v/>
      </c>
      <c r="L65" s="90"/>
      <c r="M65" s="35">
        <f t="shared" ref="M65" si="50">M27-M46</f>
        <v>5034</v>
      </c>
      <c r="N65" s="35" t="str">
        <f t="shared" si="17"/>
        <v/>
      </c>
      <c r="O65" s="36" t="str">
        <f t="shared" si="18"/>
        <v/>
      </c>
      <c r="P65" s="35" t="str">
        <f t="shared" si="19"/>
        <v/>
      </c>
      <c r="Q65" s="23"/>
    </row>
    <row r="66" spans="1:17" s="2" customFormat="1" ht="15.75">
      <c r="A66" s="22"/>
      <c r="B66" s="34" t="s">
        <v>282</v>
      </c>
      <c r="C66" s="35">
        <f t="shared" ref="C66" si="51">C28-C47</f>
        <v>12846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8378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3759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283</v>
      </c>
      <c r="C67" s="76">
        <f>SUM(C55:C66)</f>
        <v>223200</v>
      </c>
      <c r="D67" s="76">
        <f>SUM(D55:D66)</f>
        <v>228172</v>
      </c>
      <c r="E67" s="76"/>
      <c r="F67" s="76"/>
      <c r="G67" s="80"/>
      <c r="H67" s="76">
        <f>SUM(H55:H66)</f>
        <v>151837</v>
      </c>
      <c r="I67" s="76">
        <f>SUM(I55:I66)</f>
        <v>147555</v>
      </c>
      <c r="J67" s="76"/>
      <c r="K67" s="76"/>
      <c r="L67" s="80"/>
      <c r="M67" s="76">
        <f>SUM(M55:M66)</f>
        <v>60812</v>
      </c>
      <c r="N67" s="76">
        <f>SUM(N55:N66)</f>
        <v>61390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256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313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255</v>
      </c>
      <c r="C13" s="104" t="s">
        <v>319</v>
      </c>
      <c r="D13" s="104"/>
      <c r="E13" s="101" t="s">
        <v>254</v>
      </c>
      <c r="F13" s="101" t="s">
        <v>306</v>
      </c>
      <c r="G13" s="105" t="s">
        <v>321</v>
      </c>
      <c r="H13" s="106"/>
      <c r="I13" s="101" t="s">
        <v>254</v>
      </c>
      <c r="J13" s="101" t="s">
        <v>307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2016</v>
      </c>
      <c r="D14" s="31">
        <v>2017</v>
      </c>
      <c r="E14" s="101"/>
      <c r="F14" s="101"/>
      <c r="G14" s="31">
        <v>2016</v>
      </c>
      <c r="H14" s="31">
        <v>2017</v>
      </c>
      <c r="I14" s="101"/>
      <c r="J14" s="101"/>
      <c r="K14" s="32"/>
      <c r="L14" s="39" t="s">
        <v>308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44</v>
      </c>
      <c r="D16" s="35">
        <v>61</v>
      </c>
      <c r="E16" s="36">
        <f t="shared" ref="E16:E50" si="0">IF(ISBLANK(D16),"",(IFERROR(((D16/C16-1)*100),"")))</f>
        <v>38.636363636363647</v>
      </c>
      <c r="F16" s="36">
        <f>+(D16*100)/$D$50</f>
        <v>6.3968120805369122E-2</v>
      </c>
      <c r="G16" s="35">
        <v>657</v>
      </c>
      <c r="H16" s="35">
        <v>751</v>
      </c>
      <c r="I16" s="36">
        <f t="shared" ref="I16:I50" si="1">IF(ISBLANK(H16),"",(IFERROR(((H16/G16-1)*100),"")))</f>
        <v>14.307458143074591</v>
      </c>
      <c r="J16" s="36">
        <f>+(H16*100)/$H$50</f>
        <v>7.8831157516409164E-2</v>
      </c>
      <c r="K16" s="79"/>
      <c r="L16" s="35">
        <v>2308</v>
      </c>
      <c r="M16" s="36">
        <f>+(L16*100)/$L$50</f>
        <v>6.4360920874271157E-2</v>
      </c>
      <c r="N16" s="15"/>
    </row>
    <row r="17" spans="1:14" ht="15.75">
      <c r="A17" s="12"/>
      <c r="B17" s="34" t="s">
        <v>0</v>
      </c>
      <c r="C17" s="35">
        <v>10363</v>
      </c>
      <c r="D17" s="35">
        <v>20832</v>
      </c>
      <c r="E17" s="36">
        <f t="shared" si="0"/>
        <v>101.02286982534014</v>
      </c>
      <c r="F17" s="36">
        <f t="shared" ref="F17:F48" si="2">+(D17*100)/$D$50</f>
        <v>21.845637583892618</v>
      </c>
      <c r="G17" s="35">
        <v>111142</v>
      </c>
      <c r="H17" s="35">
        <v>166823</v>
      </c>
      <c r="I17" s="36">
        <f t="shared" si="1"/>
        <v>50.098972485648986</v>
      </c>
      <c r="J17" s="36">
        <f t="shared" ref="J17:J48" si="3">+(H17*100)/$H$50</f>
        <v>17.511118762130394</v>
      </c>
      <c r="K17" s="79"/>
      <c r="L17" s="35">
        <v>500110</v>
      </c>
      <c r="M17" s="36">
        <f t="shared" ref="M17:M47" si="4">+(L17*100)/$L$50</f>
        <v>13.946074583375976</v>
      </c>
      <c r="N17" s="15"/>
    </row>
    <row r="18" spans="1:14" ht="15.75">
      <c r="A18" s="12"/>
      <c r="B18" s="34" t="s">
        <v>23</v>
      </c>
      <c r="C18" s="35">
        <v>434</v>
      </c>
      <c r="D18" s="35">
        <v>574</v>
      </c>
      <c r="E18" s="36">
        <f t="shared" si="0"/>
        <v>32.258064516129025</v>
      </c>
      <c r="F18" s="36">
        <f t="shared" si="2"/>
        <v>0.60192953020134232</v>
      </c>
      <c r="G18" s="35">
        <v>4439</v>
      </c>
      <c r="H18" s="35">
        <v>5852</v>
      </c>
      <c r="I18" s="36">
        <f t="shared" si="1"/>
        <v>31.831493579635062</v>
      </c>
      <c r="J18" s="36">
        <f t="shared" si="3"/>
        <v>0.61427421276434946</v>
      </c>
      <c r="K18" s="79"/>
      <c r="L18" s="35">
        <v>16507</v>
      </c>
      <c r="M18" s="36">
        <f t="shared" si="4"/>
        <v>0.46031443711940817</v>
      </c>
      <c r="N18" s="15"/>
    </row>
    <row r="19" spans="1:14" ht="15.75">
      <c r="A19" s="12"/>
      <c r="B19" s="34" t="s">
        <v>2</v>
      </c>
      <c r="C19" s="35">
        <v>4807</v>
      </c>
      <c r="D19" s="35">
        <v>6434</v>
      </c>
      <c r="E19" s="36">
        <f t="shared" si="0"/>
        <v>33.846473892240489</v>
      </c>
      <c r="F19" s="36">
        <f t="shared" si="2"/>
        <v>6.7470637583892614</v>
      </c>
      <c r="G19" s="35">
        <v>58663</v>
      </c>
      <c r="H19" s="35">
        <v>52970</v>
      </c>
      <c r="I19" s="36">
        <f t="shared" si="1"/>
        <v>-9.7045838092153502</v>
      </c>
      <c r="J19" s="36">
        <f t="shared" si="3"/>
        <v>5.560168327089472</v>
      </c>
      <c r="K19" s="79"/>
      <c r="L19" s="35">
        <v>207266</v>
      </c>
      <c r="M19" s="36">
        <f t="shared" si="4"/>
        <v>5.7798226282178025</v>
      </c>
      <c r="N19" s="15"/>
    </row>
    <row r="20" spans="1:14" ht="15.75">
      <c r="A20" s="12"/>
      <c r="B20" s="34" t="s">
        <v>231</v>
      </c>
      <c r="C20" s="35">
        <v>15715</v>
      </c>
      <c r="D20" s="35">
        <v>17612</v>
      </c>
      <c r="E20" s="36">
        <f t="shared" si="0"/>
        <v>12.071269487750547</v>
      </c>
      <c r="F20" s="36">
        <f t="shared" si="2"/>
        <v>18.468959731543624</v>
      </c>
      <c r="G20" s="35">
        <v>194894</v>
      </c>
      <c r="H20" s="35">
        <v>197759</v>
      </c>
      <c r="I20" s="36">
        <f t="shared" si="1"/>
        <v>1.4700298623867347</v>
      </c>
      <c r="J20" s="36">
        <f t="shared" si="3"/>
        <v>20.75841661689422</v>
      </c>
      <c r="K20" s="79"/>
      <c r="L20" s="35">
        <v>808138</v>
      </c>
      <c r="M20" s="36">
        <f t="shared" si="4"/>
        <v>22.535747778809249</v>
      </c>
      <c r="N20" s="15"/>
    </row>
    <row r="21" spans="1:14" ht="15.75">
      <c r="A21" s="12"/>
      <c r="B21" s="34" t="s">
        <v>5</v>
      </c>
      <c r="C21" s="35">
        <v>964</v>
      </c>
      <c r="D21" s="35">
        <v>992</v>
      </c>
      <c r="E21" s="36">
        <f t="shared" si="0"/>
        <v>2.9045643153526868</v>
      </c>
      <c r="F21" s="36">
        <f t="shared" si="2"/>
        <v>1.0402684563758389</v>
      </c>
      <c r="G21" s="35">
        <v>7766</v>
      </c>
      <c r="H21" s="35">
        <v>11250</v>
      </c>
      <c r="I21" s="36">
        <f t="shared" si="1"/>
        <v>44.862219933041473</v>
      </c>
      <c r="J21" s="36">
        <f t="shared" si="3"/>
        <v>1.1808928389608564</v>
      </c>
      <c r="K21" s="79"/>
      <c r="L21" s="35">
        <v>43002</v>
      </c>
      <c r="M21" s="36">
        <f t="shared" si="4"/>
        <v>1.1991543845040764</v>
      </c>
      <c r="N21" s="15"/>
    </row>
    <row r="22" spans="1:14" ht="15.75">
      <c r="A22" s="12"/>
      <c r="B22" s="34" t="s">
        <v>9</v>
      </c>
      <c r="C22" s="35">
        <v>1807</v>
      </c>
      <c r="D22" s="35">
        <v>1973</v>
      </c>
      <c r="E22" s="36">
        <f t="shared" si="0"/>
        <v>9.1864969562811325</v>
      </c>
      <c r="F22" s="36">
        <f t="shared" si="2"/>
        <v>2.069001677852349</v>
      </c>
      <c r="G22" s="35">
        <v>19197</v>
      </c>
      <c r="H22" s="35">
        <v>21641</v>
      </c>
      <c r="I22" s="36">
        <f t="shared" si="1"/>
        <v>12.731155909777559</v>
      </c>
      <c r="J22" s="36">
        <f t="shared" si="3"/>
        <v>2.2716179491512793</v>
      </c>
      <c r="K22" s="79"/>
      <c r="L22" s="35">
        <v>70477</v>
      </c>
      <c r="M22" s="36">
        <f t="shared" si="4"/>
        <v>1.9653226258474907</v>
      </c>
      <c r="N22" s="15"/>
    </row>
    <row r="23" spans="1:14" ht="15.75">
      <c r="A23" s="12"/>
      <c r="B23" s="34" t="s">
        <v>10</v>
      </c>
      <c r="C23" s="35">
        <v>1346</v>
      </c>
      <c r="D23" s="35">
        <v>971</v>
      </c>
      <c r="E23" s="36">
        <f t="shared" si="0"/>
        <v>-27.860326894502229</v>
      </c>
      <c r="F23" s="36">
        <f t="shared" si="2"/>
        <v>1.018246644295302</v>
      </c>
      <c r="G23" s="35">
        <v>15375</v>
      </c>
      <c r="H23" s="35">
        <v>13600</v>
      </c>
      <c r="I23" s="36">
        <f t="shared" si="1"/>
        <v>-11.544715447154474</v>
      </c>
      <c r="J23" s="36">
        <f t="shared" si="3"/>
        <v>1.4275682319882352</v>
      </c>
      <c r="K23" s="79"/>
      <c r="L23" s="35">
        <v>62583</v>
      </c>
      <c r="M23" s="36">
        <f t="shared" si="4"/>
        <v>1.7451904294083675</v>
      </c>
      <c r="N23" s="15"/>
    </row>
    <row r="24" spans="1:14" ht="15.75">
      <c r="A24" s="12"/>
      <c r="B24" s="34" t="s">
        <v>21</v>
      </c>
      <c r="C24" s="35">
        <v>252</v>
      </c>
      <c r="D24" s="35">
        <v>336</v>
      </c>
      <c r="E24" s="36">
        <f t="shared" si="0"/>
        <v>33.333333333333329</v>
      </c>
      <c r="F24" s="36">
        <f t="shared" si="2"/>
        <v>0.3523489932885906</v>
      </c>
      <c r="G24" s="35">
        <v>4193</v>
      </c>
      <c r="H24" s="35">
        <v>3847</v>
      </c>
      <c r="I24" s="36">
        <f t="shared" si="1"/>
        <v>-8.251848318626287</v>
      </c>
      <c r="J24" s="36">
        <f t="shared" si="3"/>
        <v>0.40381286679843681</v>
      </c>
      <c r="K24" s="79"/>
      <c r="L24" s="35">
        <v>15752</v>
      </c>
      <c r="M24" s="36">
        <f t="shared" si="4"/>
        <v>0.43926049636547632</v>
      </c>
      <c r="N24" s="15"/>
    </row>
    <row r="25" spans="1:14" ht="15.75">
      <c r="A25" s="12"/>
      <c r="B25" s="34" t="s">
        <v>12</v>
      </c>
      <c r="C25" s="35">
        <v>1955</v>
      </c>
      <c r="D25" s="35">
        <v>1177</v>
      </c>
      <c r="E25" s="36">
        <f t="shared" si="0"/>
        <v>-39.795396419437346</v>
      </c>
      <c r="F25" s="36">
        <f t="shared" si="2"/>
        <v>1.2342701342281879</v>
      </c>
      <c r="G25" s="35">
        <v>22949</v>
      </c>
      <c r="H25" s="35">
        <v>16610</v>
      </c>
      <c r="I25" s="36">
        <f t="shared" si="1"/>
        <v>-27.622118610832715</v>
      </c>
      <c r="J25" s="36">
        <f t="shared" si="3"/>
        <v>1.7435226715679844</v>
      </c>
      <c r="K25" s="79"/>
      <c r="L25" s="35">
        <v>62871</v>
      </c>
      <c r="M25" s="36">
        <f t="shared" si="4"/>
        <v>1.7532216015105295</v>
      </c>
      <c r="N25" s="15"/>
    </row>
    <row r="26" spans="1:14" ht="15.75">
      <c r="A26" s="12"/>
      <c r="B26" s="34" t="s">
        <v>16</v>
      </c>
      <c r="C26" s="35">
        <v>1129</v>
      </c>
      <c r="D26" s="35">
        <v>1815</v>
      </c>
      <c r="E26" s="36">
        <f t="shared" si="0"/>
        <v>60.761736049601424</v>
      </c>
      <c r="F26" s="36">
        <f t="shared" si="2"/>
        <v>1.9033137583892616</v>
      </c>
      <c r="G26" s="35">
        <v>14041</v>
      </c>
      <c r="H26" s="35">
        <v>16801</v>
      </c>
      <c r="I26" s="36">
        <f t="shared" si="1"/>
        <v>19.656719606865614</v>
      </c>
      <c r="J26" s="36">
        <f t="shared" si="3"/>
        <v>1.7635716077672308</v>
      </c>
      <c r="K26" s="79"/>
      <c r="L26" s="35">
        <v>61211</v>
      </c>
      <c r="M26" s="36">
        <f t="shared" si="4"/>
        <v>1.7069308178661231</v>
      </c>
      <c r="N26" s="15"/>
    </row>
    <row r="27" spans="1:14" ht="15.75">
      <c r="A27" s="12"/>
      <c r="B27" s="34" t="s">
        <v>14</v>
      </c>
      <c r="C27" s="35">
        <v>1636</v>
      </c>
      <c r="D27" s="35">
        <v>2724</v>
      </c>
      <c r="E27" s="36">
        <f t="shared" si="0"/>
        <v>66.503667481662589</v>
      </c>
      <c r="F27" s="36">
        <f t="shared" si="2"/>
        <v>2.8565436241610738</v>
      </c>
      <c r="G27" s="35">
        <v>15979</v>
      </c>
      <c r="H27" s="35">
        <v>21629</v>
      </c>
      <c r="I27" s="36">
        <f t="shared" si="1"/>
        <v>35.358908567494836</v>
      </c>
      <c r="J27" s="36">
        <f t="shared" si="3"/>
        <v>2.2703583301230541</v>
      </c>
      <c r="K27" s="79"/>
      <c r="L27" s="35">
        <v>60216</v>
      </c>
      <c r="M27" s="36">
        <f t="shared" si="4"/>
        <v>1.6791842336937228</v>
      </c>
      <c r="N27" s="15"/>
    </row>
    <row r="28" spans="1:14" ht="15.75">
      <c r="A28" s="12"/>
      <c r="B28" s="34" t="s">
        <v>24</v>
      </c>
      <c r="C28" s="35">
        <v>294</v>
      </c>
      <c r="D28" s="35">
        <v>153</v>
      </c>
      <c r="E28" s="36">
        <f t="shared" si="0"/>
        <v>-47.959183673469383</v>
      </c>
      <c r="F28" s="36">
        <f t="shared" si="2"/>
        <v>0.16044463087248323</v>
      </c>
      <c r="G28" s="35">
        <v>3210</v>
      </c>
      <c r="H28" s="35">
        <v>3378</v>
      </c>
      <c r="I28" s="36">
        <f t="shared" si="1"/>
        <v>5.2336448598130803</v>
      </c>
      <c r="J28" s="36">
        <f t="shared" si="3"/>
        <v>0.35458275644531312</v>
      </c>
      <c r="K28" s="79"/>
      <c r="L28" s="35">
        <v>12715</v>
      </c>
      <c r="M28" s="36">
        <f t="shared" si="4"/>
        <v>0.35457067110760737</v>
      </c>
      <c r="N28" s="15"/>
    </row>
    <row r="29" spans="1:14" ht="15.75">
      <c r="A29" s="12"/>
      <c r="B29" s="34" t="s">
        <v>18</v>
      </c>
      <c r="C29" s="35">
        <v>896</v>
      </c>
      <c r="D29" s="35">
        <v>1352</v>
      </c>
      <c r="E29" s="36">
        <f t="shared" si="0"/>
        <v>50.892857142857139</v>
      </c>
      <c r="F29" s="36">
        <f t="shared" si="2"/>
        <v>1.4177852348993289</v>
      </c>
      <c r="G29" s="35">
        <v>11183</v>
      </c>
      <c r="H29" s="35">
        <v>22158</v>
      </c>
      <c r="I29" s="36">
        <f t="shared" si="1"/>
        <v>98.140033980148431</v>
      </c>
      <c r="J29" s="36">
        <f t="shared" si="3"/>
        <v>2.3258865356173026</v>
      </c>
      <c r="K29" s="79"/>
      <c r="L29" s="35">
        <v>52856</v>
      </c>
      <c r="M29" s="36">
        <f t="shared" si="4"/>
        <v>1.4739431688606919</v>
      </c>
      <c r="N29" s="15"/>
    </row>
    <row r="30" spans="1:14" ht="15.75">
      <c r="A30" s="12"/>
      <c r="B30" s="34" t="s">
        <v>1</v>
      </c>
      <c r="C30" s="35">
        <v>6515</v>
      </c>
      <c r="D30" s="35">
        <v>7208</v>
      </c>
      <c r="E30" s="36">
        <f t="shared" si="0"/>
        <v>10.636991557943198</v>
      </c>
      <c r="F30" s="36">
        <f t="shared" si="2"/>
        <v>7.5587248322147653</v>
      </c>
      <c r="G30" s="35">
        <v>75501</v>
      </c>
      <c r="H30" s="35">
        <v>82734</v>
      </c>
      <c r="I30" s="36">
        <f t="shared" si="1"/>
        <v>9.5800055628402205</v>
      </c>
      <c r="J30" s="36">
        <f t="shared" si="3"/>
        <v>8.684443390096666</v>
      </c>
      <c r="K30" s="79"/>
      <c r="L30" s="35">
        <v>286601</v>
      </c>
      <c r="M30" s="36">
        <f t="shared" si="4"/>
        <v>7.9921595682352642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10</v>
      </c>
      <c r="H31" s="35">
        <v>5</v>
      </c>
      <c r="I31" s="36">
        <f t="shared" si="1"/>
        <v>-50</v>
      </c>
      <c r="J31" s="36">
        <f t="shared" si="3"/>
        <v>5.2484126176038058E-4</v>
      </c>
      <c r="K31" s="79"/>
      <c r="L31" s="35">
        <v>59</v>
      </c>
      <c r="M31" s="36">
        <f t="shared" si="4"/>
        <v>1.645274840373483E-3</v>
      </c>
      <c r="N31" s="15"/>
    </row>
    <row r="32" spans="1:14" ht="15.75">
      <c r="A32" s="12"/>
      <c r="B32" s="34" t="s">
        <v>26</v>
      </c>
      <c r="C32" s="35">
        <v>6</v>
      </c>
      <c r="D32" s="35">
        <v>6</v>
      </c>
      <c r="E32" s="36">
        <f t="shared" si="0"/>
        <v>0</v>
      </c>
      <c r="F32" s="36">
        <f t="shared" si="2"/>
        <v>6.2919463087248318E-3</v>
      </c>
      <c r="G32" s="35">
        <v>52</v>
      </c>
      <c r="H32" s="35">
        <v>63</v>
      </c>
      <c r="I32" s="36">
        <f t="shared" si="1"/>
        <v>21.153846153846146</v>
      </c>
      <c r="J32" s="36">
        <f t="shared" si="3"/>
        <v>6.612999898180795E-3</v>
      </c>
      <c r="K32" s="79"/>
      <c r="L32" s="35">
        <v>233</v>
      </c>
      <c r="M32" s="36">
        <f t="shared" si="4"/>
        <v>6.4974413187630772E-3</v>
      </c>
      <c r="N32" s="15"/>
    </row>
    <row r="33" spans="1:14" ht="15.75">
      <c r="A33" s="12"/>
      <c r="B33" s="34" t="s">
        <v>8</v>
      </c>
      <c r="C33" s="35">
        <v>1287</v>
      </c>
      <c r="D33" s="35">
        <v>1618</v>
      </c>
      <c r="E33" s="36">
        <f t="shared" si="0"/>
        <v>25.718725718725711</v>
      </c>
      <c r="F33" s="36">
        <f t="shared" si="2"/>
        <v>1.6967281879194631</v>
      </c>
      <c r="G33" s="35">
        <v>15766</v>
      </c>
      <c r="H33" s="35">
        <v>15205</v>
      </c>
      <c r="I33" s="36">
        <f t="shared" si="1"/>
        <v>-3.5582899911201338</v>
      </c>
      <c r="J33" s="36">
        <f t="shared" si="3"/>
        <v>1.5960422770133174</v>
      </c>
      <c r="K33" s="79"/>
      <c r="L33" s="35">
        <v>65558</v>
      </c>
      <c r="M33" s="36">
        <f t="shared" si="4"/>
        <v>1.8281513217831322</v>
      </c>
      <c r="N33" s="15"/>
    </row>
    <row r="34" spans="1:14" ht="15.75">
      <c r="A34" s="12"/>
      <c r="B34" s="34" t="s">
        <v>19</v>
      </c>
      <c r="C34" s="35">
        <v>644</v>
      </c>
      <c r="D34" s="35">
        <v>1194</v>
      </c>
      <c r="E34" s="36">
        <f t="shared" si="0"/>
        <v>85.403726708074529</v>
      </c>
      <c r="F34" s="36">
        <f t="shared" si="2"/>
        <v>1.2520973154362416</v>
      </c>
      <c r="G34" s="35">
        <v>8460</v>
      </c>
      <c r="H34" s="35">
        <v>10861</v>
      </c>
      <c r="I34" s="36">
        <f t="shared" si="1"/>
        <v>28.380614657210401</v>
      </c>
      <c r="J34" s="36">
        <f t="shared" si="3"/>
        <v>1.1400601887958988</v>
      </c>
      <c r="K34" s="79"/>
      <c r="L34" s="35">
        <v>33295</v>
      </c>
      <c r="M34" s="36">
        <f t="shared" si="4"/>
        <v>0.92846484424127318</v>
      </c>
      <c r="N34" s="15"/>
    </row>
    <row r="35" spans="1:14" ht="15.75">
      <c r="A35" s="12"/>
      <c r="B35" s="34" t="s">
        <v>17</v>
      </c>
      <c r="C35" s="35">
        <v>1168</v>
      </c>
      <c r="D35" s="35">
        <v>1475</v>
      </c>
      <c r="E35" s="36">
        <f t="shared" si="0"/>
        <v>26.284246575342472</v>
      </c>
      <c r="F35" s="36">
        <f t="shared" si="2"/>
        <v>1.5467701342281879</v>
      </c>
      <c r="G35" s="35">
        <v>11543</v>
      </c>
      <c r="H35" s="35">
        <v>13003</v>
      </c>
      <c r="I35" s="36">
        <f t="shared" si="1"/>
        <v>12.648358312397123</v>
      </c>
      <c r="J35" s="36">
        <f t="shared" si="3"/>
        <v>1.3649021853340457</v>
      </c>
      <c r="K35" s="79"/>
      <c r="L35" s="35">
        <v>42472</v>
      </c>
      <c r="M35" s="36">
        <f t="shared" si="4"/>
        <v>1.1843747969549587</v>
      </c>
      <c r="N35" s="15"/>
    </row>
    <row r="36" spans="1:14" ht="15.75">
      <c r="A36" s="12"/>
      <c r="B36" s="34" t="s">
        <v>4</v>
      </c>
      <c r="C36" s="35">
        <v>2476</v>
      </c>
      <c r="D36" s="35">
        <v>2023</v>
      </c>
      <c r="E36" s="36">
        <f t="shared" si="0"/>
        <v>-18.295638126009695</v>
      </c>
      <c r="F36" s="36">
        <f t="shared" si="2"/>
        <v>2.1214345637583891</v>
      </c>
      <c r="G36" s="35">
        <v>29405</v>
      </c>
      <c r="H36" s="35">
        <v>27247</v>
      </c>
      <c r="I36" s="36">
        <f t="shared" si="1"/>
        <v>-7.3388879442271682</v>
      </c>
      <c r="J36" s="36">
        <f t="shared" si="3"/>
        <v>2.8600699718370177</v>
      </c>
      <c r="K36" s="79"/>
      <c r="L36" s="35">
        <v>148926</v>
      </c>
      <c r="M36" s="36">
        <f t="shared" si="4"/>
        <v>4.1529525572451069</v>
      </c>
      <c r="N36" s="15"/>
    </row>
    <row r="37" spans="1:14" ht="15.75">
      <c r="A37" s="12"/>
      <c r="B37" s="34" t="s">
        <v>13</v>
      </c>
      <c r="C37" s="35">
        <v>1183</v>
      </c>
      <c r="D37" s="35">
        <v>1699</v>
      </c>
      <c r="E37" s="36">
        <f t="shared" si="0"/>
        <v>43.617920540997467</v>
      </c>
      <c r="F37" s="36">
        <f t="shared" si="2"/>
        <v>1.7816694630872483</v>
      </c>
      <c r="G37" s="35">
        <v>16948</v>
      </c>
      <c r="H37" s="35">
        <v>16158</v>
      </c>
      <c r="I37" s="36">
        <f t="shared" si="1"/>
        <v>-4.6613169695539298</v>
      </c>
      <c r="J37" s="36">
        <f t="shared" si="3"/>
        <v>1.696077021504846</v>
      </c>
      <c r="K37" s="79"/>
      <c r="L37" s="35">
        <v>62074</v>
      </c>
      <c r="M37" s="36">
        <f t="shared" si="4"/>
        <v>1.7309964481583657</v>
      </c>
      <c r="N37" s="15"/>
    </row>
    <row r="38" spans="1:14" ht="15.75">
      <c r="A38" s="12"/>
      <c r="B38" s="34" t="s">
        <v>11</v>
      </c>
      <c r="C38" s="35">
        <v>2413</v>
      </c>
      <c r="D38" s="35">
        <v>1852</v>
      </c>
      <c r="E38" s="36">
        <f t="shared" si="0"/>
        <v>-23.249067550766679</v>
      </c>
      <c r="F38" s="36">
        <f t="shared" si="2"/>
        <v>1.9421140939597314</v>
      </c>
      <c r="G38" s="35">
        <v>23750</v>
      </c>
      <c r="H38" s="35">
        <v>25193</v>
      </c>
      <c r="I38" s="36">
        <f t="shared" si="1"/>
        <v>6.0757894736842122</v>
      </c>
      <c r="J38" s="36">
        <f t="shared" si="3"/>
        <v>2.6444651815058537</v>
      </c>
      <c r="K38" s="79"/>
      <c r="L38" s="35">
        <v>90921</v>
      </c>
      <c r="M38" s="36">
        <f t="shared" si="4"/>
        <v>2.5354243010440243</v>
      </c>
      <c r="N38" s="15"/>
    </row>
    <row r="39" spans="1:14" ht="15.75">
      <c r="A39" s="12"/>
      <c r="B39" s="34" t="s">
        <v>22</v>
      </c>
      <c r="C39" s="35">
        <v>466</v>
      </c>
      <c r="D39" s="35">
        <v>732</v>
      </c>
      <c r="E39" s="36">
        <f t="shared" si="0"/>
        <v>57.081545064377679</v>
      </c>
      <c r="F39" s="36">
        <f t="shared" si="2"/>
        <v>0.76761744966442957</v>
      </c>
      <c r="G39" s="35">
        <v>4540</v>
      </c>
      <c r="H39" s="35">
        <v>8602</v>
      </c>
      <c r="I39" s="36">
        <f t="shared" si="1"/>
        <v>89.471365638766514</v>
      </c>
      <c r="J39" s="36">
        <f t="shared" si="3"/>
        <v>0.90293690673255877</v>
      </c>
      <c r="K39" s="79"/>
      <c r="L39" s="35">
        <v>19907</v>
      </c>
      <c r="M39" s="36">
        <f t="shared" si="4"/>
        <v>0.55512688554771061</v>
      </c>
      <c r="N39" s="15"/>
    </row>
    <row r="40" spans="1:14" ht="15.75">
      <c r="A40" s="12"/>
      <c r="B40" s="34" t="s">
        <v>15</v>
      </c>
      <c r="C40" s="35">
        <v>601</v>
      </c>
      <c r="D40" s="35">
        <v>750</v>
      </c>
      <c r="E40" s="36">
        <f t="shared" si="0"/>
        <v>24.792013311148086</v>
      </c>
      <c r="F40" s="36">
        <f t="shared" si="2"/>
        <v>0.78649328859060408</v>
      </c>
      <c r="G40" s="35">
        <v>9405</v>
      </c>
      <c r="H40" s="35">
        <v>8397</v>
      </c>
      <c r="I40" s="36">
        <f t="shared" si="1"/>
        <v>-10.717703349282292</v>
      </c>
      <c r="J40" s="36">
        <f t="shared" si="3"/>
        <v>0.88141841500038309</v>
      </c>
      <c r="K40" s="79"/>
      <c r="L40" s="35">
        <v>37123</v>
      </c>
      <c r="M40" s="36">
        <f t="shared" si="4"/>
        <v>1.0352125067658442</v>
      </c>
      <c r="N40" s="15"/>
    </row>
    <row r="41" spans="1:14" ht="15.75">
      <c r="A41" s="12"/>
      <c r="B41" s="34" t="s">
        <v>6</v>
      </c>
      <c r="C41" s="35">
        <v>1059</v>
      </c>
      <c r="D41" s="35">
        <v>1506</v>
      </c>
      <c r="E41" s="36">
        <f t="shared" si="0"/>
        <v>42.209631728045323</v>
      </c>
      <c r="F41" s="36">
        <f t="shared" si="2"/>
        <v>1.5792785234899329</v>
      </c>
      <c r="G41" s="35">
        <v>15370</v>
      </c>
      <c r="H41" s="35">
        <v>16113</v>
      </c>
      <c r="I41" s="36">
        <f t="shared" si="1"/>
        <v>4.8340923877683739</v>
      </c>
      <c r="J41" s="36">
        <f t="shared" si="3"/>
        <v>1.6913534501490024</v>
      </c>
      <c r="K41" s="79"/>
      <c r="L41" s="35">
        <v>66138</v>
      </c>
      <c r="M41" s="36">
        <f t="shared" si="4"/>
        <v>1.8443252100444307</v>
      </c>
      <c r="N41" s="15"/>
    </row>
    <row r="42" spans="1:14" ht="15.75">
      <c r="A42" s="12"/>
      <c r="B42" s="34" t="s">
        <v>74</v>
      </c>
      <c r="C42" s="35">
        <v>154</v>
      </c>
      <c r="D42" s="35">
        <v>124</v>
      </c>
      <c r="E42" s="36">
        <f t="shared" si="0"/>
        <v>-19.480519480519476</v>
      </c>
      <c r="F42" s="36">
        <f t="shared" si="2"/>
        <v>0.13003355704697986</v>
      </c>
      <c r="G42" s="35">
        <v>1661</v>
      </c>
      <c r="H42" s="35">
        <v>1480</v>
      </c>
      <c r="I42" s="36">
        <f t="shared" si="1"/>
        <v>-10.897049969897655</v>
      </c>
      <c r="J42" s="36">
        <f t="shared" si="3"/>
        <v>0.15535301348107264</v>
      </c>
      <c r="K42" s="79"/>
      <c r="L42" s="35">
        <v>3694</v>
      </c>
      <c r="M42" s="36">
        <f t="shared" si="4"/>
        <v>0.10301093661592621</v>
      </c>
      <c r="N42" s="15"/>
    </row>
    <row r="43" spans="1:14" ht="15.75">
      <c r="A43" s="12"/>
      <c r="B43" s="34" t="s">
        <v>3</v>
      </c>
      <c r="C43" s="35">
        <v>5048</v>
      </c>
      <c r="D43" s="35">
        <v>4727</v>
      </c>
      <c r="E43" s="36">
        <f t="shared" si="0"/>
        <v>-6.3589540412044343</v>
      </c>
      <c r="F43" s="36">
        <f t="shared" si="2"/>
        <v>4.9570050335570466</v>
      </c>
      <c r="G43" s="35">
        <v>53385</v>
      </c>
      <c r="H43" s="35">
        <v>54892</v>
      </c>
      <c r="I43" s="36">
        <f t="shared" si="1"/>
        <v>2.8228903249976511</v>
      </c>
      <c r="J43" s="36">
        <f t="shared" si="3"/>
        <v>5.7619173081101618</v>
      </c>
      <c r="K43" s="79"/>
      <c r="L43" s="35">
        <v>197471</v>
      </c>
      <c r="M43" s="36">
        <f t="shared" si="4"/>
        <v>5.5066791187015607</v>
      </c>
      <c r="N43" s="15"/>
    </row>
    <row r="44" spans="1:14" ht="15.75">
      <c r="A44" s="12"/>
      <c r="B44" s="34" t="s">
        <v>20</v>
      </c>
      <c r="C44" s="35">
        <v>647</v>
      </c>
      <c r="D44" s="35">
        <v>527</v>
      </c>
      <c r="E44" s="36">
        <f t="shared" si="0"/>
        <v>-18.547140649149917</v>
      </c>
      <c r="F44" s="36">
        <f t="shared" si="2"/>
        <v>0.55264261744966447</v>
      </c>
      <c r="G44" s="35">
        <v>13243</v>
      </c>
      <c r="H44" s="35">
        <v>6662</v>
      </c>
      <c r="I44" s="36">
        <f t="shared" si="1"/>
        <v>-49.694178056331651</v>
      </c>
      <c r="J44" s="36">
        <f t="shared" si="3"/>
        <v>0.69929849716953107</v>
      </c>
      <c r="K44" s="79"/>
      <c r="L44" s="35">
        <v>40091</v>
      </c>
      <c r="M44" s="36">
        <f t="shared" si="4"/>
        <v>1.1179781970409035</v>
      </c>
      <c r="N44" s="15"/>
    </row>
    <row r="45" spans="1:14" ht="15.75">
      <c r="A45" s="12"/>
      <c r="B45" s="34" t="s">
        <v>7</v>
      </c>
      <c r="C45" s="35">
        <v>1637</v>
      </c>
      <c r="D45" s="35">
        <v>1962</v>
      </c>
      <c r="E45" s="36">
        <f t="shared" si="0"/>
        <v>19.85339034819793</v>
      </c>
      <c r="F45" s="36">
        <f t="shared" si="2"/>
        <v>2.0574664429530203</v>
      </c>
      <c r="G45" s="35">
        <v>17812</v>
      </c>
      <c r="H45" s="35">
        <v>21640</v>
      </c>
      <c r="I45" s="36">
        <f t="shared" si="1"/>
        <v>21.491129575567026</v>
      </c>
      <c r="J45" s="36">
        <f t="shared" si="3"/>
        <v>2.2715129808989269</v>
      </c>
      <c r="K45" s="79"/>
      <c r="L45" s="35">
        <v>78367</v>
      </c>
      <c r="M45" s="36">
        <f t="shared" si="4"/>
        <v>2.1853432782296398</v>
      </c>
      <c r="N45" s="15"/>
    </row>
    <row r="46" spans="1:14" ht="15.75">
      <c r="A46" s="12"/>
      <c r="B46" s="34" t="s">
        <v>232</v>
      </c>
      <c r="C46" s="35">
        <v>8403</v>
      </c>
      <c r="D46" s="35">
        <v>10949</v>
      </c>
      <c r="E46" s="36">
        <f t="shared" si="0"/>
        <v>30.298702844222291</v>
      </c>
      <c r="F46" s="36">
        <f t="shared" si="2"/>
        <v>11.481753355704697</v>
      </c>
      <c r="G46" s="35">
        <v>88395</v>
      </c>
      <c r="H46" s="35">
        <v>89319</v>
      </c>
      <c r="I46" s="36">
        <f t="shared" si="1"/>
        <v>1.0453079925335063</v>
      </c>
      <c r="J46" s="36">
        <f t="shared" si="3"/>
        <v>9.3756593318350863</v>
      </c>
      <c r="K46" s="79"/>
      <c r="L46" s="35">
        <v>436847</v>
      </c>
      <c r="M46" s="36">
        <f t="shared" si="4"/>
        <v>12.181921664281948</v>
      </c>
      <c r="N46" s="15"/>
    </row>
    <row r="47" spans="1:14" ht="15.75">
      <c r="A47" s="12"/>
      <c r="B47" s="34" t="s">
        <v>29</v>
      </c>
      <c r="C47" s="35">
        <v>0</v>
      </c>
      <c r="D47" s="35">
        <v>1</v>
      </c>
      <c r="E47" s="36" t="str">
        <f t="shared" si="0"/>
        <v/>
      </c>
      <c r="F47" s="36">
        <f t="shared" si="2"/>
        <v>1.0486577181208054E-3</v>
      </c>
      <c r="G47" s="35">
        <v>4</v>
      </c>
      <c r="H47" s="35">
        <v>5</v>
      </c>
      <c r="I47" s="36">
        <f t="shared" si="1"/>
        <v>25</v>
      </c>
      <c r="J47" s="36">
        <f t="shared" si="3"/>
        <v>5.2484126176038058E-4</v>
      </c>
      <c r="K47" s="79"/>
      <c r="L47" s="35">
        <v>38</v>
      </c>
      <c r="M47" s="36">
        <f t="shared" si="4"/>
        <v>1.0596685412574975E-3</v>
      </c>
      <c r="N47" s="15"/>
    </row>
    <row r="48" spans="1:14" ht="15.75">
      <c r="A48" s="12"/>
      <c r="B48" s="34" t="s">
        <v>28</v>
      </c>
      <c r="C48" s="35">
        <v>1</v>
      </c>
      <c r="D48" s="35">
        <v>1</v>
      </c>
      <c r="E48" s="36">
        <f t="shared" si="0"/>
        <v>0</v>
      </c>
      <c r="F48" s="36">
        <f t="shared" si="2"/>
        <v>1.0486577181208054E-3</v>
      </c>
      <c r="G48" s="35">
        <v>26</v>
      </c>
      <c r="H48" s="35">
        <v>21</v>
      </c>
      <c r="I48" s="36">
        <f t="shared" si="1"/>
        <v>-19.23076923076923</v>
      </c>
      <c r="J48" s="36">
        <f t="shared" si="3"/>
        <v>2.2043332993935986E-3</v>
      </c>
      <c r="K48" s="79"/>
      <c r="L48" s="35">
        <v>86</v>
      </c>
      <c r="M48" s="36">
        <f>+(L48*100)/$L$50</f>
        <v>2.3981972249511787E-3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5</v>
      </c>
      <c r="H49" s="35">
        <v>0</v>
      </c>
      <c r="I49" s="36">
        <f t="shared" si="1"/>
        <v>-100</v>
      </c>
      <c r="J49" s="36">
        <f>+(H49*100)/$H$50</f>
        <v>0</v>
      </c>
      <c r="K49" s="79"/>
      <c r="L49" s="35">
        <v>114</v>
      </c>
      <c r="M49" s="36">
        <f>+(L49*100)/$L$50</f>
        <v>3.1790056237724924E-3</v>
      </c>
      <c r="N49" s="15"/>
    </row>
    <row r="50" spans="1:14" ht="15.75">
      <c r="A50" s="12"/>
      <c r="B50" s="40" t="s">
        <v>70</v>
      </c>
      <c r="C50" s="37">
        <f>SUM(C16:C49)</f>
        <v>75350</v>
      </c>
      <c r="D50" s="37">
        <f>SUM(D16:D49)</f>
        <v>95360</v>
      </c>
      <c r="E50" s="38">
        <f t="shared" si="0"/>
        <v>26.556071665560708</v>
      </c>
      <c r="F50" s="38">
        <f>SUM(F16:F49)</f>
        <v>100</v>
      </c>
      <c r="G50" s="37">
        <f>SUM(G16:G49)</f>
        <v>868969</v>
      </c>
      <c r="H50" s="37">
        <f>SUM(H16:H49)</f>
        <v>952669</v>
      </c>
      <c r="I50" s="38">
        <f t="shared" si="1"/>
        <v>9.6321042522805822</v>
      </c>
      <c r="J50" s="38">
        <f>SUM(J16:J49)</f>
        <v>100.00000000000001</v>
      </c>
      <c r="K50" s="79"/>
      <c r="L50" s="37">
        <f>SUM(L16:L49)</f>
        <v>3586027</v>
      </c>
      <c r="M50" s="38">
        <f>SUM(M16:M49)</f>
        <v>100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310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255</v>
      </c>
      <c r="C53" s="104" t="s">
        <v>319</v>
      </c>
      <c r="D53" s="104"/>
      <c r="E53" s="101" t="s">
        <v>254</v>
      </c>
      <c r="F53" s="101" t="s">
        <v>306</v>
      </c>
      <c r="G53" s="105" t="s">
        <v>320</v>
      </c>
      <c r="H53" s="106"/>
      <c r="I53" s="101" t="s">
        <v>254</v>
      </c>
      <c r="J53" s="101" t="s">
        <v>307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2016</v>
      </c>
      <c r="D54" s="31">
        <v>2017</v>
      </c>
      <c r="E54" s="101"/>
      <c r="F54" s="101"/>
      <c r="G54" s="31">
        <v>2016</v>
      </c>
      <c r="H54" s="31">
        <v>2017</v>
      </c>
      <c r="I54" s="101"/>
      <c r="J54" s="101"/>
      <c r="K54" s="94"/>
      <c r="L54" s="39" t="s">
        <v>308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35</v>
      </c>
      <c r="D56" s="35">
        <v>32</v>
      </c>
      <c r="E56" s="36">
        <f t="shared" ref="E56:E90" si="5">IF(ISBLANK(D56),"",(IFERROR(((D56/C56-1)*100),"")))</f>
        <v>-8.5714285714285747</v>
      </c>
      <c r="F56" s="36">
        <f>+(D56*100)/$D$90</f>
        <v>6.3692999741247189E-2</v>
      </c>
      <c r="G56" s="35">
        <v>414</v>
      </c>
      <c r="H56" s="35">
        <v>417</v>
      </c>
      <c r="I56" s="36">
        <f t="shared" ref="I56:I90" si="6">IF(ISBLANK(H56),"",(IFERROR(((H56/G56-1)*100),"")))</f>
        <v>0.72463768115942351</v>
      </c>
      <c r="J56" s="36">
        <f>+(H56*100)/$H$90</f>
        <v>8.1835148294316082E-2</v>
      </c>
      <c r="K56" s="79"/>
      <c r="L56" s="35">
        <v>1361</v>
      </c>
      <c r="M56" s="36">
        <f>+(L56*100)/$L$90</f>
        <v>6.8523221366758841E-2</v>
      </c>
      <c r="N56" s="85"/>
    </row>
    <row r="57" spans="1:14" ht="15.75">
      <c r="A57" s="12"/>
      <c r="B57" s="34" t="s">
        <v>0</v>
      </c>
      <c r="C57" s="35">
        <v>6023</v>
      </c>
      <c r="D57" s="35">
        <v>11456</v>
      </c>
      <c r="E57" s="36">
        <f t="shared" si="5"/>
        <v>90.20421716752449</v>
      </c>
      <c r="F57" s="36">
        <f t="shared" ref="F57:F89" si="7">+(D57*100)/$D$90</f>
        <v>22.802093907366494</v>
      </c>
      <c r="G57" s="35">
        <v>66677</v>
      </c>
      <c r="H57" s="35">
        <v>93020</v>
      </c>
      <c r="I57" s="36">
        <f t="shared" si="6"/>
        <v>39.508376201688748</v>
      </c>
      <c r="J57" s="36">
        <f t="shared" ref="J57:J89" si="8">+(H57*100)/$H$90</f>
        <v>18.254929243015066</v>
      </c>
      <c r="K57" s="79"/>
      <c r="L57" s="35">
        <v>292808</v>
      </c>
      <c r="M57" s="36">
        <f t="shared" ref="M57:M89" si="9">+(L57*100)/$L$90</f>
        <v>14.742209700189509</v>
      </c>
      <c r="N57" s="85"/>
    </row>
    <row r="58" spans="1:14" ht="15.75">
      <c r="A58" s="12"/>
      <c r="B58" s="34" t="s">
        <v>23</v>
      </c>
      <c r="C58" s="35">
        <v>151</v>
      </c>
      <c r="D58" s="35">
        <v>226</v>
      </c>
      <c r="E58" s="36">
        <f t="shared" si="5"/>
        <v>49.66887417218544</v>
      </c>
      <c r="F58" s="36">
        <f t="shared" si="7"/>
        <v>0.44983181067255829</v>
      </c>
      <c r="G58" s="35">
        <v>1967</v>
      </c>
      <c r="H58" s="35">
        <v>2318</v>
      </c>
      <c r="I58" s="36">
        <f t="shared" si="6"/>
        <v>17.844433146924253</v>
      </c>
      <c r="J58" s="36">
        <f t="shared" si="8"/>
        <v>0.45490137589022706</v>
      </c>
      <c r="K58" s="79"/>
      <c r="L58" s="35">
        <v>7539</v>
      </c>
      <c r="M58" s="36">
        <f t="shared" si="9"/>
        <v>0.3795713195326928</v>
      </c>
      <c r="N58" s="85"/>
    </row>
    <row r="59" spans="1:14" ht="15.75">
      <c r="A59" s="12"/>
      <c r="B59" s="34" t="s">
        <v>2</v>
      </c>
      <c r="C59" s="35">
        <v>2599</v>
      </c>
      <c r="D59" s="35">
        <v>3448</v>
      </c>
      <c r="E59" s="36">
        <f t="shared" si="5"/>
        <v>32.666410157752978</v>
      </c>
      <c r="F59" s="36">
        <f t="shared" si="7"/>
        <v>6.8629207221193846</v>
      </c>
      <c r="G59" s="35">
        <v>32416</v>
      </c>
      <c r="H59" s="35">
        <v>28413</v>
      </c>
      <c r="I59" s="36">
        <f t="shared" si="6"/>
        <v>-12.348840078973344</v>
      </c>
      <c r="J59" s="36">
        <f t="shared" si="8"/>
        <v>5.5759761834206305</v>
      </c>
      <c r="K59" s="79"/>
      <c r="L59" s="35">
        <v>111416</v>
      </c>
      <c r="M59" s="36">
        <f t="shared" si="9"/>
        <v>5.609539479646438</v>
      </c>
      <c r="N59" s="85"/>
    </row>
    <row r="60" spans="1:14" ht="15.75">
      <c r="A60" s="12"/>
      <c r="B60" s="34" t="s">
        <v>231</v>
      </c>
      <c r="C60" s="35">
        <v>9149</v>
      </c>
      <c r="D60" s="35">
        <v>9639</v>
      </c>
      <c r="E60" s="36">
        <f t="shared" si="5"/>
        <v>5.3557765876051988</v>
      </c>
      <c r="F60" s="36">
        <f t="shared" si="7"/>
        <v>19.185525765808801</v>
      </c>
      <c r="G60" s="35">
        <v>117700</v>
      </c>
      <c r="H60" s="35">
        <v>114414</v>
      </c>
      <c r="I60" s="36">
        <f t="shared" si="6"/>
        <v>-2.7918436703483485</v>
      </c>
      <c r="J60" s="36">
        <f t="shared" si="8"/>
        <v>22.45344522049372</v>
      </c>
      <c r="K60" s="79"/>
      <c r="L60" s="35">
        <v>481174</v>
      </c>
      <c r="M60" s="36">
        <f t="shared" si="9"/>
        <v>24.22600478907334</v>
      </c>
      <c r="N60" s="85"/>
    </row>
    <row r="61" spans="1:14" ht="15.75">
      <c r="A61" s="12"/>
      <c r="B61" s="34" t="s">
        <v>5</v>
      </c>
      <c r="C61" s="35">
        <v>551</v>
      </c>
      <c r="D61" s="35">
        <v>549</v>
      </c>
      <c r="E61" s="36">
        <f t="shared" si="5"/>
        <v>-0.36297640653357721</v>
      </c>
      <c r="F61" s="36">
        <f t="shared" si="7"/>
        <v>1.092733026810772</v>
      </c>
      <c r="G61" s="35">
        <v>3848</v>
      </c>
      <c r="H61" s="35">
        <v>5226</v>
      </c>
      <c r="I61" s="36">
        <f t="shared" si="6"/>
        <v>35.810810810810814</v>
      </c>
      <c r="J61" s="36">
        <f t="shared" si="8"/>
        <v>1.0255886930122202</v>
      </c>
      <c r="K61" s="79"/>
      <c r="L61" s="35">
        <v>19567</v>
      </c>
      <c r="M61" s="36">
        <f t="shared" si="9"/>
        <v>0.985153469862873</v>
      </c>
      <c r="N61" s="85"/>
    </row>
    <row r="62" spans="1:14" ht="15.75">
      <c r="A62" s="12"/>
      <c r="B62" s="34" t="s">
        <v>9</v>
      </c>
      <c r="C62" s="35">
        <v>886</v>
      </c>
      <c r="D62" s="35">
        <v>848</v>
      </c>
      <c r="E62" s="36">
        <f t="shared" si="5"/>
        <v>-4.2889390519187387</v>
      </c>
      <c r="F62" s="36">
        <f t="shared" si="7"/>
        <v>1.6878644931430504</v>
      </c>
      <c r="G62" s="35">
        <v>10427</v>
      </c>
      <c r="H62" s="35">
        <v>10906</v>
      </c>
      <c r="I62" s="36">
        <f t="shared" si="6"/>
        <v>4.5938429078354215</v>
      </c>
      <c r="J62" s="36">
        <f t="shared" si="8"/>
        <v>2.1402736865654948</v>
      </c>
      <c r="K62" s="79"/>
      <c r="L62" s="35">
        <v>37134</v>
      </c>
      <c r="M62" s="36">
        <f t="shared" si="9"/>
        <v>1.869611537276431</v>
      </c>
      <c r="N62" s="85"/>
    </row>
    <row r="63" spans="1:14" ht="15.75">
      <c r="A63" s="12"/>
      <c r="B63" s="34" t="s">
        <v>10</v>
      </c>
      <c r="C63" s="35">
        <v>740</v>
      </c>
      <c r="D63" s="35">
        <v>533</v>
      </c>
      <c r="E63" s="36">
        <f t="shared" si="5"/>
        <v>-27.972972972972975</v>
      </c>
      <c r="F63" s="36">
        <f t="shared" si="7"/>
        <v>1.0608865269401484</v>
      </c>
      <c r="G63" s="35">
        <v>8659</v>
      </c>
      <c r="H63" s="35">
        <v>7576</v>
      </c>
      <c r="I63" s="36">
        <f t="shared" si="6"/>
        <v>-12.507217923547753</v>
      </c>
      <c r="J63" s="36">
        <f t="shared" si="8"/>
        <v>1.4867699843590856</v>
      </c>
      <c r="K63" s="79"/>
      <c r="L63" s="35">
        <v>35535</v>
      </c>
      <c r="M63" s="36">
        <f t="shared" si="9"/>
        <v>1.7891055630182038</v>
      </c>
      <c r="N63" s="85"/>
    </row>
    <row r="64" spans="1:14" ht="15.75">
      <c r="A64" s="12"/>
      <c r="B64" s="34" t="s">
        <v>21</v>
      </c>
      <c r="C64" s="35">
        <v>128</v>
      </c>
      <c r="D64" s="35">
        <v>183</v>
      </c>
      <c r="E64" s="36">
        <f t="shared" si="5"/>
        <v>42.96875</v>
      </c>
      <c r="F64" s="36">
        <f t="shared" si="7"/>
        <v>0.36424434227025737</v>
      </c>
      <c r="G64" s="35">
        <v>2207</v>
      </c>
      <c r="H64" s="35">
        <v>2069</v>
      </c>
      <c r="I64" s="36">
        <f t="shared" si="6"/>
        <v>-6.2528318985047626</v>
      </c>
      <c r="J64" s="36">
        <f t="shared" si="8"/>
        <v>0.40603578374326138</v>
      </c>
      <c r="K64" s="79"/>
      <c r="L64" s="35">
        <v>8535</v>
      </c>
      <c r="M64" s="36">
        <f t="shared" si="9"/>
        <v>0.42971762995245161</v>
      </c>
      <c r="N64" s="85"/>
    </row>
    <row r="65" spans="1:14" ht="15.75">
      <c r="A65" s="12"/>
      <c r="B65" s="34" t="s">
        <v>12</v>
      </c>
      <c r="C65" s="35">
        <v>772</v>
      </c>
      <c r="D65" s="35">
        <v>435</v>
      </c>
      <c r="E65" s="36">
        <f t="shared" si="5"/>
        <v>-43.652849740932645</v>
      </c>
      <c r="F65" s="36">
        <f t="shared" si="7"/>
        <v>0.86582671523257893</v>
      </c>
      <c r="G65" s="35">
        <v>9348</v>
      </c>
      <c r="H65" s="35">
        <v>6995</v>
      </c>
      <c r="I65" s="36">
        <f t="shared" si="6"/>
        <v>-25.171159606332903</v>
      </c>
      <c r="J65" s="36">
        <f t="shared" si="8"/>
        <v>1.3727502693494988</v>
      </c>
      <c r="K65" s="79"/>
      <c r="L65" s="35">
        <v>26674</v>
      </c>
      <c r="M65" s="36">
        <f t="shared" si="9"/>
        <v>1.3429745824665138</v>
      </c>
      <c r="N65" s="85"/>
    </row>
    <row r="66" spans="1:14" ht="15.75">
      <c r="A66" s="12"/>
      <c r="B66" s="34" t="s">
        <v>16</v>
      </c>
      <c r="C66" s="35">
        <v>585</v>
      </c>
      <c r="D66" s="35">
        <v>1022</v>
      </c>
      <c r="E66" s="36">
        <f t="shared" si="5"/>
        <v>74.700854700854705</v>
      </c>
      <c r="F66" s="36">
        <f t="shared" si="7"/>
        <v>2.034195179236082</v>
      </c>
      <c r="G66" s="35">
        <v>7860</v>
      </c>
      <c r="H66" s="35">
        <v>9460</v>
      </c>
      <c r="I66" s="36">
        <f t="shared" si="6"/>
        <v>20.356234096692116</v>
      </c>
      <c r="J66" s="36">
        <f t="shared" si="8"/>
        <v>1.8565000068686575</v>
      </c>
      <c r="K66" s="79"/>
      <c r="L66" s="35">
        <v>34977</v>
      </c>
      <c r="M66" s="36">
        <f t="shared" si="9"/>
        <v>1.7610115457348448</v>
      </c>
      <c r="N66" s="85"/>
    </row>
    <row r="67" spans="1:14" ht="15.75">
      <c r="A67" s="12"/>
      <c r="B67" s="34" t="s">
        <v>14</v>
      </c>
      <c r="C67" s="35">
        <v>826</v>
      </c>
      <c r="D67" s="35">
        <v>1126</v>
      </c>
      <c r="E67" s="36">
        <f t="shared" si="5"/>
        <v>36.319612590799032</v>
      </c>
      <c r="F67" s="36">
        <f t="shared" si="7"/>
        <v>2.2411974283951355</v>
      </c>
      <c r="G67" s="35">
        <v>8478</v>
      </c>
      <c r="H67" s="35">
        <v>9224</v>
      </c>
      <c r="I67" s="36">
        <f t="shared" si="6"/>
        <v>8.7992451049775831</v>
      </c>
      <c r="J67" s="36">
        <f t="shared" si="8"/>
        <v>1.8101856303759511</v>
      </c>
      <c r="K67" s="79"/>
      <c r="L67" s="35">
        <v>29585</v>
      </c>
      <c r="M67" s="36">
        <f t="shared" si="9"/>
        <v>1.4895367407314917</v>
      </c>
      <c r="N67" s="85"/>
    </row>
    <row r="68" spans="1:14" ht="15.75">
      <c r="A68" s="12"/>
      <c r="B68" s="34" t="s">
        <v>24</v>
      </c>
      <c r="C68" s="35">
        <v>184</v>
      </c>
      <c r="D68" s="35">
        <v>96</v>
      </c>
      <c r="E68" s="36">
        <f t="shared" si="5"/>
        <v>-47.826086956521742</v>
      </c>
      <c r="F68" s="36">
        <f t="shared" si="7"/>
        <v>0.19107899922374155</v>
      </c>
      <c r="G68" s="35">
        <v>2103</v>
      </c>
      <c r="H68" s="35">
        <v>2110</v>
      </c>
      <c r="I68" s="36">
        <f t="shared" si="6"/>
        <v>0.33285782215881632</v>
      </c>
      <c r="J68" s="36">
        <f t="shared" si="8"/>
        <v>0.414081925422079</v>
      </c>
      <c r="K68" s="79"/>
      <c r="L68" s="35">
        <v>8391</v>
      </c>
      <c r="M68" s="36">
        <f t="shared" si="9"/>
        <v>0.42246756097610094</v>
      </c>
      <c r="N68" s="85"/>
    </row>
    <row r="69" spans="1:14" ht="15.75">
      <c r="A69" s="12"/>
      <c r="B69" s="34" t="s">
        <v>18</v>
      </c>
      <c r="C69" s="35">
        <v>352</v>
      </c>
      <c r="D69" s="35">
        <v>746</v>
      </c>
      <c r="E69" s="36">
        <f t="shared" si="5"/>
        <v>111.93181818181816</v>
      </c>
      <c r="F69" s="36">
        <f t="shared" si="7"/>
        <v>1.484843056467825</v>
      </c>
      <c r="G69" s="35">
        <v>5140</v>
      </c>
      <c r="H69" s="35">
        <v>10614</v>
      </c>
      <c r="I69" s="36">
        <f t="shared" si="6"/>
        <v>106.4980544747082</v>
      </c>
      <c r="J69" s="36">
        <f t="shared" si="8"/>
        <v>2.0829694580236713</v>
      </c>
      <c r="K69" s="79"/>
      <c r="L69" s="35">
        <v>25593</v>
      </c>
      <c r="M69" s="36">
        <f t="shared" si="9"/>
        <v>1.2885487174426591</v>
      </c>
      <c r="N69" s="85"/>
    </row>
    <row r="70" spans="1:14" ht="15.75">
      <c r="A70" s="12"/>
      <c r="B70" s="34" t="s">
        <v>1</v>
      </c>
      <c r="C70" s="35">
        <v>3644</v>
      </c>
      <c r="D70" s="35">
        <v>3900</v>
      </c>
      <c r="E70" s="36">
        <f t="shared" si="5"/>
        <v>7.0252469813391949</v>
      </c>
      <c r="F70" s="36">
        <f t="shared" si="7"/>
        <v>7.7625843434645008</v>
      </c>
      <c r="G70" s="35">
        <v>45012</v>
      </c>
      <c r="H70" s="35">
        <v>46625</v>
      </c>
      <c r="I70" s="36">
        <f t="shared" si="6"/>
        <v>3.583488847418459</v>
      </c>
      <c r="J70" s="36">
        <f t="shared" si="8"/>
        <v>9.1500330676798267</v>
      </c>
      <c r="K70" s="79"/>
      <c r="L70" s="35">
        <v>169053</v>
      </c>
      <c r="M70" s="36">
        <f t="shared" si="9"/>
        <v>8.5114299351320213</v>
      </c>
      <c r="N70" s="85"/>
    </row>
    <row r="71" spans="1:14" ht="15.75">
      <c r="A71" s="12"/>
      <c r="B71" s="34" t="s">
        <v>27</v>
      </c>
      <c r="C71" s="35">
        <v>0</v>
      </c>
      <c r="D71" s="35">
        <v>0</v>
      </c>
      <c r="E71" s="36" t="str">
        <f t="shared" si="5"/>
        <v/>
      </c>
      <c r="F71" s="36">
        <f t="shared" si="7"/>
        <v>0</v>
      </c>
      <c r="G71" s="35">
        <v>3</v>
      </c>
      <c r="H71" s="35">
        <v>4</v>
      </c>
      <c r="I71" s="36">
        <f t="shared" si="6"/>
        <v>33.333333333333329</v>
      </c>
      <c r="J71" s="36">
        <f t="shared" si="8"/>
        <v>7.8498943207977066E-4</v>
      </c>
      <c r="K71" s="79"/>
      <c r="L71" s="35">
        <v>22</v>
      </c>
      <c r="M71" s="36">
        <f t="shared" si="9"/>
        <v>1.1076494269424647E-3</v>
      </c>
      <c r="N71" s="85"/>
    </row>
    <row r="72" spans="1:14" ht="15.75">
      <c r="A72" s="12"/>
      <c r="B72" s="34" t="s">
        <v>26</v>
      </c>
      <c r="C72" s="35">
        <v>3</v>
      </c>
      <c r="D72" s="35">
        <v>4</v>
      </c>
      <c r="E72" s="36">
        <f t="shared" si="5"/>
        <v>33.333333333333329</v>
      </c>
      <c r="F72" s="36">
        <f t="shared" si="7"/>
        <v>7.9616249676558986E-3</v>
      </c>
      <c r="G72" s="35">
        <v>30</v>
      </c>
      <c r="H72" s="35">
        <v>32</v>
      </c>
      <c r="I72" s="36">
        <f t="shared" si="6"/>
        <v>6.6666666666666652</v>
      </c>
      <c r="J72" s="36">
        <f t="shared" si="8"/>
        <v>6.2799154566381653E-3</v>
      </c>
      <c r="K72" s="79"/>
      <c r="L72" s="35">
        <v>121</v>
      </c>
      <c r="M72" s="36">
        <f t="shared" si="9"/>
        <v>6.0920718481835556E-3</v>
      </c>
      <c r="N72" s="85"/>
    </row>
    <row r="73" spans="1:14" ht="15.75">
      <c r="A73" s="12"/>
      <c r="B73" s="34" t="s">
        <v>8</v>
      </c>
      <c r="C73" s="35">
        <v>551</v>
      </c>
      <c r="D73" s="35">
        <v>925</v>
      </c>
      <c r="E73" s="36">
        <f t="shared" si="5"/>
        <v>67.876588021778588</v>
      </c>
      <c r="F73" s="36">
        <f t="shared" si="7"/>
        <v>1.8411257737704265</v>
      </c>
      <c r="G73" s="35">
        <v>7747</v>
      </c>
      <c r="H73" s="35">
        <v>7586</v>
      </c>
      <c r="I73" s="36">
        <f t="shared" si="6"/>
        <v>-2.0782238285788068</v>
      </c>
      <c r="J73" s="36">
        <f t="shared" si="8"/>
        <v>1.4887324579392851</v>
      </c>
      <c r="K73" s="79"/>
      <c r="L73" s="35">
        <v>33322</v>
      </c>
      <c r="M73" s="36">
        <f t="shared" si="9"/>
        <v>1.6776861002080368</v>
      </c>
      <c r="N73" s="85"/>
    </row>
    <row r="74" spans="1:14" ht="15.75">
      <c r="A74" s="12"/>
      <c r="B74" s="34" t="s">
        <v>19</v>
      </c>
      <c r="C74" s="35">
        <v>269</v>
      </c>
      <c r="D74" s="35">
        <v>558</v>
      </c>
      <c r="E74" s="36">
        <f t="shared" si="5"/>
        <v>107.43494423791819</v>
      </c>
      <c r="F74" s="36">
        <f t="shared" si="7"/>
        <v>1.110646682987998</v>
      </c>
      <c r="G74" s="35">
        <v>4645</v>
      </c>
      <c r="H74" s="35">
        <v>5851</v>
      </c>
      <c r="I74" s="36">
        <f t="shared" si="6"/>
        <v>25.963401506996764</v>
      </c>
      <c r="J74" s="36">
        <f t="shared" si="8"/>
        <v>1.1482432917746845</v>
      </c>
      <c r="K74" s="79"/>
      <c r="L74" s="35">
        <v>18414</v>
      </c>
      <c r="M74" s="36">
        <f t="shared" si="9"/>
        <v>0.92710257035084287</v>
      </c>
      <c r="N74" s="85"/>
    </row>
    <row r="75" spans="1:14" ht="15.75">
      <c r="A75" s="12"/>
      <c r="B75" s="34" t="s">
        <v>17</v>
      </c>
      <c r="C75" s="35">
        <v>583</v>
      </c>
      <c r="D75" s="35">
        <v>622</v>
      </c>
      <c r="E75" s="36">
        <f t="shared" si="5"/>
        <v>6.689536878216118</v>
      </c>
      <c r="F75" s="36">
        <f t="shared" si="7"/>
        <v>1.2380326824704921</v>
      </c>
      <c r="G75" s="35">
        <v>6237</v>
      </c>
      <c r="H75" s="35">
        <v>6238</v>
      </c>
      <c r="I75" s="36">
        <f t="shared" si="6"/>
        <v>1.6033349366684213E-2</v>
      </c>
      <c r="J75" s="36">
        <f t="shared" si="8"/>
        <v>1.2241910193284022</v>
      </c>
      <c r="K75" s="79"/>
      <c r="L75" s="35">
        <v>21687</v>
      </c>
      <c r="M75" s="36">
        <f t="shared" si="9"/>
        <v>1.0918905964591468</v>
      </c>
      <c r="N75" s="85"/>
    </row>
    <row r="76" spans="1:14" ht="15.75">
      <c r="A76" s="12"/>
      <c r="B76" s="34" t="s">
        <v>4</v>
      </c>
      <c r="C76" s="35">
        <v>1122</v>
      </c>
      <c r="D76" s="35">
        <v>866</v>
      </c>
      <c r="E76" s="36">
        <f t="shared" si="5"/>
        <v>-22.816399286987522</v>
      </c>
      <c r="F76" s="36">
        <f t="shared" si="7"/>
        <v>1.7236918054975021</v>
      </c>
      <c r="G76" s="35">
        <v>14169</v>
      </c>
      <c r="H76" s="35">
        <v>12808</v>
      </c>
      <c r="I76" s="36">
        <f t="shared" si="6"/>
        <v>-9.6054767450067029</v>
      </c>
      <c r="J76" s="36">
        <f t="shared" si="8"/>
        <v>2.5135361615194256</v>
      </c>
      <c r="K76" s="79"/>
      <c r="L76" s="35">
        <v>65728</v>
      </c>
      <c r="M76" s="36">
        <f t="shared" si="9"/>
        <v>3.309253706094287</v>
      </c>
      <c r="N76" s="85"/>
    </row>
    <row r="77" spans="1:14" ht="15.75">
      <c r="A77" s="12"/>
      <c r="B77" s="34" t="s">
        <v>13</v>
      </c>
      <c r="C77" s="35">
        <v>679</v>
      </c>
      <c r="D77" s="35">
        <v>1003</v>
      </c>
      <c r="E77" s="36">
        <f t="shared" si="5"/>
        <v>47.71723122238587</v>
      </c>
      <c r="F77" s="36">
        <f t="shared" si="7"/>
        <v>1.9963774606397167</v>
      </c>
      <c r="G77" s="35">
        <v>9788</v>
      </c>
      <c r="H77" s="35">
        <v>9321</v>
      </c>
      <c r="I77" s="36">
        <f t="shared" si="6"/>
        <v>-4.7711483449121346</v>
      </c>
      <c r="J77" s="36">
        <f t="shared" si="8"/>
        <v>1.8292216241038854</v>
      </c>
      <c r="K77" s="79"/>
      <c r="L77" s="35">
        <v>36729</v>
      </c>
      <c r="M77" s="36">
        <f t="shared" si="9"/>
        <v>1.8492207182804448</v>
      </c>
      <c r="N77" s="85"/>
    </row>
    <row r="78" spans="1:14" ht="15.75">
      <c r="A78" s="12"/>
      <c r="B78" s="34" t="s">
        <v>11</v>
      </c>
      <c r="C78" s="35">
        <v>1302</v>
      </c>
      <c r="D78" s="35">
        <v>986</v>
      </c>
      <c r="E78" s="36">
        <f t="shared" si="5"/>
        <v>-24.270353302611369</v>
      </c>
      <c r="F78" s="36">
        <f t="shared" si="7"/>
        <v>1.962540554527179</v>
      </c>
      <c r="G78" s="35">
        <v>13749</v>
      </c>
      <c r="H78" s="35">
        <v>12366</v>
      </c>
      <c r="I78" s="36">
        <f t="shared" si="6"/>
        <v>-10.05891337551822</v>
      </c>
      <c r="J78" s="36">
        <f t="shared" si="8"/>
        <v>2.4267948292746109</v>
      </c>
      <c r="K78" s="79"/>
      <c r="L78" s="35">
        <v>50366</v>
      </c>
      <c r="M78" s="36">
        <f t="shared" si="9"/>
        <v>2.5358123198810989</v>
      </c>
      <c r="N78" s="85"/>
    </row>
    <row r="79" spans="1:14" ht="15.75">
      <c r="A79" s="12"/>
      <c r="B79" s="34" t="s">
        <v>22</v>
      </c>
      <c r="C79" s="35">
        <v>171</v>
      </c>
      <c r="D79" s="35">
        <v>339</v>
      </c>
      <c r="E79" s="36">
        <f t="shared" si="5"/>
        <v>98.245614035087712</v>
      </c>
      <c r="F79" s="36">
        <f t="shared" si="7"/>
        <v>0.67474771600883743</v>
      </c>
      <c r="G79" s="35">
        <v>1783</v>
      </c>
      <c r="H79" s="35">
        <v>3342</v>
      </c>
      <c r="I79" s="36">
        <f t="shared" si="6"/>
        <v>87.436904094223223</v>
      </c>
      <c r="J79" s="36">
        <f t="shared" si="8"/>
        <v>0.65585867050264834</v>
      </c>
      <c r="K79" s="79"/>
      <c r="L79" s="35">
        <v>8032</v>
      </c>
      <c r="M79" s="36">
        <f t="shared" si="9"/>
        <v>0.40439273623644889</v>
      </c>
      <c r="N79" s="85"/>
    </row>
    <row r="80" spans="1:14" ht="15.75">
      <c r="A80" s="12"/>
      <c r="B80" s="34" t="s">
        <v>15</v>
      </c>
      <c r="C80" s="35">
        <v>355</v>
      </c>
      <c r="D80" s="35">
        <v>455</v>
      </c>
      <c r="E80" s="36">
        <f t="shared" si="5"/>
        <v>28.169014084507047</v>
      </c>
      <c r="F80" s="36">
        <f t="shared" si="7"/>
        <v>0.90563484007085848</v>
      </c>
      <c r="G80" s="35">
        <v>5704</v>
      </c>
      <c r="H80" s="35">
        <v>4947</v>
      </c>
      <c r="I80" s="36">
        <f t="shared" si="6"/>
        <v>-13.271388499298741</v>
      </c>
      <c r="J80" s="36">
        <f t="shared" si="8"/>
        <v>0.97083568012465637</v>
      </c>
      <c r="K80" s="79"/>
      <c r="L80" s="35">
        <v>22045</v>
      </c>
      <c r="M80" s="36">
        <f t="shared" si="9"/>
        <v>1.1099150734975742</v>
      </c>
      <c r="N80" s="85"/>
    </row>
    <row r="81" spans="1:14" ht="15.75">
      <c r="A81" s="12"/>
      <c r="B81" s="34" t="s">
        <v>6</v>
      </c>
      <c r="C81" s="35">
        <v>585</v>
      </c>
      <c r="D81" s="35">
        <v>828</v>
      </c>
      <c r="E81" s="36">
        <f t="shared" si="5"/>
        <v>41.538461538461547</v>
      </c>
      <c r="F81" s="36">
        <f t="shared" si="7"/>
        <v>1.6480563683047711</v>
      </c>
      <c r="G81" s="35">
        <v>8970</v>
      </c>
      <c r="H81" s="35">
        <v>9188</v>
      </c>
      <c r="I81" s="36">
        <f t="shared" si="6"/>
        <v>2.430323299888526</v>
      </c>
      <c r="J81" s="36">
        <f t="shared" si="8"/>
        <v>1.8031207254872332</v>
      </c>
      <c r="K81" s="79"/>
      <c r="L81" s="35">
        <v>38613</v>
      </c>
      <c r="M81" s="36">
        <f t="shared" si="9"/>
        <v>1.9440757873876995</v>
      </c>
      <c r="N81" s="85"/>
    </row>
    <row r="82" spans="1:14" ht="15.75">
      <c r="A82" s="12"/>
      <c r="B82" s="34" t="s">
        <v>74</v>
      </c>
      <c r="C82" s="35">
        <v>115</v>
      </c>
      <c r="D82" s="35">
        <v>81</v>
      </c>
      <c r="E82" s="36">
        <f t="shared" si="5"/>
        <v>-29.565217391304344</v>
      </c>
      <c r="F82" s="36">
        <f t="shared" si="7"/>
        <v>0.16122290559503194</v>
      </c>
      <c r="G82" s="35">
        <v>1315</v>
      </c>
      <c r="H82" s="35">
        <v>1041</v>
      </c>
      <c r="I82" s="36">
        <f t="shared" si="6"/>
        <v>-20.836501901140679</v>
      </c>
      <c r="J82" s="36">
        <f t="shared" si="8"/>
        <v>0.20429349969876032</v>
      </c>
      <c r="K82" s="79"/>
      <c r="L82" s="35">
        <v>2732</v>
      </c>
      <c r="M82" s="36">
        <f t="shared" si="9"/>
        <v>0.13754991974576425</v>
      </c>
      <c r="N82" s="85"/>
    </row>
    <row r="83" spans="1:14" ht="15.75">
      <c r="A83" s="12"/>
      <c r="B83" s="34" t="s">
        <v>3</v>
      </c>
      <c r="C83" s="35">
        <v>2136</v>
      </c>
      <c r="D83" s="35">
        <v>2243</v>
      </c>
      <c r="E83" s="36">
        <f t="shared" si="5"/>
        <v>5.0093632958801537</v>
      </c>
      <c r="F83" s="36">
        <f t="shared" si="7"/>
        <v>4.4644812006130454</v>
      </c>
      <c r="G83" s="35">
        <v>27355</v>
      </c>
      <c r="H83" s="35">
        <v>26687</v>
      </c>
      <c r="I83" s="36">
        <f t="shared" si="6"/>
        <v>-2.4419667336867068</v>
      </c>
      <c r="J83" s="36">
        <f t="shared" si="8"/>
        <v>5.23725324347821</v>
      </c>
      <c r="K83" s="79"/>
      <c r="L83" s="35">
        <v>98357</v>
      </c>
      <c r="M83" s="36">
        <f t="shared" si="9"/>
        <v>4.9520488493536359</v>
      </c>
      <c r="N83" s="85"/>
    </row>
    <row r="84" spans="1:14" ht="15.75">
      <c r="A84" s="12"/>
      <c r="B84" s="34" t="s">
        <v>20</v>
      </c>
      <c r="C84" s="35">
        <v>274</v>
      </c>
      <c r="D84" s="35">
        <v>298</v>
      </c>
      <c r="E84" s="36">
        <f t="shared" si="5"/>
        <v>8.7591240875912302</v>
      </c>
      <c r="F84" s="36">
        <f t="shared" si="7"/>
        <v>0.59314106009036449</v>
      </c>
      <c r="G84" s="35">
        <v>6960</v>
      </c>
      <c r="H84" s="35">
        <v>3045</v>
      </c>
      <c r="I84" s="36">
        <f t="shared" si="6"/>
        <v>-56.25</v>
      </c>
      <c r="J84" s="36">
        <f t="shared" si="8"/>
        <v>0.59757320517072543</v>
      </c>
      <c r="K84" s="79"/>
      <c r="L84" s="35">
        <v>22019</v>
      </c>
      <c r="M84" s="36">
        <f t="shared" si="9"/>
        <v>1.1086060332657333</v>
      </c>
      <c r="N84" s="85"/>
    </row>
    <row r="85" spans="1:14" ht="15.75">
      <c r="A85" s="12"/>
      <c r="B85" s="34" t="s">
        <v>7</v>
      </c>
      <c r="C85" s="35">
        <v>856</v>
      </c>
      <c r="D85" s="35">
        <v>992</v>
      </c>
      <c r="E85" s="36">
        <f t="shared" si="5"/>
        <v>15.887850467289709</v>
      </c>
      <c r="F85" s="36">
        <f t="shared" si="7"/>
        <v>1.9744829919786628</v>
      </c>
      <c r="G85" s="35">
        <v>9482</v>
      </c>
      <c r="H85" s="35">
        <v>11128</v>
      </c>
      <c r="I85" s="36">
        <f t="shared" si="6"/>
        <v>17.359206918371651</v>
      </c>
      <c r="J85" s="36">
        <f t="shared" si="8"/>
        <v>2.1838406000459218</v>
      </c>
      <c r="K85" s="79"/>
      <c r="L85" s="35">
        <v>42060</v>
      </c>
      <c r="M85" s="36">
        <f t="shared" si="9"/>
        <v>2.117624313509094</v>
      </c>
      <c r="N85" s="85"/>
    </row>
    <row r="86" spans="1:14" ht="15.75">
      <c r="A86" s="12"/>
      <c r="B86" s="34" t="s">
        <v>232</v>
      </c>
      <c r="C86" s="35">
        <v>4569</v>
      </c>
      <c r="D86" s="35">
        <v>5801</v>
      </c>
      <c r="E86" s="36">
        <f t="shared" si="5"/>
        <v>26.964324797548688</v>
      </c>
      <c r="F86" s="36">
        <f t="shared" si="7"/>
        <v>11.546346609342967</v>
      </c>
      <c r="G86" s="35">
        <v>49712</v>
      </c>
      <c r="H86" s="35">
        <v>46580</v>
      </c>
      <c r="I86" s="36">
        <f t="shared" si="6"/>
        <v>-6.3002896684905103</v>
      </c>
      <c r="J86" s="36">
        <f t="shared" si="8"/>
        <v>9.1412019365689297</v>
      </c>
      <c r="K86" s="79"/>
      <c r="L86" s="35">
        <v>236489</v>
      </c>
      <c r="M86" s="36">
        <f t="shared" si="9"/>
        <v>11.906677514918023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5"/>
        <v/>
      </c>
      <c r="F87" s="36">
        <f t="shared" si="7"/>
        <v>0</v>
      </c>
      <c r="G87" s="35">
        <v>1</v>
      </c>
      <c r="H87" s="35">
        <v>3</v>
      </c>
      <c r="I87" s="36">
        <f t="shared" si="6"/>
        <v>200</v>
      </c>
      <c r="J87" s="36">
        <f t="shared" si="8"/>
        <v>5.8874207405982799E-4</v>
      </c>
      <c r="K87" s="79"/>
      <c r="L87" s="35">
        <v>11</v>
      </c>
      <c r="M87" s="36">
        <f t="shared" si="9"/>
        <v>5.5382471347123236E-4</v>
      </c>
      <c r="N87" s="85"/>
    </row>
    <row r="88" spans="1:14" ht="15.75">
      <c r="A88" s="12"/>
      <c r="B88" s="34" t="s">
        <v>28</v>
      </c>
      <c r="C88" s="35">
        <v>0</v>
      </c>
      <c r="D88" s="35">
        <v>1</v>
      </c>
      <c r="E88" s="36" t="str">
        <f t="shared" si="5"/>
        <v/>
      </c>
      <c r="F88" s="36">
        <f t="shared" si="7"/>
        <v>1.9904062419139746E-3</v>
      </c>
      <c r="G88" s="35">
        <v>13</v>
      </c>
      <c r="H88" s="35">
        <v>7</v>
      </c>
      <c r="I88" s="36">
        <f t="shared" si="6"/>
        <v>-46.153846153846153</v>
      </c>
      <c r="J88" s="36">
        <f t="shared" si="8"/>
        <v>1.3737315061395985E-3</v>
      </c>
      <c r="K88" s="79"/>
      <c r="L88" s="35">
        <v>38</v>
      </c>
      <c r="M88" s="36">
        <f t="shared" si="9"/>
        <v>1.9132126465369844E-3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3</v>
      </c>
      <c r="H89" s="35">
        <v>0</v>
      </c>
      <c r="I89" s="36">
        <f t="shared" si="6"/>
        <v>-100</v>
      </c>
      <c r="J89" s="36">
        <f t="shared" si="8"/>
        <v>0</v>
      </c>
      <c r="K89" s="79"/>
      <c r="L89" s="35">
        <v>61</v>
      </c>
      <c r="M89" s="36">
        <f t="shared" si="9"/>
        <v>3.0712097747041065E-3</v>
      </c>
      <c r="N89" s="85"/>
    </row>
    <row r="90" spans="1:14" ht="15.75">
      <c r="A90" s="12"/>
      <c r="B90" s="40" t="s">
        <v>70</v>
      </c>
      <c r="C90" s="37">
        <f>SUM(C56:C89)</f>
        <v>40195</v>
      </c>
      <c r="D90" s="37">
        <f>SUM(D56:D89)</f>
        <v>50241</v>
      </c>
      <c r="E90" s="38">
        <f t="shared" si="5"/>
        <v>24.993158353028978</v>
      </c>
      <c r="F90" s="38">
        <f>SUM(F56:F89)</f>
        <v>99.999999999999972</v>
      </c>
      <c r="G90" s="37">
        <f>SUM(G56:G89)</f>
        <v>489922</v>
      </c>
      <c r="H90" s="37">
        <f>SUM(H56:H89)</f>
        <v>509561</v>
      </c>
      <c r="I90" s="38">
        <f t="shared" si="6"/>
        <v>4.0085972869150499</v>
      </c>
      <c r="J90" s="38">
        <f>SUM(J56:J89)</f>
        <v>100</v>
      </c>
      <c r="K90" s="79"/>
      <c r="L90" s="37">
        <f>SUM(L56:L89)</f>
        <v>1986188</v>
      </c>
      <c r="M90" s="38">
        <f>SUM(M56:M89)</f>
        <v>100.00000000000003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311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255</v>
      </c>
      <c r="C93" s="104" t="s">
        <v>319</v>
      </c>
      <c r="D93" s="104"/>
      <c r="E93" s="101" t="s">
        <v>254</v>
      </c>
      <c r="F93" s="101" t="s">
        <v>306</v>
      </c>
      <c r="G93" s="105" t="s">
        <v>320</v>
      </c>
      <c r="H93" s="106"/>
      <c r="I93" s="101" t="s">
        <v>254</v>
      </c>
      <c r="J93" s="101" t="s">
        <v>307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2016</v>
      </c>
      <c r="D94" s="31">
        <v>2017</v>
      </c>
      <c r="E94" s="101"/>
      <c r="F94" s="101"/>
      <c r="G94" s="31">
        <v>2016</v>
      </c>
      <c r="H94" s="31">
        <v>2017</v>
      </c>
      <c r="I94" s="101"/>
      <c r="J94" s="101"/>
      <c r="K94" s="94"/>
      <c r="L94" s="39" t="s">
        <v>308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9</v>
      </c>
      <c r="D96" s="35">
        <f>D16-D56</f>
        <v>29</v>
      </c>
      <c r="E96" s="36">
        <f t="shared" ref="E96:E124" si="10">IF(ISBLANK(D96),"",(IFERROR(((D96/C96-1)*100),"")))</f>
        <v>222.22222222222223</v>
      </c>
      <c r="F96" s="36">
        <f>+(D96*100)/$D$130</f>
        <v>6.4274474168310475E-2</v>
      </c>
      <c r="G96" s="35">
        <f>G16-G56</f>
        <v>243</v>
      </c>
      <c r="H96" s="35">
        <f>H16-H56</f>
        <v>334</v>
      </c>
      <c r="I96" s="36">
        <f t="shared" ref="I96:I124" si="11">IF(ISBLANK(H96),"",(IFERROR(((H96/G96-1)*100),"")))</f>
        <v>37.44855967078189</v>
      </c>
      <c r="J96" s="36">
        <f>+(H96*100)/$H$130</f>
        <v>7.537665760943156E-2</v>
      </c>
      <c r="K96" s="79"/>
      <c r="L96" s="35">
        <f>L16-L56</f>
        <v>947</v>
      </c>
      <c r="M96" s="36">
        <f>+(L96*100)/$L$130</f>
        <v>5.9193456341544368E-2</v>
      </c>
      <c r="N96" s="85"/>
    </row>
    <row r="97" spans="1:14" ht="15.75">
      <c r="A97" s="12"/>
      <c r="B97" s="34" t="s">
        <v>0</v>
      </c>
      <c r="C97" s="35">
        <f t="shared" ref="C97:D124" si="12">C17-C57</f>
        <v>4340</v>
      </c>
      <c r="D97" s="35">
        <f t="shared" si="12"/>
        <v>9376</v>
      </c>
      <c r="E97" s="36">
        <f t="shared" si="10"/>
        <v>116.036866359447</v>
      </c>
      <c r="F97" s="36">
        <f t="shared" ref="F97:F129" si="13">+(D97*100)/$D$130</f>
        <v>20.780602406968239</v>
      </c>
      <c r="G97" s="35">
        <f t="shared" ref="G97:H97" si="14">G17-G57</f>
        <v>44465</v>
      </c>
      <c r="H97" s="35">
        <f t="shared" si="14"/>
        <v>73803</v>
      </c>
      <c r="I97" s="36">
        <f t="shared" si="11"/>
        <v>65.979984257281004</v>
      </c>
      <c r="J97" s="36">
        <f t="shared" ref="J97:J129" si="15">+(H97*100)/$H$130</f>
        <v>16.655758866912805</v>
      </c>
      <c r="K97" s="79"/>
      <c r="L97" s="35">
        <f t="shared" ref="L97" si="16">L17-L57</f>
        <v>207302</v>
      </c>
      <c r="M97" s="36">
        <f t="shared" ref="M97:M129" si="17">+(L97*100)/$L$130</f>
        <v>12.957678866435936</v>
      </c>
      <c r="N97" s="85"/>
    </row>
    <row r="98" spans="1:14" ht="15.75">
      <c r="A98" s="12"/>
      <c r="B98" s="34" t="s">
        <v>23</v>
      </c>
      <c r="C98" s="35">
        <f t="shared" si="12"/>
        <v>283</v>
      </c>
      <c r="D98" s="35">
        <f t="shared" si="12"/>
        <v>348</v>
      </c>
      <c r="E98" s="36">
        <f t="shared" si="10"/>
        <v>22.968197879858664</v>
      </c>
      <c r="F98" s="36">
        <f t="shared" si="13"/>
        <v>0.77129369001972559</v>
      </c>
      <c r="G98" s="35">
        <f t="shared" ref="G98:H98" si="18">G18-G58</f>
        <v>2472</v>
      </c>
      <c r="H98" s="35">
        <f t="shared" si="18"/>
        <v>3534</v>
      </c>
      <c r="I98" s="36">
        <f t="shared" si="11"/>
        <v>42.961165048543684</v>
      </c>
      <c r="J98" s="36">
        <f t="shared" si="15"/>
        <v>0.79754822752015309</v>
      </c>
      <c r="K98" s="79"/>
      <c r="L98" s="35">
        <f t="shared" ref="L98" si="19">L18-L58</f>
        <v>8968</v>
      </c>
      <c r="M98" s="36">
        <f t="shared" si="17"/>
        <v>0.56055640598835255</v>
      </c>
      <c r="N98" s="85"/>
    </row>
    <row r="99" spans="1:14" ht="15.75">
      <c r="A99" s="12"/>
      <c r="B99" s="34" t="s">
        <v>2</v>
      </c>
      <c r="C99" s="35">
        <f t="shared" si="12"/>
        <v>2208</v>
      </c>
      <c r="D99" s="35">
        <f t="shared" si="12"/>
        <v>2986</v>
      </c>
      <c r="E99" s="36">
        <f t="shared" si="10"/>
        <v>35.235507246376805</v>
      </c>
      <c r="F99" s="36">
        <f t="shared" si="13"/>
        <v>6.6180544781577604</v>
      </c>
      <c r="G99" s="35">
        <f t="shared" ref="G99:H99" si="20">G19-G59</f>
        <v>26247</v>
      </c>
      <c r="H99" s="35">
        <f t="shared" si="20"/>
        <v>24557</v>
      </c>
      <c r="I99" s="36">
        <f t="shared" si="11"/>
        <v>-6.4388311045071811</v>
      </c>
      <c r="J99" s="36">
        <f t="shared" si="15"/>
        <v>5.5419897632179964</v>
      </c>
      <c r="K99" s="79"/>
      <c r="L99" s="35">
        <f t="shared" ref="L99" si="21">L19-L59</f>
        <v>95850</v>
      </c>
      <c r="M99" s="36">
        <f t="shared" si="17"/>
        <v>5.9912278673041479</v>
      </c>
      <c r="N99" s="85"/>
    </row>
    <row r="100" spans="1:14" ht="15.75">
      <c r="A100" s="12"/>
      <c r="B100" s="34" t="s">
        <v>231</v>
      </c>
      <c r="C100" s="35">
        <f t="shared" si="12"/>
        <v>6566</v>
      </c>
      <c r="D100" s="35">
        <f t="shared" si="12"/>
        <v>7973</v>
      </c>
      <c r="E100" s="36">
        <f t="shared" si="10"/>
        <v>21.42857142857142</v>
      </c>
      <c r="F100" s="36">
        <f t="shared" si="13"/>
        <v>17.671047673928943</v>
      </c>
      <c r="G100" s="35">
        <f t="shared" ref="G100:H100" si="22">G20-G60</f>
        <v>77194</v>
      </c>
      <c r="H100" s="35">
        <f t="shared" si="22"/>
        <v>83345</v>
      </c>
      <c r="I100" s="36">
        <f t="shared" si="11"/>
        <v>7.9682358732543923</v>
      </c>
      <c r="J100" s="36">
        <f t="shared" si="15"/>
        <v>18.809184216940341</v>
      </c>
      <c r="K100" s="79"/>
      <c r="L100" s="35">
        <f t="shared" ref="L100" si="23">L20-L60</f>
        <v>326964</v>
      </c>
      <c r="M100" s="36">
        <f t="shared" si="17"/>
        <v>20.437306503966962</v>
      </c>
      <c r="N100" s="85"/>
    </row>
    <row r="101" spans="1:14" ht="15.75">
      <c r="A101" s="12"/>
      <c r="B101" s="34" t="s">
        <v>5</v>
      </c>
      <c r="C101" s="35">
        <f t="shared" si="12"/>
        <v>413</v>
      </c>
      <c r="D101" s="35">
        <f t="shared" si="12"/>
        <v>443</v>
      </c>
      <c r="E101" s="36">
        <f t="shared" si="10"/>
        <v>7.2639225181598155</v>
      </c>
      <c r="F101" s="36">
        <f t="shared" si="13"/>
        <v>0.98184800195039779</v>
      </c>
      <c r="G101" s="35">
        <f t="shared" ref="G101:H101" si="24">G21-G61</f>
        <v>3918</v>
      </c>
      <c r="H101" s="35">
        <f t="shared" si="24"/>
        <v>6024</v>
      </c>
      <c r="I101" s="36">
        <f t="shared" si="11"/>
        <v>53.751914241960172</v>
      </c>
      <c r="J101" s="36">
        <f t="shared" si="15"/>
        <v>1.3594879803569333</v>
      </c>
      <c r="K101" s="79"/>
      <c r="L101" s="35">
        <f t="shared" ref="L101" si="25">L21-L61</f>
        <v>23435</v>
      </c>
      <c r="M101" s="36">
        <f t="shared" si="17"/>
        <v>1.464834899011713</v>
      </c>
      <c r="N101" s="85"/>
    </row>
    <row r="102" spans="1:14" ht="15.75">
      <c r="A102" s="12"/>
      <c r="B102" s="34" t="s">
        <v>9</v>
      </c>
      <c r="C102" s="35">
        <f t="shared" si="12"/>
        <v>921</v>
      </c>
      <c r="D102" s="35">
        <f t="shared" si="12"/>
        <v>1125</v>
      </c>
      <c r="E102" s="36">
        <f t="shared" si="10"/>
        <v>22.149837133550498</v>
      </c>
      <c r="F102" s="36">
        <f t="shared" si="13"/>
        <v>2.4934063254948025</v>
      </c>
      <c r="G102" s="35">
        <f t="shared" ref="G102:H102" si="26">G22-G62</f>
        <v>8770</v>
      </c>
      <c r="H102" s="35">
        <f t="shared" si="26"/>
        <v>10735</v>
      </c>
      <c r="I102" s="36">
        <f t="shared" si="11"/>
        <v>22.405929304446982</v>
      </c>
      <c r="J102" s="36">
        <f t="shared" si="15"/>
        <v>2.4226599384348737</v>
      </c>
      <c r="K102" s="79"/>
      <c r="L102" s="35">
        <f t="shared" ref="L102" si="27">L22-L62</f>
        <v>33343</v>
      </c>
      <c r="M102" s="36">
        <f t="shared" si="17"/>
        <v>2.0841472173137423</v>
      </c>
      <c r="N102" s="85"/>
    </row>
    <row r="103" spans="1:14" ht="15.75">
      <c r="A103" s="12"/>
      <c r="B103" s="34" t="s">
        <v>10</v>
      </c>
      <c r="C103" s="35">
        <f t="shared" si="12"/>
        <v>606</v>
      </c>
      <c r="D103" s="35">
        <f t="shared" si="12"/>
        <v>438</v>
      </c>
      <c r="E103" s="36">
        <f t="shared" si="10"/>
        <v>-27.722772277227726</v>
      </c>
      <c r="F103" s="36">
        <f t="shared" si="13"/>
        <v>0.9707661960593098</v>
      </c>
      <c r="G103" s="35">
        <f t="shared" ref="G103:H103" si="28">G23-G63</f>
        <v>6716</v>
      </c>
      <c r="H103" s="35">
        <f t="shared" si="28"/>
        <v>6024</v>
      </c>
      <c r="I103" s="36">
        <f t="shared" si="11"/>
        <v>-10.303752233472308</v>
      </c>
      <c r="J103" s="36">
        <f t="shared" si="15"/>
        <v>1.3594879803569333</v>
      </c>
      <c r="K103" s="79"/>
      <c r="L103" s="35">
        <f t="shared" ref="L103" si="29">L23-L63</f>
        <v>27048</v>
      </c>
      <c r="M103" s="36">
        <f t="shared" si="17"/>
        <v>1.6906701236811954</v>
      </c>
      <c r="N103" s="85"/>
    </row>
    <row r="104" spans="1:14" ht="15.75">
      <c r="A104" s="12"/>
      <c r="B104" s="34" t="s">
        <v>21</v>
      </c>
      <c r="C104" s="35">
        <f t="shared" si="12"/>
        <v>124</v>
      </c>
      <c r="D104" s="35">
        <f t="shared" si="12"/>
        <v>153</v>
      </c>
      <c r="E104" s="36">
        <f t="shared" si="10"/>
        <v>23.387096774193552</v>
      </c>
      <c r="F104" s="36">
        <f t="shared" si="13"/>
        <v>0.33910326026729315</v>
      </c>
      <c r="G104" s="35">
        <f t="shared" ref="G104:H104" si="30">G24-G64</f>
        <v>1986</v>
      </c>
      <c r="H104" s="35">
        <f t="shared" si="30"/>
        <v>1778</v>
      </c>
      <c r="I104" s="36">
        <f t="shared" si="11"/>
        <v>-10.473313192346422</v>
      </c>
      <c r="J104" s="36">
        <f t="shared" si="15"/>
        <v>0.40125657853164465</v>
      </c>
      <c r="K104" s="79"/>
      <c r="L104" s="35">
        <f t="shared" ref="L104" si="31">L24-L64</f>
        <v>7217</v>
      </c>
      <c r="M104" s="36">
        <f t="shared" si="17"/>
        <v>0.45110789273170615</v>
      </c>
      <c r="N104" s="85"/>
    </row>
    <row r="105" spans="1:14" ht="15.75">
      <c r="A105" s="12"/>
      <c r="B105" s="34" t="s">
        <v>12</v>
      </c>
      <c r="C105" s="35">
        <f t="shared" si="12"/>
        <v>1183</v>
      </c>
      <c r="D105" s="35">
        <f t="shared" si="12"/>
        <v>742</v>
      </c>
      <c r="E105" s="36">
        <f t="shared" si="10"/>
        <v>-37.278106508875744</v>
      </c>
      <c r="F105" s="36">
        <f t="shared" si="13"/>
        <v>1.644539994237461</v>
      </c>
      <c r="G105" s="35">
        <f t="shared" ref="G105:H105" si="32">G25-G65</f>
        <v>13601</v>
      </c>
      <c r="H105" s="35">
        <f t="shared" si="32"/>
        <v>9615</v>
      </c>
      <c r="I105" s="36">
        <f t="shared" si="11"/>
        <v>-29.30666862730682</v>
      </c>
      <c r="J105" s="36">
        <f t="shared" si="15"/>
        <v>2.1698998889661212</v>
      </c>
      <c r="K105" s="79"/>
      <c r="L105" s="35">
        <f t="shared" ref="L105" si="33">L25-L65</f>
        <v>36197</v>
      </c>
      <c r="M105" s="36">
        <f t="shared" si="17"/>
        <v>2.2625401681044157</v>
      </c>
      <c r="N105" s="85"/>
    </row>
    <row r="106" spans="1:14" ht="15.75">
      <c r="A106" s="12"/>
      <c r="B106" s="34" t="s">
        <v>16</v>
      </c>
      <c r="C106" s="35">
        <f t="shared" si="12"/>
        <v>544</v>
      </c>
      <c r="D106" s="35">
        <f t="shared" si="12"/>
        <v>793</v>
      </c>
      <c r="E106" s="36">
        <f t="shared" si="10"/>
        <v>45.772058823529413</v>
      </c>
      <c r="F106" s="36">
        <f t="shared" si="13"/>
        <v>1.7575744143265586</v>
      </c>
      <c r="G106" s="35">
        <f t="shared" ref="G106:H106" si="34">G26-G66</f>
        <v>6181</v>
      </c>
      <c r="H106" s="35">
        <f t="shared" si="34"/>
        <v>7341</v>
      </c>
      <c r="I106" s="36">
        <f t="shared" si="11"/>
        <v>18.767189775117288</v>
      </c>
      <c r="J106" s="36">
        <f t="shared" si="15"/>
        <v>1.6567067170983147</v>
      </c>
      <c r="K106" s="79"/>
      <c r="L106" s="35">
        <f t="shared" ref="L106" si="35">L26-L66</f>
        <v>26234</v>
      </c>
      <c r="M106" s="36">
        <f t="shared" si="17"/>
        <v>1.6397900038691393</v>
      </c>
      <c r="N106" s="85"/>
    </row>
    <row r="107" spans="1:14" ht="15.75">
      <c r="A107" s="12"/>
      <c r="B107" s="34" t="s">
        <v>14</v>
      </c>
      <c r="C107" s="35">
        <f t="shared" si="12"/>
        <v>810</v>
      </c>
      <c r="D107" s="35">
        <f t="shared" si="12"/>
        <v>1598</v>
      </c>
      <c r="E107" s="36">
        <f t="shared" si="10"/>
        <v>97.283950617283949</v>
      </c>
      <c r="F107" s="36">
        <f t="shared" si="13"/>
        <v>3.5417451627917287</v>
      </c>
      <c r="G107" s="35">
        <f t="shared" ref="G107:H107" si="36">G27-G67</f>
        <v>7501</v>
      </c>
      <c r="H107" s="35">
        <f t="shared" si="36"/>
        <v>12405</v>
      </c>
      <c r="I107" s="36">
        <f t="shared" si="11"/>
        <v>65.377949606719099</v>
      </c>
      <c r="J107" s="36">
        <f t="shared" si="15"/>
        <v>2.7995432264820317</v>
      </c>
      <c r="K107" s="79"/>
      <c r="L107" s="35">
        <f t="shared" ref="L107" si="37">L27-L67</f>
        <v>30631</v>
      </c>
      <c r="M107" s="36">
        <f t="shared" si="17"/>
        <v>1.9146301596598159</v>
      </c>
      <c r="N107" s="85"/>
    </row>
    <row r="108" spans="1:14" ht="15.75">
      <c r="A108" s="12"/>
      <c r="B108" s="34" t="s">
        <v>24</v>
      </c>
      <c r="C108" s="35">
        <f t="shared" si="12"/>
        <v>110</v>
      </c>
      <c r="D108" s="35">
        <f t="shared" si="12"/>
        <v>57</v>
      </c>
      <c r="E108" s="36">
        <f t="shared" si="10"/>
        <v>-48.18181818181818</v>
      </c>
      <c r="F108" s="36">
        <f t="shared" si="13"/>
        <v>0.12633258715840334</v>
      </c>
      <c r="G108" s="35">
        <f t="shared" ref="G108:H108" si="38">G28-G68</f>
        <v>1107</v>
      </c>
      <c r="H108" s="35">
        <f t="shared" si="38"/>
        <v>1268</v>
      </c>
      <c r="I108" s="36">
        <f t="shared" si="11"/>
        <v>14.543812104787722</v>
      </c>
      <c r="J108" s="36">
        <f t="shared" si="15"/>
        <v>0.2861604845771234</v>
      </c>
      <c r="K108" s="79"/>
      <c r="L108" s="35">
        <f t="shared" ref="L108" si="39">L28-L68</f>
        <v>4324</v>
      </c>
      <c r="M108" s="36">
        <f t="shared" si="17"/>
        <v>0.27027719664291217</v>
      </c>
      <c r="N108" s="85"/>
    </row>
    <row r="109" spans="1:14" ht="15.75">
      <c r="A109" s="12"/>
      <c r="B109" s="34" t="s">
        <v>18</v>
      </c>
      <c r="C109" s="35">
        <f t="shared" si="12"/>
        <v>544</v>
      </c>
      <c r="D109" s="35">
        <f t="shared" si="12"/>
        <v>606</v>
      </c>
      <c r="E109" s="36">
        <f t="shared" si="10"/>
        <v>11.397058823529417</v>
      </c>
      <c r="F109" s="36">
        <f t="shared" si="13"/>
        <v>1.3431148739998671</v>
      </c>
      <c r="G109" s="35">
        <f t="shared" ref="G109:H109" si="40">G29-G69</f>
        <v>6043</v>
      </c>
      <c r="H109" s="35">
        <f t="shared" si="40"/>
        <v>11544</v>
      </c>
      <c r="I109" s="36">
        <f t="shared" si="11"/>
        <v>91.030944894919742</v>
      </c>
      <c r="J109" s="36">
        <f t="shared" si="15"/>
        <v>2.6052339384529279</v>
      </c>
      <c r="K109" s="79"/>
      <c r="L109" s="35">
        <f t="shared" ref="L109" si="41">L29-L69</f>
        <v>27263</v>
      </c>
      <c r="M109" s="36">
        <f t="shared" si="17"/>
        <v>1.7041089759657067</v>
      </c>
      <c r="N109" s="85"/>
    </row>
    <row r="110" spans="1:14" ht="15.75">
      <c r="A110" s="12"/>
      <c r="B110" s="34" t="s">
        <v>1</v>
      </c>
      <c r="C110" s="35">
        <f t="shared" si="12"/>
        <v>2871</v>
      </c>
      <c r="D110" s="35">
        <f t="shared" si="12"/>
        <v>3308</v>
      </c>
      <c r="E110" s="36">
        <f t="shared" si="10"/>
        <v>15.221177290142807</v>
      </c>
      <c r="F110" s="36">
        <f t="shared" si="13"/>
        <v>7.3317227775438285</v>
      </c>
      <c r="G110" s="35">
        <f t="shared" ref="G110:H110" si="42">G30-G70</f>
        <v>30489</v>
      </c>
      <c r="H110" s="35">
        <f t="shared" si="42"/>
        <v>36109</v>
      </c>
      <c r="I110" s="36">
        <f t="shared" si="11"/>
        <v>18.432877431204698</v>
      </c>
      <c r="J110" s="36">
        <f t="shared" si="15"/>
        <v>8.1490291305957019</v>
      </c>
      <c r="K110" s="79"/>
      <c r="L110" s="35">
        <f t="shared" ref="L110" si="43">L30-L70</f>
        <v>117548</v>
      </c>
      <c r="M110" s="36">
        <f t="shared" si="17"/>
        <v>7.34748934111495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0</v>
      </c>
      <c r="E111" s="36" t="str">
        <f t="shared" si="10"/>
        <v/>
      </c>
      <c r="F111" s="36">
        <f t="shared" si="13"/>
        <v>0</v>
      </c>
      <c r="G111" s="35">
        <f t="shared" ref="G111:H111" si="44">G31-G71</f>
        <v>7</v>
      </c>
      <c r="H111" s="35">
        <f t="shared" si="44"/>
        <v>1</v>
      </c>
      <c r="I111" s="36">
        <f t="shared" si="11"/>
        <v>-85.714285714285722</v>
      </c>
      <c r="J111" s="36">
        <f t="shared" si="15"/>
        <v>2.2567861559710049E-4</v>
      </c>
      <c r="K111" s="79"/>
      <c r="L111" s="35">
        <f t="shared" ref="L111" si="45">L31-L71</f>
        <v>37</v>
      </c>
      <c r="M111" s="36">
        <f t="shared" si="17"/>
        <v>2.3127327187298223E-3</v>
      </c>
      <c r="N111" s="85"/>
    </row>
    <row r="112" spans="1:14" ht="15.75">
      <c r="A112" s="12"/>
      <c r="B112" s="34" t="s">
        <v>26</v>
      </c>
      <c r="C112" s="35">
        <f t="shared" si="12"/>
        <v>3</v>
      </c>
      <c r="D112" s="35">
        <f t="shared" si="12"/>
        <v>2</v>
      </c>
      <c r="E112" s="36">
        <f t="shared" si="10"/>
        <v>-33.333333333333336</v>
      </c>
      <c r="F112" s="36">
        <f t="shared" si="13"/>
        <v>4.4327223564352043E-3</v>
      </c>
      <c r="G112" s="35">
        <f t="shared" ref="G112:H112" si="46">G32-G72</f>
        <v>22</v>
      </c>
      <c r="H112" s="35">
        <f t="shared" si="46"/>
        <v>31</v>
      </c>
      <c r="I112" s="36">
        <f t="shared" si="11"/>
        <v>40.909090909090921</v>
      </c>
      <c r="J112" s="36">
        <f t="shared" si="15"/>
        <v>6.9960370835101147E-3</v>
      </c>
      <c r="K112" s="79"/>
      <c r="L112" s="35">
        <f t="shared" ref="L112" si="47">L32-L72</f>
        <v>112</v>
      </c>
      <c r="M112" s="36">
        <f t="shared" si="17"/>
        <v>7.0007044458848672E-3</v>
      </c>
      <c r="N112" s="85"/>
    </row>
    <row r="113" spans="1:14" ht="15.75">
      <c r="A113" s="12"/>
      <c r="B113" s="34" t="s">
        <v>8</v>
      </c>
      <c r="C113" s="35">
        <f t="shared" si="12"/>
        <v>736</v>
      </c>
      <c r="D113" s="35">
        <f t="shared" si="12"/>
        <v>693</v>
      </c>
      <c r="E113" s="36">
        <f t="shared" si="10"/>
        <v>-5.8423913043478271</v>
      </c>
      <c r="F113" s="36">
        <f t="shared" si="13"/>
        <v>1.5359382965047985</v>
      </c>
      <c r="G113" s="35">
        <f t="shared" ref="G113:H113" si="48">G33-G73</f>
        <v>8019</v>
      </c>
      <c r="H113" s="35">
        <f t="shared" si="48"/>
        <v>7619</v>
      </c>
      <c r="I113" s="36">
        <f t="shared" si="11"/>
        <v>-4.9881531363012872</v>
      </c>
      <c r="J113" s="36">
        <f t="shared" si="15"/>
        <v>1.7194453722343086</v>
      </c>
      <c r="K113" s="79"/>
      <c r="L113" s="35">
        <f t="shared" ref="L113" si="49">L33-L73</f>
        <v>32236</v>
      </c>
      <c r="M113" s="36">
        <f t="shared" si="17"/>
        <v>2.0149527546209338</v>
      </c>
      <c r="N113" s="85"/>
    </row>
    <row r="114" spans="1:14" ht="15.75">
      <c r="A114" s="12"/>
      <c r="B114" s="34" t="s">
        <v>19</v>
      </c>
      <c r="C114" s="35">
        <f t="shared" si="12"/>
        <v>375</v>
      </c>
      <c r="D114" s="35">
        <f t="shared" si="12"/>
        <v>636</v>
      </c>
      <c r="E114" s="36">
        <f t="shared" si="10"/>
        <v>69.599999999999994</v>
      </c>
      <c r="F114" s="36">
        <f t="shared" si="13"/>
        <v>1.4096057093463952</v>
      </c>
      <c r="G114" s="35">
        <f t="shared" ref="G114:H114" si="50">G34-G74</f>
        <v>3815</v>
      </c>
      <c r="H114" s="35">
        <f t="shared" si="50"/>
        <v>5010</v>
      </c>
      <c r="I114" s="36">
        <f t="shared" si="11"/>
        <v>31.323722149410216</v>
      </c>
      <c r="J114" s="36">
        <f t="shared" si="15"/>
        <v>1.1306498641414735</v>
      </c>
      <c r="K114" s="79"/>
      <c r="L114" s="35">
        <f t="shared" ref="L114" si="51">L34-L74</f>
        <v>14881</v>
      </c>
      <c r="M114" s="36">
        <f t="shared" si="17"/>
        <v>0.93015609695725632</v>
      </c>
      <c r="N114" s="85"/>
    </row>
    <row r="115" spans="1:14" ht="15.75">
      <c r="A115" s="12"/>
      <c r="B115" s="34" t="s">
        <v>17</v>
      </c>
      <c r="C115" s="35">
        <f t="shared" si="12"/>
        <v>585</v>
      </c>
      <c r="D115" s="35">
        <f t="shared" si="12"/>
        <v>853</v>
      </c>
      <c r="E115" s="36">
        <f t="shared" si="10"/>
        <v>45.811965811965806</v>
      </c>
      <c r="F115" s="36">
        <f t="shared" si="13"/>
        <v>1.8905560850196148</v>
      </c>
      <c r="G115" s="35">
        <f t="shared" ref="G115:H115" si="52">G35-G75</f>
        <v>5306</v>
      </c>
      <c r="H115" s="35">
        <f t="shared" si="52"/>
        <v>6765</v>
      </c>
      <c r="I115" s="36">
        <f t="shared" si="11"/>
        <v>27.497173011684882</v>
      </c>
      <c r="J115" s="36">
        <f t="shared" si="15"/>
        <v>1.5267158345143848</v>
      </c>
      <c r="K115" s="79"/>
      <c r="L115" s="35">
        <f t="shared" ref="L115" si="53">L35-L75</f>
        <v>20785</v>
      </c>
      <c r="M115" s="36">
        <f t="shared" si="17"/>
        <v>1.2991932313189014</v>
      </c>
      <c r="N115" s="85"/>
    </row>
    <row r="116" spans="1:14" ht="15.75">
      <c r="A116" s="12"/>
      <c r="B116" s="34" t="s">
        <v>4</v>
      </c>
      <c r="C116" s="35">
        <f t="shared" si="12"/>
        <v>1354</v>
      </c>
      <c r="D116" s="35">
        <f t="shared" si="12"/>
        <v>1157</v>
      </c>
      <c r="E116" s="36">
        <f t="shared" si="10"/>
        <v>-14.549483013293941</v>
      </c>
      <c r="F116" s="36">
        <f t="shared" si="13"/>
        <v>2.5643298831977659</v>
      </c>
      <c r="G116" s="35">
        <f t="shared" ref="G116:H116" si="54">G36-G76</f>
        <v>15236</v>
      </c>
      <c r="H116" s="35">
        <f t="shared" si="54"/>
        <v>14439</v>
      </c>
      <c r="I116" s="36">
        <f t="shared" si="11"/>
        <v>-5.231031766867944</v>
      </c>
      <c r="J116" s="36">
        <f t="shared" si="15"/>
        <v>3.258573530606534</v>
      </c>
      <c r="K116" s="79"/>
      <c r="L116" s="35">
        <f t="shared" ref="L116" si="55">L36-L76</f>
        <v>83198</v>
      </c>
      <c r="M116" s="36">
        <f t="shared" si="17"/>
        <v>5.2003982900779393</v>
      </c>
      <c r="N116" s="85"/>
    </row>
    <row r="117" spans="1:14" ht="15.75">
      <c r="A117" s="12"/>
      <c r="B117" s="34" t="s">
        <v>13</v>
      </c>
      <c r="C117" s="35">
        <f t="shared" si="12"/>
        <v>504</v>
      </c>
      <c r="D117" s="35">
        <f t="shared" si="12"/>
        <v>696</v>
      </c>
      <c r="E117" s="36">
        <f t="shared" si="10"/>
        <v>38.095238095238095</v>
      </c>
      <c r="F117" s="36">
        <f t="shared" si="13"/>
        <v>1.5425873800394512</v>
      </c>
      <c r="G117" s="35">
        <f t="shared" ref="G117:H117" si="56">G37-G77</f>
        <v>7160</v>
      </c>
      <c r="H117" s="35">
        <f t="shared" si="56"/>
        <v>6837</v>
      </c>
      <c r="I117" s="36">
        <f t="shared" si="11"/>
        <v>-4.511173184357542</v>
      </c>
      <c r="J117" s="36">
        <f t="shared" si="15"/>
        <v>1.5429646948373761</v>
      </c>
      <c r="K117" s="79"/>
      <c r="L117" s="35">
        <f t="shared" ref="L117" si="57">L37-L77</f>
        <v>25345</v>
      </c>
      <c r="M117" s="36">
        <f t="shared" si="17"/>
        <v>1.5842219123299282</v>
      </c>
      <c r="N117" s="85"/>
    </row>
    <row r="118" spans="1:14" ht="15.75">
      <c r="A118" s="12"/>
      <c r="B118" s="34" t="s">
        <v>11</v>
      </c>
      <c r="C118" s="35">
        <f t="shared" si="12"/>
        <v>1111</v>
      </c>
      <c r="D118" s="35">
        <f t="shared" si="12"/>
        <v>866</v>
      </c>
      <c r="E118" s="36">
        <f t="shared" si="10"/>
        <v>-22.052205220522048</v>
      </c>
      <c r="F118" s="36">
        <f t="shared" si="13"/>
        <v>1.9193687803364436</v>
      </c>
      <c r="G118" s="35">
        <f t="shared" ref="G118:H118" si="58">G38-G78</f>
        <v>10001</v>
      </c>
      <c r="H118" s="35">
        <f t="shared" si="58"/>
        <v>12827</v>
      </c>
      <c r="I118" s="36">
        <f t="shared" si="11"/>
        <v>28.25717428257175</v>
      </c>
      <c r="J118" s="36">
        <f t="shared" si="15"/>
        <v>2.8947796022640078</v>
      </c>
      <c r="K118" s="79"/>
      <c r="L118" s="35">
        <f t="shared" ref="L118" si="59">L38-L78</f>
        <v>40555</v>
      </c>
      <c r="M118" s="36">
        <f t="shared" si="17"/>
        <v>2.5349425785969713</v>
      </c>
      <c r="N118" s="85"/>
    </row>
    <row r="119" spans="1:14" ht="15.75">
      <c r="A119" s="12"/>
      <c r="B119" s="34" t="s">
        <v>22</v>
      </c>
      <c r="C119" s="35">
        <f t="shared" si="12"/>
        <v>295</v>
      </c>
      <c r="D119" s="35">
        <f t="shared" si="12"/>
        <v>393</v>
      </c>
      <c r="E119" s="36">
        <f t="shared" si="10"/>
        <v>33.220338983050858</v>
      </c>
      <c r="F119" s="36">
        <f t="shared" si="13"/>
        <v>0.87102994303951775</v>
      </c>
      <c r="G119" s="35">
        <f t="shared" ref="G119:H119" si="60">G39-G79</f>
        <v>2757</v>
      </c>
      <c r="H119" s="35">
        <f t="shared" si="60"/>
        <v>5260</v>
      </c>
      <c r="I119" s="36">
        <f t="shared" si="11"/>
        <v>90.787087413855645</v>
      </c>
      <c r="J119" s="36">
        <f t="shared" si="15"/>
        <v>1.1870695180407485</v>
      </c>
      <c r="K119" s="79"/>
      <c r="L119" s="35">
        <f t="shared" ref="L119" si="61">L39-L79</f>
        <v>11875</v>
      </c>
      <c r="M119" s="36">
        <f t="shared" si="17"/>
        <v>0.74226219013288208</v>
      </c>
      <c r="N119" s="85"/>
    </row>
    <row r="120" spans="1:14" ht="15.75">
      <c r="A120" s="12"/>
      <c r="B120" s="34" t="s">
        <v>15</v>
      </c>
      <c r="C120" s="35">
        <f t="shared" si="12"/>
        <v>246</v>
      </c>
      <c r="D120" s="35">
        <f t="shared" si="12"/>
        <v>295</v>
      </c>
      <c r="E120" s="36">
        <f t="shared" si="10"/>
        <v>19.918699186991873</v>
      </c>
      <c r="F120" s="36">
        <f t="shared" si="13"/>
        <v>0.65382654757419267</v>
      </c>
      <c r="G120" s="35">
        <f t="shared" ref="G120:H120" si="62">G40-G80</f>
        <v>3701</v>
      </c>
      <c r="H120" s="35">
        <f t="shared" si="62"/>
        <v>3450</v>
      </c>
      <c r="I120" s="36">
        <f t="shared" si="11"/>
        <v>-6.7819508241015907</v>
      </c>
      <c r="J120" s="36">
        <f t="shared" si="15"/>
        <v>0.77859122380999668</v>
      </c>
      <c r="K120" s="79"/>
      <c r="L120" s="35">
        <f t="shared" ref="L120" si="63">L40-L80</f>
        <v>15078</v>
      </c>
      <c r="M120" s="36">
        <f t="shared" si="17"/>
        <v>0.94246983602725021</v>
      </c>
      <c r="N120" s="85"/>
    </row>
    <row r="121" spans="1:14" ht="15.75">
      <c r="A121" s="12"/>
      <c r="B121" s="34" t="s">
        <v>6</v>
      </c>
      <c r="C121" s="35">
        <f t="shared" si="12"/>
        <v>474</v>
      </c>
      <c r="D121" s="35">
        <f t="shared" si="12"/>
        <v>678</v>
      </c>
      <c r="E121" s="36">
        <f t="shared" si="10"/>
        <v>43.037974683544313</v>
      </c>
      <c r="F121" s="36">
        <f t="shared" si="13"/>
        <v>1.5026928788315344</v>
      </c>
      <c r="G121" s="35">
        <f t="shared" ref="G121:H121" si="64">G41-G81</f>
        <v>6400</v>
      </c>
      <c r="H121" s="35">
        <f t="shared" si="64"/>
        <v>6925</v>
      </c>
      <c r="I121" s="36">
        <f t="shared" si="11"/>
        <v>8.203125</v>
      </c>
      <c r="J121" s="36">
        <f t="shared" si="15"/>
        <v>1.5628244130099209</v>
      </c>
      <c r="K121" s="79"/>
      <c r="L121" s="35">
        <f t="shared" ref="L121" si="65">L41-L81</f>
        <v>27525</v>
      </c>
      <c r="M121" s="36">
        <f t="shared" si="17"/>
        <v>1.7204856238659014</v>
      </c>
      <c r="N121" s="85"/>
    </row>
    <row r="122" spans="1:14" ht="15.75">
      <c r="A122" s="12"/>
      <c r="B122" s="34" t="s">
        <v>74</v>
      </c>
      <c r="C122" s="35">
        <f t="shared" si="12"/>
        <v>39</v>
      </c>
      <c r="D122" s="35">
        <f t="shared" si="12"/>
        <v>43</v>
      </c>
      <c r="E122" s="36">
        <f t="shared" si="10"/>
        <v>10.256410256410264</v>
      </c>
      <c r="F122" s="36">
        <f t="shared" si="13"/>
        <v>9.5303530663356895E-2</v>
      </c>
      <c r="G122" s="35">
        <f t="shared" ref="G122:H122" si="66">G42-G82</f>
        <v>346</v>
      </c>
      <c r="H122" s="35">
        <f t="shared" si="66"/>
        <v>439</v>
      </c>
      <c r="I122" s="36">
        <f t="shared" si="11"/>
        <v>26.878612716762994</v>
      </c>
      <c r="J122" s="36">
        <f t="shared" si="15"/>
        <v>9.907291224712711E-2</v>
      </c>
      <c r="K122" s="79"/>
      <c r="L122" s="35">
        <f t="shared" ref="L122" si="67">L42-L82</f>
        <v>962</v>
      </c>
      <c r="M122" s="36">
        <f t="shared" si="17"/>
        <v>6.0131050686975378E-2</v>
      </c>
      <c r="N122" s="85"/>
    </row>
    <row r="123" spans="1:14" ht="15.75">
      <c r="A123" s="12"/>
      <c r="B123" s="34" t="s">
        <v>3</v>
      </c>
      <c r="C123" s="35">
        <f t="shared" si="12"/>
        <v>2912</v>
      </c>
      <c r="D123" s="35">
        <f t="shared" si="12"/>
        <v>2484</v>
      </c>
      <c r="E123" s="36">
        <f t="shared" si="10"/>
        <v>-14.697802197802201</v>
      </c>
      <c r="F123" s="36">
        <f t="shared" si="13"/>
        <v>5.505441166692524</v>
      </c>
      <c r="G123" s="35">
        <f t="shared" ref="G123:H123" si="68">G43-G83</f>
        <v>26030</v>
      </c>
      <c r="H123" s="35">
        <f t="shared" si="68"/>
        <v>28205</v>
      </c>
      <c r="I123" s="36">
        <f t="shared" si="11"/>
        <v>8.3557433730311104</v>
      </c>
      <c r="J123" s="36">
        <f t="shared" si="15"/>
        <v>6.3652653529162189</v>
      </c>
      <c r="K123" s="79"/>
      <c r="L123" s="35">
        <f t="shared" ref="L123" si="69">L43-L83</f>
        <v>99114</v>
      </c>
      <c r="M123" s="36">
        <f t="shared" si="17"/>
        <v>6.1952483968699354</v>
      </c>
      <c r="N123" s="85"/>
    </row>
    <row r="124" spans="1:14" ht="15.75">
      <c r="A124" s="12"/>
      <c r="B124" s="34" t="s">
        <v>20</v>
      </c>
      <c r="C124" s="35">
        <f t="shared" si="12"/>
        <v>373</v>
      </c>
      <c r="D124" s="35">
        <f t="shared" si="12"/>
        <v>229</v>
      </c>
      <c r="E124" s="36">
        <f t="shared" si="10"/>
        <v>-38.605898123324401</v>
      </c>
      <c r="F124" s="36">
        <f t="shared" si="13"/>
        <v>0.50754670981183092</v>
      </c>
      <c r="G124" s="35">
        <f t="shared" ref="G124:H124" si="70">G44-G84</f>
        <v>6283</v>
      </c>
      <c r="H124" s="35">
        <f t="shared" si="70"/>
        <v>3617</v>
      </c>
      <c r="I124" s="36">
        <f t="shared" si="11"/>
        <v>-42.431959255132902</v>
      </c>
      <c r="J124" s="36">
        <f t="shared" si="15"/>
        <v>0.81627955261471241</v>
      </c>
      <c r="K124" s="79"/>
      <c r="L124" s="35">
        <f t="shared" ref="L124" si="71">L44-L84</f>
        <v>18072</v>
      </c>
      <c r="M124" s="36">
        <f t="shared" si="17"/>
        <v>1.1296136673752797</v>
      </c>
      <c r="N124" s="85"/>
    </row>
    <row r="125" spans="1:14" ht="15.75">
      <c r="A125" s="12"/>
      <c r="B125" s="34" t="s">
        <v>7</v>
      </c>
      <c r="C125" s="35">
        <f t="shared" ref="C125:D129" si="72">C45-C85</f>
        <v>781</v>
      </c>
      <c r="D125" s="35">
        <f t="shared" si="72"/>
        <v>970</v>
      </c>
      <c r="E125" s="36">
        <f t="shared" ref="E125:E130" si="73">IF(ISBLANK(D125),"",(IFERROR(((D125/C125-1)*100),"")))</f>
        <v>24.199743918053773</v>
      </c>
      <c r="F125" s="36">
        <f t="shared" si="13"/>
        <v>2.1498703428710741</v>
      </c>
      <c r="G125" s="35">
        <f t="shared" ref="G125:H129" si="74">G45-G85</f>
        <v>8330</v>
      </c>
      <c r="H125" s="35">
        <f t="shared" si="74"/>
        <v>10512</v>
      </c>
      <c r="I125" s="36">
        <f t="shared" ref="I125:I130" si="75">IF(ISBLANK(H125),"",(IFERROR(((H125/G125-1)*100),"")))</f>
        <v>26.194477791116455</v>
      </c>
      <c r="J125" s="36">
        <f t="shared" si="15"/>
        <v>2.3723336071567203</v>
      </c>
      <c r="K125" s="79"/>
      <c r="L125" s="35">
        <f>L45-L85</f>
        <v>36307</v>
      </c>
      <c r="M125" s="36">
        <f t="shared" si="17"/>
        <v>2.2694158599709096</v>
      </c>
      <c r="N125" s="85"/>
    </row>
    <row r="126" spans="1:14" ht="15.75">
      <c r="A126" s="12"/>
      <c r="B126" s="34" t="s">
        <v>232</v>
      </c>
      <c r="C126" s="35">
        <f t="shared" si="72"/>
        <v>3834</v>
      </c>
      <c r="D126" s="35">
        <f t="shared" si="72"/>
        <v>5148</v>
      </c>
      <c r="E126" s="36">
        <f t="shared" si="73"/>
        <v>34.272300469483575</v>
      </c>
      <c r="F126" s="36">
        <f t="shared" si="13"/>
        <v>11.409827345464217</v>
      </c>
      <c r="G126" s="35">
        <f t="shared" si="74"/>
        <v>38683</v>
      </c>
      <c r="H126" s="35">
        <f t="shared" si="74"/>
        <v>42739</v>
      </c>
      <c r="I126" s="36">
        <f t="shared" si="75"/>
        <v>10.485226068298736</v>
      </c>
      <c r="J126" s="36">
        <f t="shared" si="15"/>
        <v>9.6452783520044783</v>
      </c>
      <c r="K126" s="79"/>
      <c r="L126" s="35">
        <f>L46-L86</f>
        <v>200358</v>
      </c>
      <c r="M126" s="36">
        <f t="shared" si="17"/>
        <v>12.523635190791074</v>
      </c>
      <c r="N126" s="85"/>
    </row>
    <row r="127" spans="1:14" ht="15.75">
      <c r="A127" s="12"/>
      <c r="B127" s="34" t="s">
        <v>29</v>
      </c>
      <c r="C127" s="35">
        <f t="shared" si="72"/>
        <v>0</v>
      </c>
      <c r="D127" s="35">
        <f t="shared" si="72"/>
        <v>1</v>
      </c>
      <c r="E127" s="36" t="str">
        <f t="shared" si="73"/>
        <v/>
      </c>
      <c r="F127" s="36">
        <f t="shared" si="13"/>
        <v>2.2163611782176022E-3</v>
      </c>
      <c r="G127" s="35">
        <f t="shared" si="74"/>
        <v>3</v>
      </c>
      <c r="H127" s="35">
        <f t="shared" si="74"/>
        <v>2</v>
      </c>
      <c r="I127" s="36">
        <f t="shared" si="75"/>
        <v>-33.333333333333336</v>
      </c>
      <c r="J127" s="36">
        <f t="shared" si="15"/>
        <v>4.5135723119420099E-4</v>
      </c>
      <c r="K127" s="79"/>
      <c r="L127" s="35">
        <f>L47-L87</f>
        <v>27</v>
      </c>
      <c r="M127" s="36">
        <f t="shared" si="17"/>
        <v>1.6876698217758162E-3</v>
      </c>
      <c r="N127" s="85"/>
    </row>
    <row r="128" spans="1:14" ht="15.75">
      <c r="A128" s="12"/>
      <c r="B128" s="34" t="s">
        <v>28</v>
      </c>
      <c r="C128" s="35">
        <f t="shared" si="72"/>
        <v>1</v>
      </c>
      <c r="D128" s="35">
        <f t="shared" si="72"/>
        <v>0</v>
      </c>
      <c r="E128" s="36">
        <f t="shared" si="73"/>
        <v>-100</v>
      </c>
      <c r="F128" s="36">
        <f t="shared" si="13"/>
        <v>0</v>
      </c>
      <c r="G128" s="35">
        <f t="shared" si="74"/>
        <v>13</v>
      </c>
      <c r="H128" s="35">
        <f t="shared" si="74"/>
        <v>14</v>
      </c>
      <c r="I128" s="36">
        <f t="shared" si="75"/>
        <v>7.6923076923076872</v>
      </c>
      <c r="J128" s="36">
        <f t="shared" si="15"/>
        <v>3.1595006183594066E-3</v>
      </c>
      <c r="K128" s="79"/>
      <c r="L128" s="35">
        <f>L48-L88</f>
        <v>48</v>
      </c>
      <c r="M128" s="36">
        <f t="shared" si="17"/>
        <v>3.000301905379229E-3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2</v>
      </c>
      <c r="H129" s="35">
        <f t="shared" si="74"/>
        <v>0</v>
      </c>
      <c r="I129" s="36">
        <f t="shared" si="75"/>
        <v>-100</v>
      </c>
      <c r="J129" s="36">
        <f t="shared" si="15"/>
        <v>0</v>
      </c>
      <c r="K129" s="79"/>
      <c r="L129" s="35">
        <f>L49-L89</f>
        <v>53</v>
      </c>
      <c r="M129" s="36">
        <f t="shared" si="17"/>
        <v>3.3128333538562319E-3</v>
      </c>
      <c r="N129" s="85"/>
    </row>
    <row r="130" spans="1:14" ht="15.75">
      <c r="A130" s="12"/>
      <c r="B130" s="40" t="s">
        <v>70</v>
      </c>
      <c r="C130" s="37">
        <f>SUM(C96:C129)</f>
        <v>35155</v>
      </c>
      <c r="D130" s="37">
        <f>SUM(D96:D129)</f>
        <v>45119</v>
      </c>
      <c r="E130" s="38">
        <f t="shared" si="73"/>
        <v>28.343052197411467</v>
      </c>
      <c r="F130" s="38">
        <f>SUM(F96:F129)</f>
        <v>99.999999999999986</v>
      </c>
      <c r="G130" s="37">
        <f>SUM(G96:G129)</f>
        <v>379047</v>
      </c>
      <c r="H130" s="37">
        <f>SUM(H96:H129)</f>
        <v>443108</v>
      </c>
      <c r="I130" s="38">
        <f t="shared" si="75"/>
        <v>16.900542676765685</v>
      </c>
      <c r="J130" s="38">
        <f>SUM(J96:J129)</f>
        <v>100.00000000000003</v>
      </c>
      <c r="K130" s="79"/>
      <c r="L130" s="37">
        <f>SUM(L96:L129)</f>
        <v>1599839</v>
      </c>
      <c r="M130" s="38">
        <f>SUM(M96:M129)</f>
        <v>100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256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313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309</v>
      </c>
      <c r="N13" s="15"/>
    </row>
    <row r="14" spans="1:22" ht="47.25">
      <c r="A14" s="12"/>
      <c r="B14" s="30" t="s">
        <v>257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373</v>
      </c>
      <c r="D17" s="35">
        <v>310</v>
      </c>
      <c r="E17" s="36">
        <f t="shared" ref="E17:E49" si="0">IF(ISBLANK(D17),"",(IFERROR(((D17/C17-1)*100),"")))</f>
        <v>-16.890080428954423</v>
      </c>
      <c r="F17" s="36">
        <f>+(D17*100)/$D$49</f>
        <v>0.58467399709549051</v>
      </c>
      <c r="G17" s="35">
        <v>3836</v>
      </c>
      <c r="H17" s="35">
        <v>3857</v>
      </c>
      <c r="I17" s="36">
        <f t="shared" ref="I17:I49" si="1">IF(ISBLANK(H17),"",(IFERROR(((H17/G17-1)*100),"")))</f>
        <v>0.54744525547445466</v>
      </c>
      <c r="J17" s="36">
        <f>+(H17*100)/$H$49</f>
        <v>0.70390276396353646</v>
      </c>
      <c r="K17" s="79"/>
      <c r="L17" s="35">
        <v>12441</v>
      </c>
      <c r="M17" s="36">
        <f>+(L17*100)/$L$49</f>
        <v>0.5633929105146751</v>
      </c>
      <c r="N17" s="15"/>
    </row>
    <row r="18" spans="1:14" ht="15.75">
      <c r="A18" s="12"/>
      <c r="B18" s="34" t="s">
        <v>43</v>
      </c>
      <c r="C18" s="35">
        <v>444</v>
      </c>
      <c r="D18" s="35">
        <v>492</v>
      </c>
      <c r="E18" s="36">
        <f t="shared" si="0"/>
        <v>10.810810810810811</v>
      </c>
      <c r="F18" s="36">
        <f t="shared" ref="F18:F48" si="2">+(D18*100)/$D$49</f>
        <v>0.92793421474510096</v>
      </c>
      <c r="G18" s="35">
        <v>6918</v>
      </c>
      <c r="H18" s="35">
        <v>5917</v>
      </c>
      <c r="I18" s="36">
        <f t="shared" si="1"/>
        <v>-14.469499855449552</v>
      </c>
      <c r="J18" s="36">
        <f t="shared" ref="J18:J48" si="3">+(H18*100)/$H$49</f>
        <v>1.0798529049448393</v>
      </c>
      <c r="K18" s="79"/>
      <c r="L18" s="35">
        <v>27297</v>
      </c>
      <c r="M18" s="36">
        <f t="shared" ref="M18:M48" si="4">+(L18*100)/$L$49</f>
        <v>1.2361495280378656</v>
      </c>
      <c r="N18" s="15"/>
    </row>
    <row r="19" spans="1:14" ht="15.75">
      <c r="A19" s="12"/>
      <c r="B19" s="34" t="s">
        <v>33</v>
      </c>
      <c r="C19" s="35">
        <v>3113</v>
      </c>
      <c r="D19" s="35">
        <v>3934</v>
      </c>
      <c r="E19" s="36">
        <f t="shared" si="0"/>
        <v>26.373273369739803</v>
      </c>
      <c r="F19" s="36">
        <f t="shared" si="2"/>
        <v>7.4197016276569663</v>
      </c>
      <c r="G19" s="35">
        <v>37795</v>
      </c>
      <c r="H19" s="35">
        <v>33214</v>
      </c>
      <c r="I19" s="36">
        <f t="shared" si="1"/>
        <v>-12.120650879745998</v>
      </c>
      <c r="J19" s="36">
        <f t="shared" si="3"/>
        <v>6.0615572730839773</v>
      </c>
      <c r="K19" s="79"/>
      <c r="L19" s="35">
        <v>133590</v>
      </c>
      <c r="M19" s="36">
        <f t="shared" si="4"/>
        <v>6.0496470473157666</v>
      </c>
      <c r="N19" s="15"/>
    </row>
    <row r="20" spans="1:14" ht="15.75">
      <c r="A20" s="12"/>
      <c r="B20" s="34" t="s">
        <v>30</v>
      </c>
      <c r="C20" s="35">
        <v>15715</v>
      </c>
      <c r="D20" s="35">
        <v>17612</v>
      </c>
      <c r="E20" s="36">
        <f t="shared" si="0"/>
        <v>12.071269487750547</v>
      </c>
      <c r="F20" s="36">
        <f t="shared" si="2"/>
        <v>33.217027215631539</v>
      </c>
      <c r="G20" s="35">
        <v>194894</v>
      </c>
      <c r="H20" s="35">
        <v>197759</v>
      </c>
      <c r="I20" s="36">
        <f t="shared" si="1"/>
        <v>1.4700298623867347</v>
      </c>
      <c r="J20" s="36">
        <f t="shared" si="3"/>
        <v>36.091031034136641</v>
      </c>
      <c r="K20" s="79"/>
      <c r="L20" s="35">
        <v>808138</v>
      </c>
      <c r="M20" s="36">
        <f t="shared" si="4"/>
        <v>36.596673894181215</v>
      </c>
      <c r="N20" s="15"/>
    </row>
    <row r="21" spans="1:14" ht="15.75">
      <c r="A21" s="12"/>
      <c r="B21" s="34" t="s">
        <v>34</v>
      </c>
      <c r="C21" s="35">
        <v>1836</v>
      </c>
      <c r="D21" s="35">
        <v>1626</v>
      </c>
      <c r="E21" s="36">
        <f t="shared" si="0"/>
        <v>-11.43790849673203</v>
      </c>
      <c r="F21" s="36">
        <f t="shared" si="2"/>
        <v>3.0667094170234437</v>
      </c>
      <c r="G21" s="35">
        <v>19933</v>
      </c>
      <c r="H21" s="35">
        <v>20364</v>
      </c>
      <c r="I21" s="36">
        <f t="shared" si="1"/>
        <v>2.1622435157778508</v>
      </c>
      <c r="J21" s="36">
        <f t="shared" si="3"/>
        <v>3.7164313936617726</v>
      </c>
      <c r="K21" s="79"/>
      <c r="L21" s="35">
        <v>71576</v>
      </c>
      <c r="M21" s="36">
        <f t="shared" si="4"/>
        <v>3.2413319639095239</v>
      </c>
      <c r="N21" s="15"/>
    </row>
    <row r="22" spans="1:14" ht="15.75">
      <c r="A22" s="12"/>
      <c r="B22" s="34" t="s">
        <v>32</v>
      </c>
      <c r="C22" s="35">
        <v>3439</v>
      </c>
      <c r="D22" s="35">
        <v>3910</v>
      </c>
      <c r="E22" s="36">
        <f t="shared" si="0"/>
        <v>13.695841814480957</v>
      </c>
      <c r="F22" s="36">
        <f t="shared" si="2"/>
        <v>7.3744365440108632</v>
      </c>
      <c r="G22" s="35">
        <v>40349</v>
      </c>
      <c r="H22" s="35">
        <v>37763</v>
      </c>
      <c r="I22" s="36">
        <f t="shared" si="1"/>
        <v>-6.4090807702793189</v>
      </c>
      <c r="J22" s="36">
        <f t="shared" si="3"/>
        <v>6.891750084406282</v>
      </c>
      <c r="K22" s="79"/>
      <c r="L22" s="35">
        <v>210975</v>
      </c>
      <c r="M22" s="36">
        <f t="shared" si="4"/>
        <v>9.5540406153712389</v>
      </c>
      <c r="N22" s="15"/>
    </row>
    <row r="23" spans="1:14" ht="15.75">
      <c r="A23" s="12"/>
      <c r="B23" s="34" t="s">
        <v>35</v>
      </c>
      <c r="C23" s="35">
        <v>859</v>
      </c>
      <c r="D23" s="35">
        <v>833</v>
      </c>
      <c r="E23" s="36">
        <f t="shared" si="0"/>
        <v>-3.0267753201396963</v>
      </c>
      <c r="F23" s="36">
        <f t="shared" si="2"/>
        <v>1.5710756115501405</v>
      </c>
      <c r="G23" s="35">
        <v>6425</v>
      </c>
      <c r="H23" s="35">
        <v>9445</v>
      </c>
      <c r="I23" s="36">
        <f t="shared" si="1"/>
        <v>47.003891050583668</v>
      </c>
      <c r="J23" s="36">
        <f t="shared" si="3"/>
        <v>1.72371314639243</v>
      </c>
      <c r="K23" s="79"/>
      <c r="L23" s="35">
        <v>37186</v>
      </c>
      <c r="M23" s="36">
        <f t="shared" si="4"/>
        <v>1.68397466203671</v>
      </c>
      <c r="N23" s="15"/>
    </row>
    <row r="24" spans="1:14" ht="15.75">
      <c r="A24" s="12"/>
      <c r="B24" s="34" t="s">
        <v>41</v>
      </c>
      <c r="C24" s="35">
        <v>1899</v>
      </c>
      <c r="D24" s="35">
        <v>1338</v>
      </c>
      <c r="E24" s="36">
        <f t="shared" si="0"/>
        <v>-29.541864139020536</v>
      </c>
      <c r="F24" s="36">
        <f t="shared" si="2"/>
        <v>2.5235284132702138</v>
      </c>
      <c r="G24" s="35">
        <v>18348</v>
      </c>
      <c r="H24" s="35">
        <v>19533</v>
      </c>
      <c r="I24" s="36">
        <f t="shared" si="1"/>
        <v>6.458469587965987</v>
      </c>
      <c r="J24" s="36">
        <f t="shared" si="3"/>
        <v>3.5647738367901889</v>
      </c>
      <c r="K24" s="79"/>
      <c r="L24" s="35">
        <v>70601</v>
      </c>
      <c r="M24" s="36">
        <f t="shared" si="4"/>
        <v>3.1971789144961482</v>
      </c>
      <c r="N24" s="15"/>
    </row>
    <row r="25" spans="1:14" ht="15.75">
      <c r="A25" s="12"/>
      <c r="B25" s="34" t="s">
        <v>52</v>
      </c>
      <c r="C25" s="35">
        <v>245</v>
      </c>
      <c r="D25" s="35">
        <v>299</v>
      </c>
      <c r="E25" s="36">
        <f t="shared" si="0"/>
        <v>22.04081632653061</v>
      </c>
      <c r="F25" s="36">
        <f t="shared" si="2"/>
        <v>0.56392750042436013</v>
      </c>
      <c r="G25" s="35">
        <v>4004</v>
      </c>
      <c r="H25" s="35">
        <v>3587</v>
      </c>
      <c r="I25" s="36">
        <f t="shared" si="1"/>
        <v>-10.414585414585421</v>
      </c>
      <c r="J25" s="36">
        <f t="shared" si="3"/>
        <v>0.65462774548540459</v>
      </c>
      <c r="K25" s="79"/>
      <c r="L25" s="35">
        <v>14922</v>
      </c>
      <c r="M25" s="36">
        <f t="shared" si="4"/>
        <v>0.67574543932963449</v>
      </c>
      <c r="N25" s="15"/>
    </row>
    <row r="26" spans="1:14" ht="15.75">
      <c r="A26" s="12"/>
      <c r="B26" s="34" t="s">
        <v>38</v>
      </c>
      <c r="C26" s="35">
        <v>1153</v>
      </c>
      <c r="D26" s="35">
        <v>1185</v>
      </c>
      <c r="E26" s="36">
        <f t="shared" si="0"/>
        <v>2.7753686036426695</v>
      </c>
      <c r="F26" s="36">
        <f t="shared" si="2"/>
        <v>2.2349635050263101</v>
      </c>
      <c r="G26" s="35">
        <v>12865</v>
      </c>
      <c r="H26" s="35">
        <v>14715</v>
      </c>
      <c r="I26" s="36">
        <f t="shared" si="1"/>
        <v>14.380101049358718</v>
      </c>
      <c r="J26" s="36">
        <f t="shared" si="3"/>
        <v>2.68548850705819</v>
      </c>
      <c r="K26" s="79"/>
      <c r="L26" s="35">
        <v>58871</v>
      </c>
      <c r="M26" s="36">
        <f t="shared" si="4"/>
        <v>2.6659837661690733</v>
      </c>
      <c r="N26" s="15"/>
    </row>
    <row r="27" spans="1:14" ht="15.75">
      <c r="A27" s="12"/>
      <c r="B27" s="34" t="s">
        <v>57</v>
      </c>
      <c r="C27" s="35">
        <v>0</v>
      </c>
      <c r="D27" s="35">
        <v>0</v>
      </c>
      <c r="E27" s="36" t="str">
        <f t="shared" si="0"/>
        <v/>
      </c>
      <c r="F27" s="36">
        <f t="shared" si="2"/>
        <v>0</v>
      </c>
      <c r="G27" s="35">
        <v>10</v>
      </c>
      <c r="H27" s="35">
        <v>5</v>
      </c>
      <c r="I27" s="36">
        <f t="shared" si="1"/>
        <v>-50</v>
      </c>
      <c r="J27" s="36">
        <f t="shared" si="3"/>
        <v>9.1250034218762828E-4</v>
      </c>
      <c r="K27" s="79"/>
      <c r="L27" s="35">
        <v>55</v>
      </c>
      <c r="M27" s="36">
        <f t="shared" si="4"/>
        <v>2.49068483870325E-3</v>
      </c>
      <c r="N27" s="15"/>
    </row>
    <row r="28" spans="1:14" ht="15.75">
      <c r="A28" s="12"/>
      <c r="B28" s="34" t="s">
        <v>56</v>
      </c>
      <c r="C28" s="35">
        <v>44</v>
      </c>
      <c r="D28" s="35">
        <v>59</v>
      </c>
      <c r="E28" s="36">
        <f t="shared" si="0"/>
        <v>34.090909090909079</v>
      </c>
      <c r="F28" s="36">
        <f t="shared" si="2"/>
        <v>0.11127666396333528</v>
      </c>
      <c r="G28" s="35">
        <v>652</v>
      </c>
      <c r="H28" s="35">
        <v>737</v>
      </c>
      <c r="I28" s="36">
        <f t="shared" si="1"/>
        <v>13.036809815950923</v>
      </c>
      <c r="J28" s="36">
        <f t="shared" si="3"/>
        <v>0.13450255043845641</v>
      </c>
      <c r="K28" s="79"/>
      <c r="L28" s="35">
        <v>2267</v>
      </c>
      <c r="M28" s="36">
        <f t="shared" si="4"/>
        <v>0.1026615005334594</v>
      </c>
      <c r="N28" s="15"/>
    </row>
    <row r="29" spans="1:14" ht="15.75">
      <c r="A29" s="12"/>
      <c r="B29" s="34" t="s">
        <v>39</v>
      </c>
      <c r="C29" s="35">
        <v>851</v>
      </c>
      <c r="D29" s="35">
        <v>677</v>
      </c>
      <c r="E29" s="36">
        <f t="shared" si="0"/>
        <v>-20.446533490011753</v>
      </c>
      <c r="F29" s="36">
        <f t="shared" si="2"/>
        <v>1.2768525678504743</v>
      </c>
      <c r="G29" s="35">
        <v>10636</v>
      </c>
      <c r="H29" s="35">
        <v>9511</v>
      </c>
      <c r="I29" s="36">
        <f t="shared" si="1"/>
        <v>-10.577284693493795</v>
      </c>
      <c r="J29" s="36">
        <f t="shared" si="3"/>
        <v>1.7357581509093065</v>
      </c>
      <c r="K29" s="79"/>
      <c r="L29" s="35">
        <v>45370</v>
      </c>
      <c r="M29" s="36">
        <f t="shared" si="4"/>
        <v>2.0545885660357537</v>
      </c>
      <c r="N29" s="15"/>
    </row>
    <row r="30" spans="1:14" ht="15.75">
      <c r="A30" s="12"/>
      <c r="B30" s="34" t="s">
        <v>31</v>
      </c>
      <c r="C30" s="35">
        <v>3582</v>
      </c>
      <c r="D30" s="35">
        <v>10260</v>
      </c>
      <c r="E30" s="36">
        <f t="shared" si="0"/>
        <v>186.43216080402013</v>
      </c>
      <c r="F30" s="36">
        <f t="shared" si="2"/>
        <v>19.350823258708814</v>
      </c>
      <c r="G30" s="35">
        <v>47991</v>
      </c>
      <c r="H30" s="35">
        <v>76838</v>
      </c>
      <c r="I30" s="36">
        <f t="shared" si="1"/>
        <v>60.109187139255283</v>
      </c>
      <c r="J30" s="36">
        <f t="shared" si="3"/>
        <v>14.022940258602597</v>
      </c>
      <c r="K30" s="79"/>
      <c r="L30" s="35">
        <v>251214</v>
      </c>
      <c r="M30" s="36">
        <f t="shared" si="4"/>
        <v>11.376270928545422</v>
      </c>
      <c r="N30" s="15"/>
    </row>
    <row r="31" spans="1:14" ht="15.75">
      <c r="A31" s="12"/>
      <c r="B31" s="34" t="s">
        <v>58</v>
      </c>
      <c r="C31" s="35">
        <v>0</v>
      </c>
      <c r="D31" s="35">
        <v>1</v>
      </c>
      <c r="E31" s="36" t="str">
        <f t="shared" si="0"/>
        <v/>
      </c>
      <c r="F31" s="36">
        <f t="shared" si="2"/>
        <v>1.886045151920937E-3</v>
      </c>
      <c r="G31" s="35">
        <v>4</v>
      </c>
      <c r="H31" s="35">
        <v>5</v>
      </c>
      <c r="I31" s="36">
        <f t="shared" si="1"/>
        <v>25</v>
      </c>
      <c r="J31" s="36">
        <f t="shared" si="3"/>
        <v>9.1250034218762828E-4</v>
      </c>
      <c r="K31" s="79"/>
      <c r="L31" s="35">
        <v>38</v>
      </c>
      <c r="M31" s="36">
        <f t="shared" si="4"/>
        <v>1.7208367976495182E-3</v>
      </c>
      <c r="N31" s="15"/>
    </row>
    <row r="32" spans="1:14" ht="15.75">
      <c r="A32" s="12"/>
      <c r="B32" s="34" t="s">
        <v>55</v>
      </c>
      <c r="C32" s="35">
        <v>46</v>
      </c>
      <c r="D32" s="35">
        <v>186</v>
      </c>
      <c r="E32" s="36">
        <f t="shared" si="0"/>
        <v>304.34782608695656</v>
      </c>
      <c r="F32" s="36">
        <f t="shared" si="2"/>
        <v>0.35080439825729426</v>
      </c>
      <c r="G32" s="35">
        <v>719</v>
      </c>
      <c r="H32" s="35">
        <v>979</v>
      </c>
      <c r="I32" s="36">
        <f t="shared" si="1"/>
        <v>36.16133518776077</v>
      </c>
      <c r="J32" s="36">
        <f t="shared" si="3"/>
        <v>0.17866756700033762</v>
      </c>
      <c r="K32" s="79"/>
      <c r="L32" s="35">
        <v>2802</v>
      </c>
      <c r="M32" s="36">
        <f t="shared" si="4"/>
        <v>0.12688907123720919</v>
      </c>
      <c r="N32" s="15"/>
    </row>
    <row r="33" spans="1:14" ht="15.75">
      <c r="A33" s="12"/>
      <c r="B33" s="34" t="s">
        <v>47</v>
      </c>
      <c r="C33" s="35">
        <v>436</v>
      </c>
      <c r="D33" s="35">
        <v>898</v>
      </c>
      <c r="E33" s="36">
        <f t="shared" si="0"/>
        <v>105.96330275229357</v>
      </c>
      <c r="F33" s="36">
        <f t="shared" si="2"/>
        <v>1.6936685464250014</v>
      </c>
      <c r="G33" s="35">
        <v>5711</v>
      </c>
      <c r="H33" s="35">
        <v>14145</v>
      </c>
      <c r="I33" s="36">
        <f t="shared" si="1"/>
        <v>147.67991595167223</v>
      </c>
      <c r="J33" s="36">
        <f t="shared" si="3"/>
        <v>2.5814634680488004</v>
      </c>
      <c r="K33" s="79"/>
      <c r="L33" s="35">
        <v>32230</v>
      </c>
      <c r="M33" s="36">
        <f t="shared" si="4"/>
        <v>1.4595413154801045</v>
      </c>
      <c r="N33" s="15"/>
    </row>
    <row r="34" spans="1:14" ht="15.75">
      <c r="A34" s="12"/>
      <c r="B34" s="34" t="s">
        <v>40</v>
      </c>
      <c r="C34" s="35">
        <v>916</v>
      </c>
      <c r="D34" s="35">
        <v>1158</v>
      </c>
      <c r="E34" s="36">
        <f t="shared" si="0"/>
        <v>26.419213973799117</v>
      </c>
      <c r="F34" s="36">
        <f t="shared" si="2"/>
        <v>2.184040285924445</v>
      </c>
      <c r="G34" s="35">
        <v>11726</v>
      </c>
      <c r="H34" s="35">
        <v>10187</v>
      </c>
      <c r="I34" s="36">
        <f t="shared" si="1"/>
        <v>-13.124680197850925</v>
      </c>
      <c r="J34" s="36">
        <f t="shared" si="3"/>
        <v>1.859128197173074</v>
      </c>
      <c r="K34" s="79"/>
      <c r="L34" s="35">
        <v>49410</v>
      </c>
      <c r="M34" s="36">
        <f t="shared" si="4"/>
        <v>2.2375406887332288</v>
      </c>
      <c r="N34" s="15"/>
    </row>
    <row r="35" spans="1:14" ht="15.75">
      <c r="A35" s="12"/>
      <c r="B35" s="34" t="s">
        <v>44</v>
      </c>
      <c r="C35" s="35">
        <v>734</v>
      </c>
      <c r="D35" s="35">
        <v>737</v>
      </c>
      <c r="E35" s="36">
        <f t="shared" si="0"/>
        <v>0.40871934604904681</v>
      </c>
      <c r="F35" s="36">
        <f t="shared" si="2"/>
        <v>1.3900152769657306</v>
      </c>
      <c r="G35" s="35">
        <v>11593</v>
      </c>
      <c r="H35" s="35">
        <v>9812</v>
      </c>
      <c r="I35" s="36">
        <f t="shared" si="1"/>
        <v>-15.362718882084014</v>
      </c>
      <c r="J35" s="36">
        <f t="shared" si="3"/>
        <v>1.7906906715090019</v>
      </c>
      <c r="K35" s="79"/>
      <c r="L35" s="35">
        <v>43833</v>
      </c>
      <c r="M35" s="36">
        <f t="shared" si="4"/>
        <v>1.9849852460887192</v>
      </c>
      <c r="N35" s="15"/>
    </row>
    <row r="36" spans="1:14" ht="15.75">
      <c r="A36" s="12"/>
      <c r="B36" s="34" t="s">
        <v>36</v>
      </c>
      <c r="C36" s="35">
        <v>691</v>
      </c>
      <c r="D36" s="35">
        <v>939</v>
      </c>
      <c r="E36" s="36">
        <f t="shared" si="0"/>
        <v>35.89001447178002</v>
      </c>
      <c r="F36" s="36">
        <f t="shared" si="2"/>
        <v>1.7709963976537599</v>
      </c>
      <c r="G36" s="35">
        <v>9693</v>
      </c>
      <c r="H36" s="35">
        <v>9918</v>
      </c>
      <c r="I36" s="36">
        <f t="shared" si="1"/>
        <v>2.3212627669452202</v>
      </c>
      <c r="J36" s="36">
        <f t="shared" si="3"/>
        <v>1.8100356787633796</v>
      </c>
      <c r="K36" s="79"/>
      <c r="L36" s="35">
        <v>42742</v>
      </c>
      <c r="M36" s="36">
        <f t="shared" si="4"/>
        <v>1.9355791159246236</v>
      </c>
      <c r="N36" s="15"/>
    </row>
    <row r="37" spans="1:14" ht="15.75">
      <c r="A37" s="12"/>
      <c r="B37" s="34" t="s">
        <v>48</v>
      </c>
      <c r="C37" s="35">
        <v>609</v>
      </c>
      <c r="D37" s="35">
        <v>1198</v>
      </c>
      <c r="E37" s="36">
        <f t="shared" si="0"/>
        <v>96.715927750410515</v>
      </c>
      <c r="F37" s="36">
        <f t="shared" si="2"/>
        <v>2.2594820920012824</v>
      </c>
      <c r="G37" s="35">
        <v>7137</v>
      </c>
      <c r="H37" s="35">
        <v>10104</v>
      </c>
      <c r="I37" s="36">
        <f t="shared" si="1"/>
        <v>41.572089113072728</v>
      </c>
      <c r="J37" s="36">
        <f t="shared" si="3"/>
        <v>1.8439806914927592</v>
      </c>
      <c r="K37" s="79"/>
      <c r="L37" s="35">
        <v>33998</v>
      </c>
      <c r="M37" s="36">
        <f t="shared" si="4"/>
        <v>1.5396055117496925</v>
      </c>
      <c r="N37" s="15"/>
    </row>
    <row r="38" spans="1:14" ht="15.75">
      <c r="A38" s="12"/>
      <c r="B38" s="34" t="s">
        <v>85</v>
      </c>
      <c r="C38" s="35">
        <v>1</v>
      </c>
      <c r="D38" s="35">
        <v>1</v>
      </c>
      <c r="E38" s="36">
        <f t="shared" si="0"/>
        <v>0</v>
      </c>
      <c r="F38" s="36">
        <f t="shared" si="2"/>
        <v>1.886045151920937E-3</v>
      </c>
      <c r="G38" s="35">
        <v>17</v>
      </c>
      <c r="H38" s="35">
        <v>15</v>
      </c>
      <c r="I38" s="36">
        <f t="shared" si="1"/>
        <v>-11.764705882352944</v>
      </c>
      <c r="J38" s="36">
        <f t="shared" si="3"/>
        <v>2.737501026562885E-3</v>
      </c>
      <c r="K38" s="79"/>
      <c r="L38" s="35">
        <v>60</v>
      </c>
      <c r="M38" s="36">
        <f t="shared" si="4"/>
        <v>2.7171107331308182E-3</v>
      </c>
      <c r="N38" s="15"/>
    </row>
    <row r="39" spans="1:14" ht="15.75">
      <c r="A39" s="12"/>
      <c r="B39" s="34" t="s">
        <v>53</v>
      </c>
      <c r="C39" s="35">
        <v>277</v>
      </c>
      <c r="D39" s="35">
        <v>134</v>
      </c>
      <c r="E39" s="36">
        <f t="shared" si="0"/>
        <v>-51.624548736462096</v>
      </c>
      <c r="F39" s="36">
        <f t="shared" si="2"/>
        <v>0.25273005035740553</v>
      </c>
      <c r="G39" s="35">
        <v>2700</v>
      </c>
      <c r="H39" s="35">
        <v>2666</v>
      </c>
      <c r="I39" s="36">
        <f t="shared" si="1"/>
        <v>-1.25925925925926</v>
      </c>
      <c r="J39" s="36">
        <f t="shared" si="3"/>
        <v>0.48654518245444345</v>
      </c>
      <c r="K39" s="79"/>
      <c r="L39" s="35">
        <v>10480</v>
      </c>
      <c r="M39" s="36">
        <f t="shared" si="4"/>
        <v>0.4745886747201829</v>
      </c>
      <c r="N39" s="15"/>
    </row>
    <row r="40" spans="1:14" ht="15.75">
      <c r="A40" s="12"/>
      <c r="B40" s="34" t="s">
        <v>50</v>
      </c>
      <c r="C40" s="35">
        <v>450</v>
      </c>
      <c r="D40" s="35">
        <v>380</v>
      </c>
      <c r="E40" s="36">
        <f t="shared" si="0"/>
        <v>-15.555555555555555</v>
      </c>
      <c r="F40" s="36">
        <f t="shared" si="2"/>
        <v>0.71669715772995601</v>
      </c>
      <c r="G40" s="35">
        <v>3965</v>
      </c>
      <c r="H40" s="35">
        <v>5681</v>
      </c>
      <c r="I40" s="36">
        <f t="shared" si="1"/>
        <v>43.278688524590159</v>
      </c>
      <c r="J40" s="36">
        <f t="shared" si="3"/>
        <v>1.0367828887935833</v>
      </c>
      <c r="K40" s="79"/>
      <c r="L40" s="35">
        <v>18545</v>
      </c>
      <c r="M40" s="36">
        <f t="shared" si="4"/>
        <v>0.8398136424318503</v>
      </c>
      <c r="N40" s="15"/>
    </row>
    <row r="41" spans="1:14" ht="15.75">
      <c r="A41" s="12"/>
      <c r="B41" s="34" t="s">
        <v>54</v>
      </c>
      <c r="C41" s="35">
        <v>154</v>
      </c>
      <c r="D41" s="35">
        <v>123</v>
      </c>
      <c r="E41" s="36">
        <f t="shared" si="0"/>
        <v>-20.129870129870131</v>
      </c>
      <c r="F41" s="36">
        <f t="shared" si="2"/>
        <v>0.23198355368627524</v>
      </c>
      <c r="G41" s="35">
        <v>1657</v>
      </c>
      <c r="H41" s="35">
        <v>1473</v>
      </c>
      <c r="I41" s="36">
        <f t="shared" si="1"/>
        <v>-11.104405552202778</v>
      </c>
      <c r="J41" s="36">
        <f t="shared" si="3"/>
        <v>0.26882260080847531</v>
      </c>
      <c r="K41" s="79"/>
      <c r="L41" s="35">
        <v>3676</v>
      </c>
      <c r="M41" s="36">
        <f t="shared" si="4"/>
        <v>0.16646831758314812</v>
      </c>
      <c r="N41" s="15"/>
    </row>
    <row r="42" spans="1:14" ht="15.75">
      <c r="A42" s="12"/>
      <c r="B42" s="34" t="s">
        <v>233</v>
      </c>
      <c r="C42" s="35">
        <v>6</v>
      </c>
      <c r="D42" s="35">
        <v>5</v>
      </c>
      <c r="E42" s="36">
        <f t="shared" si="0"/>
        <v>-16.666666666666664</v>
      </c>
      <c r="F42" s="36">
        <f t="shared" si="2"/>
        <v>9.4302257596046851E-3</v>
      </c>
      <c r="G42" s="35">
        <v>46</v>
      </c>
      <c r="H42" s="35">
        <v>56</v>
      </c>
      <c r="I42" s="36">
        <f t="shared" si="1"/>
        <v>21.739130434782616</v>
      </c>
      <c r="J42" s="36">
        <f t="shared" si="3"/>
        <v>1.0220003832501438E-2</v>
      </c>
      <c r="K42" s="79"/>
      <c r="L42" s="35">
        <v>204</v>
      </c>
      <c r="M42" s="36">
        <f t="shared" si="4"/>
        <v>9.2381764926447816E-3</v>
      </c>
      <c r="N42" s="15"/>
    </row>
    <row r="43" spans="1:14" ht="15.75">
      <c r="A43" s="12"/>
      <c r="B43" s="34" t="s">
        <v>42</v>
      </c>
      <c r="C43" s="35">
        <v>775</v>
      </c>
      <c r="D43" s="35">
        <v>897</v>
      </c>
      <c r="E43" s="36">
        <f t="shared" si="0"/>
        <v>15.741935483870972</v>
      </c>
      <c r="F43" s="36">
        <f t="shared" si="2"/>
        <v>1.6917825012730805</v>
      </c>
      <c r="G43" s="35">
        <v>6884</v>
      </c>
      <c r="H43" s="35">
        <v>8020</v>
      </c>
      <c r="I43" s="36">
        <f t="shared" si="1"/>
        <v>16.502033701336426</v>
      </c>
      <c r="J43" s="36">
        <f t="shared" si="3"/>
        <v>1.4636505488689557</v>
      </c>
      <c r="K43" s="79"/>
      <c r="L43" s="35">
        <v>30058</v>
      </c>
      <c r="M43" s="36">
        <f t="shared" si="4"/>
        <v>1.3611819069407689</v>
      </c>
      <c r="N43" s="15"/>
    </row>
    <row r="44" spans="1:14" ht="15.75">
      <c r="A44" s="12"/>
      <c r="B44" s="34" t="s">
        <v>51</v>
      </c>
      <c r="C44" s="35">
        <v>301</v>
      </c>
      <c r="D44" s="35">
        <v>371</v>
      </c>
      <c r="E44" s="36">
        <f t="shared" si="0"/>
        <v>23.255813953488371</v>
      </c>
      <c r="F44" s="36">
        <f t="shared" si="2"/>
        <v>0.69972275136266759</v>
      </c>
      <c r="G44" s="35">
        <v>9060</v>
      </c>
      <c r="H44" s="35">
        <v>4093</v>
      </c>
      <c r="I44" s="36">
        <f t="shared" si="1"/>
        <v>-54.823399558498899</v>
      </c>
      <c r="J44" s="36">
        <f t="shared" si="3"/>
        <v>0.74697278011479251</v>
      </c>
      <c r="K44" s="79"/>
      <c r="L44" s="35">
        <v>28957</v>
      </c>
      <c r="M44" s="36">
        <f t="shared" si="4"/>
        <v>1.3113229249878182</v>
      </c>
      <c r="N44" s="15"/>
    </row>
    <row r="45" spans="1:14" ht="15.75">
      <c r="A45" s="12"/>
      <c r="B45" s="34" t="s">
        <v>46</v>
      </c>
      <c r="C45" s="35">
        <v>670</v>
      </c>
      <c r="D45" s="35">
        <v>537</v>
      </c>
      <c r="E45" s="36">
        <f t="shared" si="0"/>
        <v>-19.850746268656717</v>
      </c>
      <c r="F45" s="36">
        <f t="shared" si="2"/>
        <v>1.0128062465815431</v>
      </c>
      <c r="G45" s="35">
        <v>7802</v>
      </c>
      <c r="H45" s="35">
        <v>6892</v>
      </c>
      <c r="I45" s="36">
        <f t="shared" si="1"/>
        <v>-11.663675980517818</v>
      </c>
      <c r="J45" s="36">
        <f t="shared" si="3"/>
        <v>1.2577904716714268</v>
      </c>
      <c r="K45" s="79"/>
      <c r="L45" s="35">
        <v>28774</v>
      </c>
      <c r="M45" s="36">
        <f t="shared" si="4"/>
        <v>1.3030357372517694</v>
      </c>
      <c r="N45" s="15"/>
    </row>
    <row r="46" spans="1:14" ht="15.75">
      <c r="A46" s="12"/>
      <c r="B46" s="34" t="s">
        <v>49</v>
      </c>
      <c r="C46" s="35">
        <v>922</v>
      </c>
      <c r="D46" s="35">
        <v>1280</v>
      </c>
      <c r="E46" s="36">
        <f t="shared" si="0"/>
        <v>38.828633405639913</v>
      </c>
      <c r="F46" s="36">
        <f t="shared" si="2"/>
        <v>2.4141377944587994</v>
      </c>
      <c r="G46" s="35">
        <v>10099</v>
      </c>
      <c r="H46" s="35">
        <v>9115</v>
      </c>
      <c r="I46" s="36">
        <f t="shared" si="1"/>
        <v>-9.743538964253883</v>
      </c>
      <c r="J46" s="36">
        <f t="shared" si="3"/>
        <v>1.6634881238080463</v>
      </c>
      <c r="K46" s="79"/>
      <c r="L46" s="35">
        <v>34557</v>
      </c>
      <c r="M46" s="36">
        <f t="shared" si="4"/>
        <v>1.5649199267466947</v>
      </c>
      <c r="N46" s="15"/>
    </row>
    <row r="47" spans="1:14" ht="15.75">
      <c r="A47" s="12"/>
      <c r="B47" s="34" t="s">
        <v>37</v>
      </c>
      <c r="C47" s="35">
        <v>1230</v>
      </c>
      <c r="D47" s="35">
        <v>1112</v>
      </c>
      <c r="E47" s="36">
        <f t="shared" si="0"/>
        <v>-9.5934959349593498</v>
      </c>
      <c r="F47" s="36">
        <f t="shared" si="2"/>
        <v>2.0972822089360821</v>
      </c>
      <c r="G47" s="35">
        <v>16063</v>
      </c>
      <c r="H47" s="35">
        <v>14240</v>
      </c>
      <c r="I47" s="36">
        <f t="shared" si="1"/>
        <v>-11.349063064184772</v>
      </c>
      <c r="J47" s="36">
        <f t="shared" si="3"/>
        <v>2.5988009745503655</v>
      </c>
      <c r="K47" s="79"/>
      <c r="L47" s="35">
        <v>70778</v>
      </c>
      <c r="M47" s="36">
        <f t="shared" si="4"/>
        <v>3.205194391158884</v>
      </c>
      <c r="N47" s="15"/>
    </row>
    <row r="48" spans="1:14" ht="15.75">
      <c r="A48" s="12"/>
      <c r="B48" s="34" t="s">
        <v>45</v>
      </c>
      <c r="C48" s="35">
        <v>841</v>
      </c>
      <c r="D48" s="35">
        <v>529</v>
      </c>
      <c r="E48" s="36">
        <f t="shared" si="0"/>
        <v>-37.098692033293702</v>
      </c>
      <c r="F48" s="36">
        <f t="shared" si="2"/>
        <v>0.99771788536617567</v>
      </c>
      <c r="G48" s="35">
        <v>10934</v>
      </c>
      <c r="H48" s="35">
        <v>7299</v>
      </c>
      <c r="I48" s="36">
        <f t="shared" si="1"/>
        <v>-33.244924089994512</v>
      </c>
      <c r="J48" s="36">
        <f t="shared" si="3"/>
        <v>1.3320679995254998</v>
      </c>
      <c r="K48" s="79"/>
      <c r="L48" s="35">
        <v>32583</v>
      </c>
      <c r="M48" s="36">
        <f t="shared" si="4"/>
        <v>1.4755269836266907</v>
      </c>
      <c r="N48" s="15"/>
    </row>
    <row r="49" spans="1:15" ht="15.75">
      <c r="A49" s="12"/>
      <c r="B49" s="40" t="s">
        <v>70</v>
      </c>
      <c r="C49" s="42">
        <f>SUM(C17:C48)</f>
        <v>42612</v>
      </c>
      <c r="D49" s="42">
        <f>SUM(D17:D48)</f>
        <v>53021</v>
      </c>
      <c r="E49" s="38">
        <f t="shared" si="0"/>
        <v>24.427391345160988</v>
      </c>
      <c r="F49" s="38">
        <f>SUM(F17:F48)</f>
        <v>99.999999999999972</v>
      </c>
      <c r="G49" s="42">
        <f>SUM(G17:G48)</f>
        <v>520466</v>
      </c>
      <c r="H49" s="42">
        <f>SUM(H17:H48)</f>
        <v>547945</v>
      </c>
      <c r="I49" s="38">
        <f t="shared" si="1"/>
        <v>5.2796916609346267</v>
      </c>
      <c r="J49" s="38">
        <f>SUM(J17:J48)</f>
        <v>100.00000000000001</v>
      </c>
      <c r="K49" s="4"/>
      <c r="L49" s="42">
        <f>SUM(L17:L48)</f>
        <v>2208228</v>
      </c>
      <c r="M49" s="38">
        <f>SUM(M17:M48)</f>
        <v>100.00000000000003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310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257</v>
      </c>
      <c r="C52" s="104" t="s">
        <v>319</v>
      </c>
      <c r="D52" s="104"/>
      <c r="E52" s="101" t="s">
        <v>254</v>
      </c>
      <c r="F52" s="101" t="s">
        <v>307</v>
      </c>
      <c r="G52" s="105" t="s">
        <v>321</v>
      </c>
      <c r="H52" s="106"/>
      <c r="I52" s="101" t="s">
        <v>254</v>
      </c>
      <c r="J52" s="101" t="s">
        <v>307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2016</v>
      </c>
      <c r="D53" s="31">
        <v>2017</v>
      </c>
      <c r="E53" s="101"/>
      <c r="F53" s="101"/>
      <c r="G53" s="31">
        <v>2016</v>
      </c>
      <c r="H53" s="31">
        <v>2017</v>
      </c>
      <c r="I53" s="101"/>
      <c r="J53" s="101"/>
      <c r="K53" s="94"/>
      <c r="L53" s="39" t="s">
        <v>308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133</v>
      </c>
      <c r="D55" s="35">
        <v>99</v>
      </c>
      <c r="E55" s="36">
        <f t="shared" ref="E55:E87" si="5">IF(ISBLANK(D55),"",(IFERROR(((D55/C55-1)*100),"")))</f>
        <v>-25.563909774436087</v>
      </c>
      <c r="F55" s="36">
        <f>+(D55*100)/$D$87</f>
        <v>0.34179181771103057</v>
      </c>
      <c r="G55" s="35">
        <v>1689</v>
      </c>
      <c r="H55" s="35">
        <v>1418</v>
      </c>
      <c r="I55" s="36">
        <f t="shared" ref="I55:I87" si="6">IF(ISBLANK(H55),"",(IFERROR(((H55/G55-1)*100),"")))</f>
        <v>-16.044997039668441</v>
      </c>
      <c r="J55" s="36">
        <f>+(H55*100)/$H$87</f>
        <v>0.46695118417239656</v>
      </c>
      <c r="K55" s="79"/>
      <c r="L55" s="35">
        <v>5665</v>
      </c>
      <c r="M55" s="36">
        <f>+(L55*100)/$L$87</f>
        <v>0.44864606300210347</v>
      </c>
      <c r="N55" s="15"/>
    </row>
    <row r="56" spans="1:15" ht="15.75">
      <c r="A56" s="12"/>
      <c r="B56" s="34" t="s">
        <v>43</v>
      </c>
      <c r="C56" s="35">
        <v>258</v>
      </c>
      <c r="D56" s="35">
        <v>291</v>
      </c>
      <c r="E56" s="36">
        <f t="shared" si="5"/>
        <v>12.790697674418606</v>
      </c>
      <c r="F56" s="36">
        <f t="shared" ref="F56:F85" si="7">+(D56*100)/$D$87</f>
        <v>1.0046607975142414</v>
      </c>
      <c r="G56" s="35">
        <v>4162</v>
      </c>
      <c r="H56" s="35">
        <v>3426</v>
      </c>
      <c r="I56" s="36">
        <f t="shared" si="6"/>
        <v>-17.683805862566071</v>
      </c>
      <c r="J56" s="36">
        <f t="shared" ref="J56:J86" si="8">+(H56*100)/$H$87</f>
        <v>1.128190942859401</v>
      </c>
      <c r="K56" s="79"/>
      <c r="L56" s="35">
        <v>16091</v>
      </c>
      <c r="M56" s="36">
        <f t="shared" ref="M56:M86" si="9">+(L56*100)/$L$87</f>
        <v>1.2743448896322764</v>
      </c>
      <c r="N56" s="15"/>
    </row>
    <row r="57" spans="1:15" ht="15.75">
      <c r="A57" s="12"/>
      <c r="B57" s="34" t="s">
        <v>33</v>
      </c>
      <c r="C57" s="35">
        <v>1743</v>
      </c>
      <c r="D57" s="35">
        <v>2145</v>
      </c>
      <c r="E57" s="36">
        <f t="shared" si="5"/>
        <v>23.063683304647164</v>
      </c>
      <c r="F57" s="36">
        <f t="shared" si="7"/>
        <v>7.4054893837389955</v>
      </c>
      <c r="G57" s="35">
        <v>20922</v>
      </c>
      <c r="H57" s="35">
        <v>18110</v>
      </c>
      <c r="I57" s="36">
        <f t="shared" si="6"/>
        <v>-13.440397667527005</v>
      </c>
      <c r="J57" s="36">
        <f t="shared" si="8"/>
        <v>5.9636713295924553</v>
      </c>
      <c r="K57" s="79"/>
      <c r="L57" s="35">
        <v>72296</v>
      </c>
      <c r="M57" s="36">
        <f t="shared" si="9"/>
        <v>5.7255632428596774</v>
      </c>
      <c r="N57" s="15"/>
    </row>
    <row r="58" spans="1:15" ht="15.75">
      <c r="A58" s="12"/>
      <c r="B58" s="34" t="s">
        <v>30</v>
      </c>
      <c r="C58" s="35">
        <v>9149</v>
      </c>
      <c r="D58" s="35">
        <v>9639</v>
      </c>
      <c r="E58" s="36">
        <f t="shared" si="5"/>
        <v>5.3557765876051988</v>
      </c>
      <c r="F58" s="36">
        <f t="shared" si="7"/>
        <v>33.278094251683065</v>
      </c>
      <c r="G58" s="35">
        <v>117700</v>
      </c>
      <c r="H58" s="35">
        <v>114414</v>
      </c>
      <c r="I58" s="36">
        <f t="shared" si="6"/>
        <v>-2.7918436703483485</v>
      </c>
      <c r="J58" s="36">
        <f t="shared" si="8"/>
        <v>37.676835533075163</v>
      </c>
      <c r="K58" s="79"/>
      <c r="L58" s="35">
        <v>481174</v>
      </c>
      <c r="M58" s="36">
        <f t="shared" si="9"/>
        <v>38.107117514382018</v>
      </c>
      <c r="N58" s="15"/>
    </row>
    <row r="59" spans="1:15" ht="15.75">
      <c r="A59" s="12"/>
      <c r="B59" s="34" t="s">
        <v>34</v>
      </c>
      <c r="C59" s="35">
        <v>906</v>
      </c>
      <c r="D59" s="35">
        <v>794</v>
      </c>
      <c r="E59" s="36">
        <f t="shared" si="5"/>
        <v>-12.362030905077258</v>
      </c>
      <c r="F59" s="36">
        <f t="shared" si="7"/>
        <v>2.7412394268945279</v>
      </c>
      <c r="G59" s="35">
        <v>10956</v>
      </c>
      <c r="H59" s="35">
        <v>10344</v>
      </c>
      <c r="I59" s="36">
        <f t="shared" si="6"/>
        <v>-5.5859802847754603</v>
      </c>
      <c r="J59" s="36">
        <f t="shared" si="8"/>
        <v>3.4063068047103453</v>
      </c>
      <c r="K59" s="79"/>
      <c r="L59" s="35">
        <v>38744</v>
      </c>
      <c r="M59" s="36">
        <f t="shared" si="9"/>
        <v>3.0683747687473075</v>
      </c>
      <c r="N59" s="15"/>
    </row>
    <row r="60" spans="1:15" ht="15.75">
      <c r="A60" s="12"/>
      <c r="B60" s="34" t="s">
        <v>32</v>
      </c>
      <c r="C60" s="35">
        <v>1937</v>
      </c>
      <c r="D60" s="35">
        <v>2194</v>
      </c>
      <c r="E60" s="36">
        <f t="shared" si="5"/>
        <v>13.267940113577703</v>
      </c>
      <c r="F60" s="36">
        <f t="shared" si="7"/>
        <v>7.57465907129294</v>
      </c>
      <c r="G60" s="35">
        <v>23426</v>
      </c>
      <c r="H60" s="35">
        <v>21307</v>
      </c>
      <c r="I60" s="36">
        <f t="shared" si="6"/>
        <v>-9.0455049944506154</v>
      </c>
      <c r="J60" s="36">
        <f t="shared" si="8"/>
        <v>7.0164519613266947</v>
      </c>
      <c r="K60" s="79"/>
      <c r="L60" s="35">
        <v>117046</v>
      </c>
      <c r="M60" s="36">
        <f t="shared" si="9"/>
        <v>9.2695899541296036</v>
      </c>
      <c r="N60" s="15"/>
    </row>
    <row r="61" spans="1:15" ht="15.75">
      <c r="A61" s="12"/>
      <c r="B61" s="34" t="s">
        <v>35</v>
      </c>
      <c r="C61" s="35">
        <v>499</v>
      </c>
      <c r="D61" s="35">
        <v>493</v>
      </c>
      <c r="E61" s="36">
        <f t="shared" si="5"/>
        <v>-1.2024048096192397</v>
      </c>
      <c r="F61" s="36">
        <f t="shared" si="7"/>
        <v>1.7020542033488693</v>
      </c>
      <c r="G61" s="35">
        <v>3155</v>
      </c>
      <c r="H61" s="35">
        <v>4395</v>
      </c>
      <c r="I61" s="36">
        <f t="shared" si="6"/>
        <v>39.302694136291592</v>
      </c>
      <c r="J61" s="36">
        <f t="shared" si="8"/>
        <v>1.4472852287994942</v>
      </c>
      <c r="K61" s="79"/>
      <c r="L61" s="35">
        <v>16962</v>
      </c>
      <c r="M61" s="36">
        <f t="shared" si="9"/>
        <v>1.3433247167946476</v>
      </c>
      <c r="N61" s="15"/>
    </row>
    <row r="62" spans="1:15" ht="15.75">
      <c r="A62" s="12"/>
      <c r="B62" s="34" t="s">
        <v>41</v>
      </c>
      <c r="C62" s="35">
        <v>1058</v>
      </c>
      <c r="D62" s="35">
        <v>721</v>
      </c>
      <c r="E62" s="36">
        <f t="shared" si="5"/>
        <v>-31.852551984877131</v>
      </c>
      <c r="F62" s="36">
        <f t="shared" si="7"/>
        <v>2.489211116865182</v>
      </c>
      <c r="G62" s="35">
        <v>10851</v>
      </c>
      <c r="H62" s="35">
        <v>9931</v>
      </c>
      <c r="I62" s="36">
        <f t="shared" si="6"/>
        <v>-8.4784812459681174</v>
      </c>
      <c r="J62" s="36">
        <f t="shared" si="8"/>
        <v>3.27030480255012</v>
      </c>
      <c r="K62" s="79"/>
      <c r="L62" s="35">
        <v>39625</v>
      </c>
      <c r="M62" s="36">
        <f t="shared" si="9"/>
        <v>3.1381465571859399</v>
      </c>
      <c r="N62" s="15"/>
    </row>
    <row r="63" spans="1:15" ht="15.75">
      <c r="A63" s="12"/>
      <c r="B63" s="34" t="s">
        <v>52</v>
      </c>
      <c r="C63" s="35">
        <v>125</v>
      </c>
      <c r="D63" s="35">
        <v>175</v>
      </c>
      <c r="E63" s="36">
        <f t="shared" si="5"/>
        <v>39.999999999999993</v>
      </c>
      <c r="F63" s="36">
        <f t="shared" si="7"/>
        <v>0.60417745554980151</v>
      </c>
      <c r="G63" s="35">
        <v>2138</v>
      </c>
      <c r="H63" s="35">
        <v>1988</v>
      </c>
      <c r="I63" s="36">
        <f t="shared" si="6"/>
        <v>-7.0159027128157136</v>
      </c>
      <c r="J63" s="36">
        <f t="shared" si="8"/>
        <v>0.65465370531362788</v>
      </c>
      <c r="K63" s="79"/>
      <c r="L63" s="35">
        <v>8201</v>
      </c>
      <c r="M63" s="36">
        <f t="shared" si="9"/>
        <v>0.64948744266200364</v>
      </c>
      <c r="N63" s="15"/>
    </row>
    <row r="64" spans="1:15" ht="15.75">
      <c r="A64" s="12"/>
      <c r="B64" s="34" t="s">
        <v>38</v>
      </c>
      <c r="C64" s="35">
        <v>625</v>
      </c>
      <c r="D64" s="35">
        <v>631</v>
      </c>
      <c r="E64" s="36">
        <f t="shared" si="5"/>
        <v>0.96000000000000529</v>
      </c>
      <c r="F64" s="36">
        <f t="shared" si="7"/>
        <v>2.178491282582427</v>
      </c>
      <c r="G64" s="35">
        <v>6923</v>
      </c>
      <c r="H64" s="35">
        <v>7958</v>
      </c>
      <c r="I64" s="36">
        <f t="shared" si="6"/>
        <v>14.950166112956808</v>
      </c>
      <c r="J64" s="36">
        <f t="shared" si="8"/>
        <v>2.6205906372665244</v>
      </c>
      <c r="K64" s="79"/>
      <c r="L64" s="35">
        <v>32333</v>
      </c>
      <c r="M64" s="36">
        <f t="shared" si="9"/>
        <v>2.5606483945361007</v>
      </c>
      <c r="N64" s="15"/>
    </row>
    <row r="65" spans="1:14" ht="15.75">
      <c r="A65" s="12"/>
      <c r="B65" s="34" t="s">
        <v>57</v>
      </c>
      <c r="C65" s="35">
        <v>0</v>
      </c>
      <c r="D65" s="35">
        <v>0</v>
      </c>
      <c r="E65" s="36" t="str">
        <f t="shared" si="5"/>
        <v/>
      </c>
      <c r="F65" s="36">
        <f t="shared" si="7"/>
        <v>0</v>
      </c>
      <c r="G65" s="35">
        <v>3</v>
      </c>
      <c r="H65" s="35">
        <v>4</v>
      </c>
      <c r="I65" s="36">
        <f t="shared" si="6"/>
        <v>33.333333333333329</v>
      </c>
      <c r="J65" s="36">
        <f t="shared" si="8"/>
        <v>1.3172106746753077E-3</v>
      </c>
      <c r="K65" s="79"/>
      <c r="L65" s="35">
        <v>20</v>
      </c>
      <c r="M65" s="36">
        <f t="shared" si="9"/>
        <v>1.5839225525228718E-3</v>
      </c>
      <c r="N65" s="15"/>
    </row>
    <row r="66" spans="1:14" ht="15.75">
      <c r="A66" s="12"/>
      <c r="B66" s="34" t="s">
        <v>56</v>
      </c>
      <c r="C66" s="35">
        <v>35</v>
      </c>
      <c r="D66" s="35">
        <v>32</v>
      </c>
      <c r="E66" s="36">
        <f t="shared" si="5"/>
        <v>-8.5714285714285747</v>
      </c>
      <c r="F66" s="36">
        <f t="shared" si="7"/>
        <v>0.11047816330053513</v>
      </c>
      <c r="G66" s="35">
        <v>411</v>
      </c>
      <c r="H66" s="35">
        <v>409</v>
      </c>
      <c r="I66" s="36">
        <f t="shared" si="6"/>
        <v>-0.48661800486617945</v>
      </c>
      <c r="J66" s="36">
        <f t="shared" si="8"/>
        <v>0.13468479148555021</v>
      </c>
      <c r="K66" s="79"/>
      <c r="L66" s="35">
        <v>1338</v>
      </c>
      <c r="M66" s="36">
        <f t="shared" si="9"/>
        <v>0.10596441876378013</v>
      </c>
      <c r="N66" s="15"/>
    </row>
    <row r="67" spans="1:14" ht="15.75">
      <c r="A67" s="12"/>
      <c r="B67" s="34" t="s">
        <v>39</v>
      </c>
      <c r="C67" s="35">
        <v>457</v>
      </c>
      <c r="D67" s="35">
        <v>391</v>
      </c>
      <c r="E67" s="36">
        <f t="shared" si="5"/>
        <v>-14.442013129102849</v>
      </c>
      <c r="F67" s="36">
        <f t="shared" si="7"/>
        <v>1.3499050578284135</v>
      </c>
      <c r="G67" s="35">
        <v>6141</v>
      </c>
      <c r="H67" s="35">
        <v>5434</v>
      </c>
      <c r="I67" s="36">
        <f t="shared" si="6"/>
        <v>-11.51278293437551</v>
      </c>
      <c r="J67" s="36">
        <f t="shared" si="8"/>
        <v>1.7894307015464053</v>
      </c>
      <c r="K67" s="79"/>
      <c r="L67" s="35">
        <v>26471</v>
      </c>
      <c r="M67" s="36">
        <f t="shared" si="9"/>
        <v>2.0964006943916469</v>
      </c>
      <c r="N67" s="15"/>
    </row>
    <row r="68" spans="1:14" ht="15.75">
      <c r="A68" s="12"/>
      <c r="B68" s="34" t="s">
        <v>31</v>
      </c>
      <c r="C68" s="35">
        <v>2170</v>
      </c>
      <c r="D68" s="35">
        <v>5778</v>
      </c>
      <c r="E68" s="36">
        <f t="shared" si="5"/>
        <v>166.26728110599078</v>
      </c>
      <c r="F68" s="36">
        <f t="shared" si="7"/>
        <v>19.948213360952874</v>
      </c>
      <c r="G68" s="35">
        <v>29935</v>
      </c>
      <c r="H68" s="35">
        <v>44200</v>
      </c>
      <c r="I68" s="36">
        <f t="shared" si="6"/>
        <v>47.653248705528654</v>
      </c>
      <c r="J68" s="36">
        <f t="shared" si="8"/>
        <v>14.555177955162149</v>
      </c>
      <c r="K68" s="79"/>
      <c r="L68" s="35">
        <v>150649</v>
      </c>
      <c r="M68" s="36">
        <f t="shared" si="9"/>
        <v>11.930817430750906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5"/>
        <v/>
      </c>
      <c r="F69" s="36">
        <f t="shared" si="7"/>
        <v>0</v>
      </c>
      <c r="G69" s="35">
        <v>1</v>
      </c>
      <c r="H69" s="35">
        <v>3</v>
      </c>
      <c r="I69" s="36">
        <f t="shared" si="6"/>
        <v>200</v>
      </c>
      <c r="J69" s="36">
        <f t="shared" si="8"/>
        <v>9.879080060064807E-4</v>
      </c>
      <c r="K69" s="79"/>
      <c r="L69" s="35">
        <v>11</v>
      </c>
      <c r="M69" s="36">
        <f t="shared" si="9"/>
        <v>8.7115740388757953E-4</v>
      </c>
      <c r="N69" s="15"/>
    </row>
    <row r="70" spans="1:14" ht="15.75">
      <c r="A70" s="12"/>
      <c r="B70" s="34" t="s">
        <v>55</v>
      </c>
      <c r="C70" s="35">
        <v>25</v>
      </c>
      <c r="D70" s="35">
        <v>124</v>
      </c>
      <c r="E70" s="36">
        <f t="shared" si="5"/>
        <v>396</v>
      </c>
      <c r="F70" s="36">
        <f t="shared" si="7"/>
        <v>0.42810288278957365</v>
      </c>
      <c r="G70" s="35">
        <v>379</v>
      </c>
      <c r="H70" s="35">
        <v>508</v>
      </c>
      <c r="I70" s="36">
        <f t="shared" si="6"/>
        <v>34.03693931398417</v>
      </c>
      <c r="J70" s="36">
        <f t="shared" si="8"/>
        <v>0.16728575568376405</v>
      </c>
      <c r="K70" s="79"/>
      <c r="L70" s="35">
        <v>1458</v>
      </c>
      <c r="M70" s="36">
        <f t="shared" si="9"/>
        <v>0.11546795407891736</v>
      </c>
      <c r="N70" s="15"/>
    </row>
    <row r="71" spans="1:14" ht="15.75">
      <c r="A71" s="12"/>
      <c r="B71" s="34" t="s">
        <v>47</v>
      </c>
      <c r="C71" s="35">
        <v>223</v>
      </c>
      <c r="D71" s="35">
        <v>530</v>
      </c>
      <c r="E71" s="36">
        <f t="shared" si="5"/>
        <v>137.66816143497761</v>
      </c>
      <c r="F71" s="36">
        <f t="shared" si="7"/>
        <v>1.8297945796651132</v>
      </c>
      <c r="G71" s="35">
        <v>3084</v>
      </c>
      <c r="H71" s="35">
        <v>7437</v>
      </c>
      <c r="I71" s="36">
        <f t="shared" si="6"/>
        <v>141.14785992217898</v>
      </c>
      <c r="J71" s="36">
        <f t="shared" si="8"/>
        <v>2.4490239468900654</v>
      </c>
      <c r="K71" s="79"/>
      <c r="L71" s="35">
        <v>17197</v>
      </c>
      <c r="M71" s="36">
        <f t="shared" si="9"/>
        <v>1.3619358067867913</v>
      </c>
      <c r="N71" s="15"/>
    </row>
    <row r="72" spans="1:14" ht="15.75">
      <c r="A72" s="12"/>
      <c r="B72" s="34" t="s">
        <v>40</v>
      </c>
      <c r="C72" s="35">
        <v>397</v>
      </c>
      <c r="D72" s="35">
        <v>666</v>
      </c>
      <c r="E72" s="36">
        <f t="shared" si="5"/>
        <v>67.758186397984872</v>
      </c>
      <c r="F72" s="36">
        <f t="shared" si="7"/>
        <v>2.2993267736923872</v>
      </c>
      <c r="G72" s="35">
        <v>5935</v>
      </c>
      <c r="H72" s="35">
        <v>5122</v>
      </c>
      <c r="I72" s="36">
        <f t="shared" si="6"/>
        <v>-13.698399326032018</v>
      </c>
      <c r="J72" s="36">
        <f t="shared" si="8"/>
        <v>1.6866882689217313</v>
      </c>
      <c r="K72" s="79"/>
      <c r="L72" s="35">
        <v>25659</v>
      </c>
      <c r="M72" s="36">
        <f t="shared" si="9"/>
        <v>2.0320934387592184</v>
      </c>
      <c r="N72" s="15"/>
    </row>
    <row r="73" spans="1:14" ht="15.75">
      <c r="A73" s="12"/>
      <c r="B73" s="34" t="s">
        <v>44</v>
      </c>
      <c r="C73" s="35">
        <v>363</v>
      </c>
      <c r="D73" s="35">
        <v>394</v>
      </c>
      <c r="E73" s="36">
        <f t="shared" si="5"/>
        <v>8.5399449035812758</v>
      </c>
      <c r="F73" s="36">
        <f t="shared" si="7"/>
        <v>1.3602623856378389</v>
      </c>
      <c r="G73" s="35">
        <v>6586</v>
      </c>
      <c r="H73" s="35">
        <v>5040</v>
      </c>
      <c r="I73" s="36">
        <f t="shared" si="6"/>
        <v>-23.474035833586392</v>
      </c>
      <c r="J73" s="36">
        <f t="shared" si="8"/>
        <v>1.6596854500908875</v>
      </c>
      <c r="K73" s="79"/>
      <c r="L73" s="35">
        <v>25269</v>
      </c>
      <c r="M73" s="36">
        <f t="shared" si="9"/>
        <v>2.0012069489850224</v>
      </c>
      <c r="N73" s="15"/>
    </row>
    <row r="74" spans="1:14" ht="15.75">
      <c r="A74" s="12"/>
      <c r="B74" s="34" t="s">
        <v>36</v>
      </c>
      <c r="C74" s="35">
        <v>388</v>
      </c>
      <c r="D74" s="35">
        <v>514</v>
      </c>
      <c r="E74" s="36">
        <f t="shared" si="5"/>
        <v>32.47422680412371</v>
      </c>
      <c r="F74" s="36">
        <f t="shared" si="7"/>
        <v>1.7745554980148455</v>
      </c>
      <c r="G74" s="35">
        <v>5729</v>
      </c>
      <c r="H74" s="35">
        <v>5602</v>
      </c>
      <c r="I74" s="36">
        <f t="shared" si="6"/>
        <v>-2.2167917612148758</v>
      </c>
      <c r="J74" s="36">
        <f t="shared" si="8"/>
        <v>1.8447535498827683</v>
      </c>
      <c r="K74" s="79"/>
      <c r="L74" s="35">
        <v>25076</v>
      </c>
      <c r="M74" s="36">
        <f t="shared" si="9"/>
        <v>1.9859220963531767</v>
      </c>
      <c r="N74" s="15"/>
    </row>
    <row r="75" spans="1:14" ht="15.75">
      <c r="A75" s="12"/>
      <c r="B75" s="34" t="s">
        <v>48</v>
      </c>
      <c r="C75" s="35">
        <v>341</v>
      </c>
      <c r="D75" s="35">
        <v>675</v>
      </c>
      <c r="E75" s="36">
        <f t="shared" si="5"/>
        <v>97.94721407624634</v>
      </c>
      <c r="F75" s="36">
        <f t="shared" si="7"/>
        <v>2.3303987571206628</v>
      </c>
      <c r="G75" s="35">
        <v>3913</v>
      </c>
      <c r="H75" s="35">
        <v>5678</v>
      </c>
      <c r="I75" s="36">
        <f t="shared" si="6"/>
        <v>45.106056733963705</v>
      </c>
      <c r="J75" s="36">
        <f t="shared" si="8"/>
        <v>1.8697805527015992</v>
      </c>
      <c r="K75" s="79"/>
      <c r="L75" s="35">
        <v>19190</v>
      </c>
      <c r="M75" s="36">
        <f t="shared" si="9"/>
        <v>1.5197736891456954</v>
      </c>
      <c r="N75" s="15"/>
    </row>
    <row r="76" spans="1:14" ht="15.75">
      <c r="A76" s="12"/>
      <c r="B76" s="34" t="s">
        <v>85</v>
      </c>
      <c r="C76" s="35">
        <v>0</v>
      </c>
      <c r="D76" s="35">
        <v>1</v>
      </c>
      <c r="E76" s="36" t="str">
        <f t="shared" si="5"/>
        <v/>
      </c>
      <c r="F76" s="36">
        <f t="shared" si="7"/>
        <v>3.4524426031417228E-3</v>
      </c>
      <c r="G76" s="35">
        <v>12</v>
      </c>
      <c r="H76" s="35">
        <v>6</v>
      </c>
      <c r="I76" s="36">
        <f t="shared" si="6"/>
        <v>-50</v>
      </c>
      <c r="J76" s="36">
        <f t="shared" si="8"/>
        <v>1.9758160120129614E-3</v>
      </c>
      <c r="K76" s="79"/>
      <c r="L76" s="35">
        <v>34</v>
      </c>
      <c r="M76" s="36">
        <f t="shared" si="9"/>
        <v>2.6926683392888822E-3</v>
      </c>
      <c r="N76" s="15"/>
    </row>
    <row r="77" spans="1:14" ht="15.75">
      <c r="A77" s="12"/>
      <c r="B77" s="34" t="s">
        <v>53</v>
      </c>
      <c r="C77" s="35">
        <v>176</v>
      </c>
      <c r="D77" s="35">
        <v>85</v>
      </c>
      <c r="E77" s="36">
        <f t="shared" si="5"/>
        <v>-51.70454545454546</v>
      </c>
      <c r="F77" s="36">
        <f t="shared" si="7"/>
        <v>0.29345762126704644</v>
      </c>
      <c r="G77" s="35">
        <v>1789</v>
      </c>
      <c r="H77" s="35">
        <v>1725</v>
      </c>
      <c r="I77" s="36">
        <f t="shared" si="6"/>
        <v>-3.5774175517048645</v>
      </c>
      <c r="J77" s="36">
        <f t="shared" si="8"/>
        <v>0.56804710345372644</v>
      </c>
      <c r="K77" s="79"/>
      <c r="L77" s="35">
        <v>6996</v>
      </c>
      <c r="M77" s="36">
        <f t="shared" si="9"/>
        <v>0.55405610887250056</v>
      </c>
      <c r="N77" s="15"/>
    </row>
    <row r="78" spans="1:14" ht="15.75">
      <c r="A78" s="12"/>
      <c r="B78" s="34" t="s">
        <v>50</v>
      </c>
      <c r="C78" s="35">
        <v>174</v>
      </c>
      <c r="D78" s="35">
        <v>191</v>
      </c>
      <c r="E78" s="36">
        <f t="shared" si="5"/>
        <v>9.7701149425287284</v>
      </c>
      <c r="F78" s="36">
        <f t="shared" si="7"/>
        <v>0.6594165372000691</v>
      </c>
      <c r="G78" s="35">
        <v>2159</v>
      </c>
      <c r="H78" s="35">
        <v>3105</v>
      </c>
      <c r="I78" s="36">
        <f t="shared" si="6"/>
        <v>43.816581750810556</v>
      </c>
      <c r="J78" s="36">
        <f t="shared" si="8"/>
        <v>1.0224847862167075</v>
      </c>
      <c r="K78" s="79"/>
      <c r="L78" s="35">
        <v>10575</v>
      </c>
      <c r="M78" s="36">
        <f t="shared" si="9"/>
        <v>0.83749904964646849</v>
      </c>
      <c r="N78" s="15"/>
    </row>
    <row r="79" spans="1:14" ht="15.75">
      <c r="A79" s="12"/>
      <c r="B79" s="34" t="s">
        <v>54</v>
      </c>
      <c r="C79" s="35">
        <v>115</v>
      </c>
      <c r="D79" s="35">
        <v>81</v>
      </c>
      <c r="E79" s="36">
        <f t="shared" si="5"/>
        <v>-29.565217391304344</v>
      </c>
      <c r="F79" s="36">
        <f t="shared" si="7"/>
        <v>0.27964785085447952</v>
      </c>
      <c r="G79" s="35">
        <v>1311</v>
      </c>
      <c r="H79" s="35">
        <v>1036</v>
      </c>
      <c r="I79" s="36">
        <f t="shared" si="6"/>
        <v>-20.976353928299009</v>
      </c>
      <c r="J79" s="36">
        <f t="shared" si="8"/>
        <v>0.34115756474090464</v>
      </c>
      <c r="K79" s="79"/>
      <c r="L79" s="35">
        <v>2718</v>
      </c>
      <c r="M79" s="36">
        <f t="shared" si="9"/>
        <v>0.21525507488785828</v>
      </c>
      <c r="N79" s="15"/>
    </row>
    <row r="80" spans="1:14" ht="15.75">
      <c r="A80" s="12"/>
      <c r="B80" s="34" t="s">
        <v>233</v>
      </c>
      <c r="C80" s="35">
        <v>3</v>
      </c>
      <c r="D80" s="35">
        <v>4</v>
      </c>
      <c r="E80" s="36">
        <f t="shared" si="5"/>
        <v>33.333333333333329</v>
      </c>
      <c r="F80" s="36">
        <f t="shared" si="7"/>
        <v>1.3809770412566891E-2</v>
      </c>
      <c r="G80" s="35">
        <v>28</v>
      </c>
      <c r="H80" s="35">
        <v>30</v>
      </c>
      <c r="I80" s="36">
        <f t="shared" si="6"/>
        <v>7.1428571428571397</v>
      </c>
      <c r="J80" s="36">
        <f t="shared" si="8"/>
        <v>9.8790800600648074E-3</v>
      </c>
      <c r="K80" s="79"/>
      <c r="L80" s="35">
        <v>109</v>
      </c>
      <c r="M80" s="36">
        <f t="shared" si="9"/>
        <v>8.6323779112496522E-3</v>
      </c>
      <c r="N80" s="15"/>
    </row>
    <row r="81" spans="1:14" ht="15.75">
      <c r="A81" s="12"/>
      <c r="B81" s="34" t="s">
        <v>42</v>
      </c>
      <c r="C81" s="35">
        <v>409</v>
      </c>
      <c r="D81" s="35">
        <v>479</v>
      </c>
      <c r="E81" s="36">
        <f t="shared" si="5"/>
        <v>17.114914425427873</v>
      </c>
      <c r="F81" s="36">
        <f t="shared" si="7"/>
        <v>1.6537200069048852</v>
      </c>
      <c r="G81" s="35">
        <v>3844</v>
      </c>
      <c r="H81" s="35">
        <v>4210</v>
      </c>
      <c r="I81" s="36">
        <f t="shared" si="6"/>
        <v>9.5213319458896883</v>
      </c>
      <c r="J81" s="36">
        <f t="shared" si="8"/>
        <v>1.3863642350957612</v>
      </c>
      <c r="K81" s="79"/>
      <c r="L81" s="35">
        <v>16061</v>
      </c>
      <c r="M81" s="36">
        <f t="shared" si="9"/>
        <v>1.2719690058034923</v>
      </c>
      <c r="N81" s="15"/>
    </row>
    <row r="82" spans="1:14" ht="15.75">
      <c r="A82" s="12"/>
      <c r="B82" s="34" t="s">
        <v>51</v>
      </c>
      <c r="C82" s="35">
        <v>163</v>
      </c>
      <c r="D82" s="35">
        <v>224</v>
      </c>
      <c r="E82" s="36">
        <f t="shared" si="5"/>
        <v>37.423312883435585</v>
      </c>
      <c r="F82" s="36">
        <f t="shared" si="7"/>
        <v>0.77334714310374586</v>
      </c>
      <c r="G82" s="35">
        <v>5278</v>
      </c>
      <c r="H82" s="35">
        <v>2043</v>
      </c>
      <c r="I82" s="36">
        <f t="shared" si="6"/>
        <v>-61.292156119742323</v>
      </c>
      <c r="J82" s="36">
        <f t="shared" si="8"/>
        <v>0.67276535209041333</v>
      </c>
      <c r="K82" s="79"/>
      <c r="L82" s="35">
        <v>17150</v>
      </c>
      <c r="M82" s="36">
        <f t="shared" si="9"/>
        <v>1.3582135887883626</v>
      </c>
      <c r="N82" s="15"/>
    </row>
    <row r="83" spans="1:14" ht="15.75">
      <c r="A83" s="12"/>
      <c r="B83" s="34" t="s">
        <v>46</v>
      </c>
      <c r="C83" s="35">
        <v>395</v>
      </c>
      <c r="D83" s="35">
        <v>242</v>
      </c>
      <c r="E83" s="36">
        <f t="shared" si="5"/>
        <v>-38.734177215189867</v>
      </c>
      <c r="F83" s="36">
        <f t="shared" si="7"/>
        <v>0.83549110996029696</v>
      </c>
      <c r="G83" s="35">
        <v>4701</v>
      </c>
      <c r="H83" s="35">
        <v>3801</v>
      </c>
      <c r="I83" s="36">
        <f t="shared" si="6"/>
        <v>-19.144862795149965</v>
      </c>
      <c r="J83" s="36">
        <f t="shared" si="8"/>
        <v>1.251679443610211</v>
      </c>
      <c r="K83" s="79"/>
      <c r="L83" s="35">
        <v>16988</v>
      </c>
      <c r="M83" s="36">
        <f t="shared" si="9"/>
        <v>1.3453838161129272</v>
      </c>
      <c r="N83" s="15"/>
    </row>
    <row r="84" spans="1:14" ht="15.75">
      <c r="A84" s="12"/>
      <c r="B84" s="34" t="s">
        <v>49</v>
      </c>
      <c r="C84" s="35">
        <v>539</v>
      </c>
      <c r="D84" s="35">
        <v>670</v>
      </c>
      <c r="E84" s="36">
        <f t="shared" si="5"/>
        <v>24.30426716141001</v>
      </c>
      <c r="F84" s="36">
        <f t="shared" si="7"/>
        <v>2.3131365441049541</v>
      </c>
      <c r="G84" s="35">
        <v>5917</v>
      </c>
      <c r="H84" s="35">
        <v>4895</v>
      </c>
      <c r="I84" s="36">
        <f t="shared" si="6"/>
        <v>-17.27226635119148</v>
      </c>
      <c r="J84" s="36">
        <f t="shared" si="8"/>
        <v>1.6119365631339075</v>
      </c>
      <c r="K84" s="79"/>
      <c r="L84" s="35">
        <v>19907</v>
      </c>
      <c r="M84" s="36">
        <f t="shared" si="9"/>
        <v>1.5765573126536405</v>
      </c>
      <c r="N84" s="15"/>
    </row>
    <row r="85" spans="1:14" ht="15.75">
      <c r="A85" s="12"/>
      <c r="B85" s="34" t="s">
        <v>37</v>
      </c>
      <c r="C85" s="35">
        <v>595</v>
      </c>
      <c r="D85" s="35">
        <v>485</v>
      </c>
      <c r="E85" s="36">
        <f t="shared" si="5"/>
        <v>-18.487394957983195</v>
      </c>
      <c r="F85" s="36">
        <f t="shared" si="7"/>
        <v>1.6744346625237356</v>
      </c>
      <c r="G85" s="35">
        <v>8587</v>
      </c>
      <c r="H85" s="35">
        <v>6930</v>
      </c>
      <c r="I85" s="36">
        <f t="shared" si="6"/>
        <v>-19.296611156399212</v>
      </c>
      <c r="J85" s="36">
        <f t="shared" si="8"/>
        <v>2.2820674938749703</v>
      </c>
      <c r="K85" s="79"/>
      <c r="L85" s="35">
        <v>36132</v>
      </c>
      <c r="M85" s="36">
        <f t="shared" si="9"/>
        <v>2.8615144833878201</v>
      </c>
      <c r="N85" s="15"/>
    </row>
    <row r="86" spans="1:14" ht="15.75">
      <c r="A86" s="12"/>
      <c r="B86" s="34" t="s">
        <v>45</v>
      </c>
      <c r="C86" s="35">
        <v>352</v>
      </c>
      <c r="D86" s="35">
        <v>217</v>
      </c>
      <c r="E86" s="36">
        <f t="shared" si="5"/>
        <v>-38.352272727272727</v>
      </c>
      <c r="F86" s="36">
        <f>+(D86*100)/$D$87</f>
        <v>0.74918004488175383</v>
      </c>
      <c r="G86" s="35">
        <v>4944</v>
      </c>
      <c r="H86" s="35">
        <v>3163</v>
      </c>
      <c r="I86" s="36">
        <f t="shared" si="6"/>
        <v>-36.023462783171524</v>
      </c>
      <c r="J86" s="36">
        <f t="shared" si="8"/>
        <v>1.0415843409994994</v>
      </c>
      <c r="K86" s="79"/>
      <c r="L86" s="35">
        <v>15543</v>
      </c>
      <c r="M86" s="36">
        <f t="shared" si="9"/>
        <v>1.2309454116931497</v>
      </c>
      <c r="N86" s="15"/>
    </row>
    <row r="87" spans="1:14" ht="15.75">
      <c r="A87" s="12"/>
      <c r="B87" s="40" t="s">
        <v>70</v>
      </c>
      <c r="C87" s="42">
        <f>SUM(C55:C86)</f>
        <v>23753</v>
      </c>
      <c r="D87" s="42">
        <f>SUM(D55:D86)</f>
        <v>28965</v>
      </c>
      <c r="E87" s="38">
        <f t="shared" si="5"/>
        <v>21.942491474761084</v>
      </c>
      <c r="F87" s="38">
        <f>SUM(F55:F86)</f>
        <v>100.00000000000004</v>
      </c>
      <c r="G87" s="42">
        <f>SUM(G55:G86)</f>
        <v>302609</v>
      </c>
      <c r="H87" s="42">
        <f>SUM(H55:H86)</f>
        <v>303672</v>
      </c>
      <c r="I87" s="38">
        <f t="shared" si="6"/>
        <v>0.3512783823349519</v>
      </c>
      <c r="J87" s="38">
        <f>SUM(J55:J86)</f>
        <v>100</v>
      </c>
      <c r="K87" s="4"/>
      <c r="L87" s="42">
        <f>SUM(L55:L86)</f>
        <v>1262688</v>
      </c>
      <c r="M87" s="38">
        <f>SUM(M55:M86)</f>
        <v>100.00000000000004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311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257</v>
      </c>
      <c r="C90" s="104" t="s">
        <v>319</v>
      </c>
      <c r="D90" s="104"/>
      <c r="E90" s="101" t="s">
        <v>254</v>
      </c>
      <c r="F90" s="101" t="s">
        <v>307</v>
      </c>
      <c r="G90" s="105" t="s">
        <v>321</v>
      </c>
      <c r="H90" s="106"/>
      <c r="I90" s="101" t="s">
        <v>254</v>
      </c>
      <c r="J90" s="101" t="s">
        <v>307</v>
      </c>
      <c r="K90" s="94"/>
      <c r="L90" s="86" t="s">
        <v>314</v>
      </c>
      <c r="M90" s="101" t="s">
        <v>101</v>
      </c>
      <c r="N90" s="15"/>
    </row>
    <row r="91" spans="1:14" ht="15.75">
      <c r="A91" s="12"/>
      <c r="B91" s="30"/>
      <c r="C91" s="31">
        <v>2016</v>
      </c>
      <c r="D91" s="31">
        <v>2017</v>
      </c>
      <c r="E91" s="101"/>
      <c r="F91" s="101"/>
      <c r="G91" s="31">
        <v>2016</v>
      </c>
      <c r="H91" s="31">
        <v>2017</v>
      </c>
      <c r="I91" s="101"/>
      <c r="J91" s="101"/>
      <c r="K91" s="94"/>
      <c r="L91" s="39" t="s">
        <v>308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240</v>
      </c>
      <c r="D93" s="35">
        <f>D17-D55</f>
        <v>211</v>
      </c>
      <c r="E93" s="36">
        <f t="shared" ref="E93:E125" si="10">IF(ISBLANK(D93),"",(IFERROR(((D93/C93-1)*100),"")))</f>
        <v>-12.083333333333336</v>
      </c>
      <c r="F93" s="36">
        <f>+(D93*100)/$D$125</f>
        <v>0.87712005320917863</v>
      </c>
      <c r="G93" s="35">
        <f>G17-G55</f>
        <v>2147</v>
      </c>
      <c r="H93" s="35">
        <f>H17-H55</f>
        <v>2439</v>
      </c>
      <c r="I93" s="36">
        <f t="shared" ref="I93:I125" si="11">IF(ISBLANK(H93),"",(IFERROR(((H93/G93-1)*100),"")))</f>
        <v>13.600372612948309</v>
      </c>
      <c r="J93" s="36">
        <f>+(H93*100)/$H$125</f>
        <v>0.99847301994080395</v>
      </c>
      <c r="K93" s="79"/>
      <c r="L93" s="35">
        <f>L17-L55</f>
        <v>6776</v>
      </c>
      <c r="M93" s="36">
        <f>+(L93*100)/$L$125</f>
        <v>0.71662753558812953</v>
      </c>
      <c r="N93" s="15"/>
    </row>
    <row r="94" spans="1:14" ht="15.75">
      <c r="A94" s="12"/>
      <c r="B94" s="34" t="s">
        <v>43</v>
      </c>
      <c r="C94" s="35">
        <f t="shared" ref="C94:D124" si="12">C18-C56</f>
        <v>186</v>
      </c>
      <c r="D94" s="35">
        <f t="shared" si="12"/>
        <v>201</v>
      </c>
      <c r="E94" s="36">
        <f t="shared" si="10"/>
        <v>8.0645161290322509</v>
      </c>
      <c r="F94" s="36">
        <f t="shared" ref="F94:F124" si="13">+(D94*100)/$D$125</f>
        <v>0.83555038244097102</v>
      </c>
      <c r="G94" s="35">
        <f t="shared" ref="G94:H94" si="14">G18-G56</f>
        <v>2756</v>
      </c>
      <c r="H94" s="35">
        <f t="shared" si="14"/>
        <v>2491</v>
      </c>
      <c r="I94" s="36">
        <f t="shared" si="11"/>
        <v>-9.615384615384615</v>
      </c>
      <c r="J94" s="36">
        <f t="shared" ref="J94:J124" si="15">+(H94*100)/$H$125</f>
        <v>1.0197606776025185</v>
      </c>
      <c r="K94" s="79"/>
      <c r="L94" s="35">
        <f t="shared" ref="L94" si="16">L18-L56</f>
        <v>11206</v>
      </c>
      <c r="M94" s="36">
        <f t="shared" ref="M94:M124" si="17">+(L94*100)/$L$125</f>
        <v>1.1851428813164964</v>
      </c>
      <c r="N94" s="15"/>
    </row>
    <row r="95" spans="1:14" ht="15.75">
      <c r="A95" s="12"/>
      <c r="B95" s="34" t="s">
        <v>33</v>
      </c>
      <c r="C95" s="35">
        <f t="shared" si="12"/>
        <v>1370</v>
      </c>
      <c r="D95" s="35">
        <f t="shared" si="12"/>
        <v>1789</v>
      </c>
      <c r="E95" s="36">
        <f t="shared" si="10"/>
        <v>30.583941605839414</v>
      </c>
      <c r="F95" s="36">
        <f t="shared" si="13"/>
        <v>7.4368141004323247</v>
      </c>
      <c r="G95" s="35">
        <f t="shared" ref="G95:H95" si="18">G19-G57</f>
        <v>16873</v>
      </c>
      <c r="H95" s="35">
        <f t="shared" si="18"/>
        <v>15104</v>
      </c>
      <c r="I95" s="36">
        <f t="shared" si="11"/>
        <v>-10.484205535470871</v>
      </c>
      <c r="J95" s="36">
        <f t="shared" si="15"/>
        <v>6.1832457946641668</v>
      </c>
      <c r="K95" s="79"/>
      <c r="L95" s="35">
        <f t="shared" ref="L95" si="19">L19-L57</f>
        <v>61294</v>
      </c>
      <c r="M95" s="36">
        <f t="shared" si="17"/>
        <v>6.4824333185269793</v>
      </c>
      <c r="N95" s="15"/>
    </row>
    <row r="96" spans="1:14" ht="15.75">
      <c r="A96" s="12"/>
      <c r="B96" s="34" t="s">
        <v>30</v>
      </c>
      <c r="C96" s="35">
        <f t="shared" si="12"/>
        <v>6566</v>
      </c>
      <c r="D96" s="35">
        <f t="shared" si="12"/>
        <v>7973</v>
      </c>
      <c r="E96" s="36">
        <f t="shared" si="10"/>
        <v>21.42857142857142</v>
      </c>
      <c r="F96" s="36">
        <f t="shared" si="13"/>
        <v>33.143498503491855</v>
      </c>
      <c r="G96" s="35">
        <f t="shared" ref="G96:H96" si="20">G20-G58</f>
        <v>77194</v>
      </c>
      <c r="H96" s="35">
        <f t="shared" si="20"/>
        <v>83345</v>
      </c>
      <c r="I96" s="36">
        <f t="shared" si="11"/>
        <v>7.9682358732543923</v>
      </c>
      <c r="J96" s="36">
        <f t="shared" si="15"/>
        <v>34.119612073376921</v>
      </c>
      <c r="K96" s="79"/>
      <c r="L96" s="35">
        <f t="shared" ref="L96" si="21">L20-L58</f>
        <v>326964</v>
      </c>
      <c r="M96" s="36">
        <f t="shared" si="17"/>
        <v>34.579605304905137</v>
      </c>
      <c r="N96" s="15"/>
    </row>
    <row r="97" spans="1:14" ht="15.75">
      <c r="A97" s="12"/>
      <c r="B97" s="34" t="s">
        <v>34</v>
      </c>
      <c r="C97" s="35">
        <f t="shared" si="12"/>
        <v>930</v>
      </c>
      <c r="D97" s="35">
        <f t="shared" si="12"/>
        <v>832</v>
      </c>
      <c r="E97" s="36">
        <f t="shared" si="10"/>
        <v>-10.537634408602148</v>
      </c>
      <c r="F97" s="36">
        <f t="shared" si="13"/>
        <v>3.4585966079148651</v>
      </c>
      <c r="G97" s="35">
        <f t="shared" ref="G97:H97" si="22">G21-G59</f>
        <v>8977</v>
      </c>
      <c r="H97" s="35">
        <f t="shared" si="22"/>
        <v>10020</v>
      </c>
      <c r="I97" s="36">
        <f t="shared" si="11"/>
        <v>11.618580817645086</v>
      </c>
      <c r="J97" s="36">
        <f t="shared" si="15"/>
        <v>4.1019678801996129</v>
      </c>
      <c r="K97" s="79"/>
      <c r="L97" s="35">
        <f t="shared" ref="L97" si="23">L21-L59</f>
        <v>32832</v>
      </c>
      <c r="M97" s="36">
        <f t="shared" si="17"/>
        <v>3.4723015419760137</v>
      </c>
      <c r="N97" s="15"/>
    </row>
    <row r="98" spans="1:14" ht="15.75">
      <c r="A98" s="12"/>
      <c r="B98" s="34" t="s">
        <v>32</v>
      </c>
      <c r="C98" s="35">
        <f t="shared" si="12"/>
        <v>1502</v>
      </c>
      <c r="D98" s="35">
        <f t="shared" si="12"/>
        <v>1716</v>
      </c>
      <c r="E98" s="36">
        <f t="shared" si="10"/>
        <v>14.247669773635163</v>
      </c>
      <c r="F98" s="36">
        <f t="shared" si="13"/>
        <v>7.1333555038244096</v>
      </c>
      <c r="G98" s="35">
        <f t="shared" ref="G98:H98" si="24">G22-G60</f>
        <v>16923</v>
      </c>
      <c r="H98" s="35">
        <f t="shared" si="24"/>
        <v>16456</v>
      </c>
      <c r="I98" s="36">
        <f t="shared" si="11"/>
        <v>-2.7595579979909024</v>
      </c>
      <c r="J98" s="36">
        <f t="shared" si="15"/>
        <v>6.736724893868745</v>
      </c>
      <c r="K98" s="79"/>
      <c r="L98" s="35">
        <f t="shared" ref="L98" si="25">L22-L60</f>
        <v>93929</v>
      </c>
      <c r="M98" s="36">
        <f t="shared" si="17"/>
        <v>9.9339002051737637</v>
      </c>
      <c r="N98" s="15"/>
    </row>
    <row r="99" spans="1:14" ht="15.75">
      <c r="A99" s="12"/>
      <c r="B99" s="34" t="s">
        <v>35</v>
      </c>
      <c r="C99" s="35">
        <f t="shared" si="12"/>
        <v>360</v>
      </c>
      <c r="D99" s="35">
        <f t="shared" si="12"/>
        <v>340</v>
      </c>
      <c r="E99" s="36">
        <f t="shared" si="10"/>
        <v>-5.555555555555558</v>
      </c>
      <c r="F99" s="36">
        <f t="shared" si="13"/>
        <v>1.4133688061190555</v>
      </c>
      <c r="G99" s="35">
        <f t="shared" ref="G99:H99" si="26">G23-G61</f>
        <v>3270</v>
      </c>
      <c r="H99" s="35">
        <f t="shared" si="26"/>
        <v>5050</v>
      </c>
      <c r="I99" s="36">
        <f t="shared" si="11"/>
        <v>54.434250764525991</v>
      </c>
      <c r="J99" s="36">
        <f t="shared" si="15"/>
        <v>2.0673590613780481</v>
      </c>
      <c r="K99" s="79"/>
      <c r="L99" s="35">
        <f t="shared" ref="L99" si="27">L23-L61</f>
        <v>20224</v>
      </c>
      <c r="M99" s="36">
        <f t="shared" si="17"/>
        <v>2.1388836009053027</v>
      </c>
      <c r="N99" s="15"/>
    </row>
    <row r="100" spans="1:14" ht="15.75">
      <c r="A100" s="12"/>
      <c r="B100" s="34" t="s">
        <v>41</v>
      </c>
      <c r="C100" s="35">
        <f t="shared" si="12"/>
        <v>841</v>
      </c>
      <c r="D100" s="35">
        <f t="shared" si="12"/>
        <v>617</v>
      </c>
      <c r="E100" s="36">
        <f t="shared" si="10"/>
        <v>-26.634958382877528</v>
      </c>
      <c r="F100" s="36">
        <f t="shared" si="13"/>
        <v>2.5648486863984039</v>
      </c>
      <c r="G100" s="35">
        <f t="shared" ref="G100:H100" si="28">G24-G62</f>
        <v>7497</v>
      </c>
      <c r="H100" s="35">
        <f t="shared" si="28"/>
        <v>9602</v>
      </c>
      <c r="I100" s="36">
        <f t="shared" si="11"/>
        <v>28.077897825796995</v>
      </c>
      <c r="J100" s="36">
        <f t="shared" si="15"/>
        <v>3.9308478628419841</v>
      </c>
      <c r="K100" s="79"/>
      <c r="L100" s="35">
        <f t="shared" ref="L100" si="29">L24-L62</f>
        <v>30976</v>
      </c>
      <c r="M100" s="36">
        <f t="shared" si="17"/>
        <v>3.2760115912600209</v>
      </c>
      <c r="N100" s="15"/>
    </row>
    <row r="101" spans="1:14" ht="15.75">
      <c r="A101" s="12"/>
      <c r="B101" s="34" t="s">
        <v>52</v>
      </c>
      <c r="C101" s="35">
        <f t="shared" si="12"/>
        <v>120</v>
      </c>
      <c r="D101" s="35">
        <f t="shared" si="12"/>
        <v>124</v>
      </c>
      <c r="E101" s="36">
        <f t="shared" si="10"/>
        <v>3.3333333333333437</v>
      </c>
      <c r="F101" s="36">
        <f t="shared" si="13"/>
        <v>0.51546391752577314</v>
      </c>
      <c r="G101" s="35">
        <f t="shared" ref="G101:H101" si="30">G25-G63</f>
        <v>1866</v>
      </c>
      <c r="H101" s="35">
        <f t="shared" si="30"/>
        <v>1599</v>
      </c>
      <c r="I101" s="36">
        <f t="shared" si="11"/>
        <v>-14.308681672025724</v>
      </c>
      <c r="J101" s="36">
        <f t="shared" si="15"/>
        <v>0.65459547309772259</v>
      </c>
      <c r="K101" s="79"/>
      <c r="L101" s="35">
        <f t="shared" ref="L101" si="31">L25-L63</f>
        <v>6721</v>
      </c>
      <c r="M101" s="36">
        <f t="shared" si="17"/>
        <v>0.71081075364342072</v>
      </c>
      <c r="N101" s="15"/>
    </row>
    <row r="102" spans="1:14" ht="15.75">
      <c r="A102" s="12"/>
      <c r="B102" s="34" t="s">
        <v>38</v>
      </c>
      <c r="C102" s="35">
        <f t="shared" si="12"/>
        <v>528</v>
      </c>
      <c r="D102" s="35">
        <f t="shared" si="12"/>
        <v>554</v>
      </c>
      <c r="E102" s="36">
        <f t="shared" si="10"/>
        <v>4.924242424242431</v>
      </c>
      <c r="F102" s="36">
        <f t="shared" si="13"/>
        <v>2.3029597605586964</v>
      </c>
      <c r="G102" s="35">
        <f t="shared" ref="G102:H102" si="32">G26-G64</f>
        <v>5942</v>
      </c>
      <c r="H102" s="35">
        <f t="shared" si="32"/>
        <v>6757</v>
      </c>
      <c r="I102" s="36">
        <f t="shared" si="11"/>
        <v>13.715920565466178</v>
      </c>
      <c r="J102" s="36">
        <f t="shared" si="15"/>
        <v>2.7661673619270242</v>
      </c>
      <c r="K102" s="79"/>
      <c r="L102" s="35">
        <f t="shared" ref="L102" si="33">L26-L64</f>
        <v>26538</v>
      </c>
      <c r="M102" s="36">
        <f t="shared" si="17"/>
        <v>2.8066501681578782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0</v>
      </c>
      <c r="E103" s="36" t="str">
        <f t="shared" si="10"/>
        <v/>
      </c>
      <c r="F103" s="36">
        <f t="shared" si="13"/>
        <v>0</v>
      </c>
      <c r="G103" s="35">
        <f t="shared" ref="G103:H103" si="34">G27-G65</f>
        <v>7</v>
      </c>
      <c r="H103" s="35">
        <f t="shared" si="34"/>
        <v>1</v>
      </c>
      <c r="I103" s="36">
        <f t="shared" si="11"/>
        <v>-85.714285714285722</v>
      </c>
      <c r="J103" s="36">
        <f t="shared" si="15"/>
        <v>4.093780319560492E-4</v>
      </c>
      <c r="K103" s="79"/>
      <c r="L103" s="35">
        <f t="shared" ref="L103" si="35">L27-L65</f>
        <v>35</v>
      </c>
      <c r="M103" s="36">
        <f t="shared" si="17"/>
        <v>3.7015885102692639E-3</v>
      </c>
      <c r="N103" s="15"/>
    </row>
    <row r="104" spans="1:14" ht="15.75">
      <c r="A104" s="12"/>
      <c r="B104" s="34" t="s">
        <v>56</v>
      </c>
      <c r="C104" s="35">
        <f t="shared" si="12"/>
        <v>9</v>
      </c>
      <c r="D104" s="35">
        <f t="shared" si="12"/>
        <v>27</v>
      </c>
      <c r="E104" s="36">
        <f t="shared" si="10"/>
        <v>200</v>
      </c>
      <c r="F104" s="36">
        <f t="shared" si="13"/>
        <v>0.11223811107416029</v>
      </c>
      <c r="G104" s="35">
        <f t="shared" ref="G104:H104" si="36">G28-G66</f>
        <v>241</v>
      </c>
      <c r="H104" s="35">
        <f t="shared" si="36"/>
        <v>328</v>
      </c>
      <c r="I104" s="36">
        <f t="shared" si="11"/>
        <v>36.099585062240671</v>
      </c>
      <c r="J104" s="36">
        <f t="shared" si="15"/>
        <v>0.13427599448158412</v>
      </c>
      <c r="K104" s="79"/>
      <c r="L104" s="35">
        <f t="shared" ref="L104" si="37">L28-L66</f>
        <v>929</v>
      </c>
      <c r="M104" s="36">
        <f t="shared" si="17"/>
        <v>9.825073502971847E-2</v>
      </c>
      <c r="N104" s="15"/>
    </row>
    <row r="105" spans="1:14" ht="15.75">
      <c r="A105" s="12"/>
      <c r="B105" s="34" t="s">
        <v>39</v>
      </c>
      <c r="C105" s="35">
        <f t="shared" si="12"/>
        <v>394</v>
      </c>
      <c r="D105" s="35">
        <f t="shared" si="12"/>
        <v>286</v>
      </c>
      <c r="E105" s="36">
        <f t="shared" si="10"/>
        <v>-27.411167512690358</v>
      </c>
      <c r="F105" s="36">
        <f t="shared" si="13"/>
        <v>1.1888925839707349</v>
      </c>
      <c r="G105" s="35">
        <f t="shared" ref="G105:H105" si="38">G29-G67</f>
        <v>4495</v>
      </c>
      <c r="H105" s="35">
        <f t="shared" si="38"/>
        <v>4077</v>
      </c>
      <c r="I105" s="36">
        <f t="shared" si="11"/>
        <v>-9.2992213570634021</v>
      </c>
      <c r="J105" s="36">
        <f t="shared" si="15"/>
        <v>1.6690342362848125</v>
      </c>
      <c r="K105" s="79"/>
      <c r="L105" s="35">
        <f t="shared" ref="L105" si="39">L29-L67</f>
        <v>18899</v>
      </c>
      <c r="M105" s="36">
        <f t="shared" si="17"/>
        <v>1.9987520358736806</v>
      </c>
      <c r="N105" s="15"/>
    </row>
    <row r="106" spans="1:14" ht="15.75">
      <c r="A106" s="12"/>
      <c r="B106" s="34" t="s">
        <v>31</v>
      </c>
      <c r="C106" s="35">
        <f t="shared" si="12"/>
        <v>1412</v>
      </c>
      <c r="D106" s="35">
        <f t="shared" si="12"/>
        <v>4482</v>
      </c>
      <c r="E106" s="36">
        <f t="shared" si="10"/>
        <v>217.42209631728048</v>
      </c>
      <c r="F106" s="36">
        <f t="shared" si="13"/>
        <v>18.631526438310608</v>
      </c>
      <c r="G106" s="35">
        <f t="shared" ref="G106:H106" si="40">G30-G68</f>
        <v>18056</v>
      </c>
      <c r="H106" s="35">
        <f t="shared" si="40"/>
        <v>32638</v>
      </c>
      <c r="I106" s="36">
        <f t="shared" si="11"/>
        <v>80.759858218874612</v>
      </c>
      <c r="J106" s="36">
        <f t="shared" si="15"/>
        <v>13.361280206981533</v>
      </c>
      <c r="K106" s="79"/>
      <c r="L106" s="35">
        <f t="shared" ref="L106" si="41">L30-L68</f>
        <v>100565</v>
      </c>
      <c r="M106" s="36">
        <f t="shared" si="17"/>
        <v>10.635721386720816</v>
      </c>
      <c r="N106" s="15"/>
    </row>
    <row r="107" spans="1:14" ht="15.75">
      <c r="A107" s="12"/>
      <c r="B107" s="34" t="s">
        <v>58</v>
      </c>
      <c r="C107" s="35">
        <f t="shared" si="12"/>
        <v>0</v>
      </c>
      <c r="D107" s="35">
        <f t="shared" si="12"/>
        <v>1</v>
      </c>
      <c r="E107" s="36" t="str">
        <f t="shared" si="10"/>
        <v/>
      </c>
      <c r="F107" s="36">
        <f t="shared" si="13"/>
        <v>4.1569670768207513E-3</v>
      </c>
      <c r="G107" s="35">
        <f t="shared" ref="G107:H107" si="42">G31-G69</f>
        <v>3</v>
      </c>
      <c r="H107" s="35">
        <f t="shared" si="42"/>
        <v>2</v>
      </c>
      <c r="I107" s="36">
        <f t="shared" si="11"/>
        <v>-33.333333333333336</v>
      </c>
      <c r="J107" s="36">
        <f t="shared" si="15"/>
        <v>8.187560639120984E-4</v>
      </c>
      <c r="K107" s="79"/>
      <c r="L107" s="35">
        <f t="shared" ref="L107" si="43">L31-L69</f>
        <v>27</v>
      </c>
      <c r="M107" s="36">
        <f t="shared" si="17"/>
        <v>2.8555111364934323E-3</v>
      </c>
      <c r="N107" s="15"/>
    </row>
    <row r="108" spans="1:14" ht="15.75">
      <c r="A108" s="12"/>
      <c r="B108" s="34" t="s">
        <v>55</v>
      </c>
      <c r="C108" s="35">
        <f t="shared" si="12"/>
        <v>21</v>
      </c>
      <c r="D108" s="35">
        <f t="shared" si="12"/>
        <v>62</v>
      </c>
      <c r="E108" s="36">
        <f t="shared" si="10"/>
        <v>195.23809523809524</v>
      </c>
      <c r="F108" s="36">
        <f t="shared" si="13"/>
        <v>0.25773195876288657</v>
      </c>
      <c r="G108" s="35">
        <f t="shared" ref="G108:H108" si="44">G32-G70</f>
        <v>340</v>
      </c>
      <c r="H108" s="35">
        <f t="shared" si="44"/>
        <v>471</v>
      </c>
      <c r="I108" s="36">
        <f t="shared" si="11"/>
        <v>38.529411764705877</v>
      </c>
      <c r="J108" s="36">
        <f t="shared" si="15"/>
        <v>0.19281705305129915</v>
      </c>
      <c r="K108" s="79"/>
      <c r="L108" s="35">
        <f t="shared" ref="L108" si="45">L32-L70</f>
        <v>1344</v>
      </c>
      <c r="M108" s="36">
        <f t="shared" si="17"/>
        <v>0.14214099879433975</v>
      </c>
      <c r="N108" s="15"/>
    </row>
    <row r="109" spans="1:14" ht="15.75">
      <c r="A109" s="12"/>
      <c r="B109" s="34" t="s">
        <v>47</v>
      </c>
      <c r="C109" s="35">
        <f t="shared" si="12"/>
        <v>213</v>
      </c>
      <c r="D109" s="35">
        <f t="shared" si="12"/>
        <v>368</v>
      </c>
      <c r="E109" s="36">
        <f t="shared" si="10"/>
        <v>72.769953051643199</v>
      </c>
      <c r="F109" s="36">
        <f t="shared" si="13"/>
        <v>1.5297638842700365</v>
      </c>
      <c r="G109" s="35">
        <f t="shared" ref="G109:H109" si="46">G33-G71</f>
        <v>2627</v>
      </c>
      <c r="H109" s="35">
        <f t="shared" si="46"/>
        <v>6708</v>
      </c>
      <c r="I109" s="36">
        <f t="shared" si="11"/>
        <v>155.3483060525314</v>
      </c>
      <c r="J109" s="36">
        <f t="shared" si="15"/>
        <v>2.7461078383611777</v>
      </c>
      <c r="K109" s="79"/>
      <c r="L109" s="35">
        <f t="shared" ref="L109" si="47">L33-L71</f>
        <v>15033</v>
      </c>
      <c r="M109" s="36">
        <f t="shared" si="17"/>
        <v>1.5898851449965099</v>
      </c>
      <c r="N109" s="15"/>
    </row>
    <row r="110" spans="1:14" ht="15.75">
      <c r="A110" s="12"/>
      <c r="B110" s="34" t="s">
        <v>40</v>
      </c>
      <c r="C110" s="35">
        <f t="shared" si="12"/>
        <v>519</v>
      </c>
      <c r="D110" s="35">
        <f t="shared" si="12"/>
        <v>492</v>
      </c>
      <c r="E110" s="36">
        <f t="shared" si="10"/>
        <v>-5.2023121387283267</v>
      </c>
      <c r="F110" s="36">
        <f t="shared" si="13"/>
        <v>2.0452278017958099</v>
      </c>
      <c r="G110" s="35">
        <f t="shared" ref="G110:H110" si="48">G34-G72</f>
        <v>5791</v>
      </c>
      <c r="H110" s="35">
        <f t="shared" si="48"/>
        <v>5065</v>
      </c>
      <c r="I110" s="36">
        <f t="shared" si="11"/>
        <v>-12.536694871352093</v>
      </c>
      <c r="J110" s="36">
        <f t="shared" si="15"/>
        <v>2.0734997318573889</v>
      </c>
      <c r="K110" s="79"/>
      <c r="L110" s="35">
        <f t="shared" ref="L110" si="49">L34-L72</f>
        <v>23751</v>
      </c>
      <c r="M110" s="36">
        <f t="shared" si="17"/>
        <v>2.5118979630687228</v>
      </c>
      <c r="N110" s="15"/>
    </row>
    <row r="111" spans="1:14" ht="15.75">
      <c r="A111" s="12"/>
      <c r="B111" s="34" t="s">
        <v>44</v>
      </c>
      <c r="C111" s="35">
        <f t="shared" si="12"/>
        <v>371</v>
      </c>
      <c r="D111" s="35">
        <f t="shared" si="12"/>
        <v>343</v>
      </c>
      <c r="E111" s="36">
        <f t="shared" si="10"/>
        <v>-7.547169811320753</v>
      </c>
      <c r="F111" s="36">
        <f t="shared" si="13"/>
        <v>1.4258397073495177</v>
      </c>
      <c r="G111" s="35">
        <f t="shared" ref="G111:H111" si="50">G35-G73</f>
        <v>5007</v>
      </c>
      <c r="H111" s="35">
        <f t="shared" si="50"/>
        <v>4772</v>
      </c>
      <c r="I111" s="36">
        <f t="shared" si="11"/>
        <v>-4.6934291991212351</v>
      </c>
      <c r="J111" s="36">
        <f t="shared" si="15"/>
        <v>1.9535519684942666</v>
      </c>
      <c r="K111" s="79"/>
      <c r="L111" s="35">
        <f t="shared" ref="L111" si="51">L35-L73</f>
        <v>18564</v>
      </c>
      <c r="M111" s="36">
        <f t="shared" si="17"/>
        <v>1.9633225458468178</v>
      </c>
      <c r="N111" s="15"/>
    </row>
    <row r="112" spans="1:14" ht="15.75">
      <c r="A112" s="12"/>
      <c r="B112" s="34" t="s">
        <v>36</v>
      </c>
      <c r="C112" s="35">
        <f t="shared" si="12"/>
        <v>303</v>
      </c>
      <c r="D112" s="35">
        <f t="shared" si="12"/>
        <v>425</v>
      </c>
      <c r="E112" s="36">
        <f t="shared" si="10"/>
        <v>40.264026402640262</v>
      </c>
      <c r="F112" s="36">
        <f t="shared" si="13"/>
        <v>1.7667110076488195</v>
      </c>
      <c r="G112" s="35">
        <f t="shared" ref="G112:H112" si="52">G36-G74</f>
        <v>3964</v>
      </c>
      <c r="H112" s="35">
        <f t="shared" si="52"/>
        <v>4316</v>
      </c>
      <c r="I112" s="36">
        <f t="shared" si="11"/>
        <v>8.8799192734611445</v>
      </c>
      <c r="J112" s="36">
        <f t="shared" si="15"/>
        <v>1.7668755859223082</v>
      </c>
      <c r="K112" s="79"/>
      <c r="L112" s="35">
        <f t="shared" ref="L112" si="53">L36-L74</f>
        <v>17666</v>
      </c>
      <c r="M112" s="36">
        <f t="shared" si="17"/>
        <v>1.8683503606404805</v>
      </c>
      <c r="N112" s="15"/>
    </row>
    <row r="113" spans="1:14" ht="15.75">
      <c r="A113" s="12"/>
      <c r="B113" s="34" t="s">
        <v>48</v>
      </c>
      <c r="C113" s="35">
        <f t="shared" si="12"/>
        <v>268</v>
      </c>
      <c r="D113" s="35">
        <f t="shared" si="12"/>
        <v>523</v>
      </c>
      <c r="E113" s="36">
        <f t="shared" si="10"/>
        <v>95.149253731343293</v>
      </c>
      <c r="F113" s="36">
        <f t="shared" si="13"/>
        <v>2.1740937811772532</v>
      </c>
      <c r="G113" s="35">
        <f t="shared" ref="G113:H113" si="54">G37-G75</f>
        <v>3224</v>
      </c>
      <c r="H113" s="35">
        <f t="shared" si="54"/>
        <v>4426</v>
      </c>
      <c r="I113" s="36">
        <f t="shared" si="11"/>
        <v>37.282878411910673</v>
      </c>
      <c r="J113" s="36">
        <f t="shared" si="15"/>
        <v>1.8119071694374735</v>
      </c>
      <c r="K113" s="79"/>
      <c r="L113" s="35">
        <f t="shared" ref="L113" si="55">L37-L75</f>
        <v>14808</v>
      </c>
      <c r="M113" s="36">
        <f t="shared" si="17"/>
        <v>1.5660892188590647</v>
      </c>
      <c r="N113" s="15"/>
    </row>
    <row r="114" spans="1:14" ht="15.75">
      <c r="A114" s="12"/>
      <c r="B114" s="34" t="s">
        <v>85</v>
      </c>
      <c r="C114" s="35">
        <f t="shared" si="12"/>
        <v>1</v>
      </c>
      <c r="D114" s="35">
        <f t="shared" si="12"/>
        <v>0</v>
      </c>
      <c r="E114" s="36">
        <f t="shared" si="10"/>
        <v>-100</v>
      </c>
      <c r="F114" s="36">
        <f t="shared" si="13"/>
        <v>0</v>
      </c>
      <c r="G114" s="35">
        <f t="shared" ref="G114:H114" si="56">G38-G76</f>
        <v>5</v>
      </c>
      <c r="H114" s="35">
        <f t="shared" si="56"/>
        <v>9</v>
      </c>
      <c r="I114" s="36">
        <f t="shared" si="11"/>
        <v>80</v>
      </c>
      <c r="J114" s="36">
        <f t="shared" si="15"/>
        <v>3.6844022876044427E-3</v>
      </c>
      <c r="K114" s="79"/>
      <c r="L114" s="35">
        <f t="shared" ref="L114" si="57">L38-L76</f>
        <v>26</v>
      </c>
      <c r="M114" s="36">
        <f t="shared" si="17"/>
        <v>2.7497514647714535E-3</v>
      </c>
      <c r="N114" s="15"/>
    </row>
    <row r="115" spans="1:14" ht="15.75">
      <c r="A115" s="12"/>
      <c r="B115" s="34" t="s">
        <v>53</v>
      </c>
      <c r="C115" s="35">
        <f t="shared" si="12"/>
        <v>101</v>
      </c>
      <c r="D115" s="35">
        <f t="shared" si="12"/>
        <v>49</v>
      </c>
      <c r="E115" s="36">
        <f t="shared" si="10"/>
        <v>-51.485148514851488</v>
      </c>
      <c r="F115" s="36">
        <f t="shared" si="13"/>
        <v>0.20369138676421683</v>
      </c>
      <c r="G115" s="35">
        <f t="shared" ref="G115:H115" si="58">G39-G77</f>
        <v>911</v>
      </c>
      <c r="H115" s="35">
        <f t="shared" si="58"/>
        <v>941</v>
      </c>
      <c r="I115" s="36">
        <f t="shared" si="11"/>
        <v>3.2930845225027428</v>
      </c>
      <c r="J115" s="36">
        <f t="shared" si="15"/>
        <v>0.38522472807064229</v>
      </c>
      <c r="K115" s="79"/>
      <c r="L115" s="35">
        <f t="shared" ref="L115" si="59">L39-L77</f>
        <v>3484</v>
      </c>
      <c r="M115" s="36">
        <f t="shared" si="17"/>
        <v>0.36846669627937473</v>
      </c>
      <c r="N115" s="15"/>
    </row>
    <row r="116" spans="1:14" ht="15.75">
      <c r="A116" s="12"/>
      <c r="B116" s="34" t="s">
        <v>50</v>
      </c>
      <c r="C116" s="35">
        <f t="shared" si="12"/>
        <v>276</v>
      </c>
      <c r="D116" s="35">
        <f t="shared" si="12"/>
        <v>189</v>
      </c>
      <c r="E116" s="36">
        <f t="shared" si="10"/>
        <v>-31.521739130434778</v>
      </c>
      <c r="F116" s="36">
        <f t="shared" si="13"/>
        <v>0.78566677751912206</v>
      </c>
      <c r="G116" s="35">
        <f t="shared" ref="G116:H116" si="60">G40-G78</f>
        <v>1806</v>
      </c>
      <c r="H116" s="35">
        <f t="shared" si="60"/>
        <v>2576</v>
      </c>
      <c r="I116" s="36">
        <f t="shared" si="11"/>
        <v>42.635658914728694</v>
      </c>
      <c r="J116" s="36">
        <f t="shared" si="15"/>
        <v>1.0545578103187827</v>
      </c>
      <c r="K116" s="79"/>
      <c r="L116" s="35">
        <f t="shared" ref="L116" si="61">L40-L78</f>
        <v>7970</v>
      </c>
      <c r="M116" s="36">
        <f t="shared" si="17"/>
        <v>0.84290458362417242</v>
      </c>
      <c r="N116" s="15"/>
    </row>
    <row r="117" spans="1:14" ht="15.75">
      <c r="A117" s="12"/>
      <c r="B117" s="34" t="s">
        <v>54</v>
      </c>
      <c r="C117" s="35">
        <f t="shared" si="12"/>
        <v>39</v>
      </c>
      <c r="D117" s="35">
        <f t="shared" si="12"/>
        <v>42</v>
      </c>
      <c r="E117" s="36">
        <f t="shared" si="10"/>
        <v>7.6923076923076872</v>
      </c>
      <c r="F117" s="36">
        <f t="shared" si="13"/>
        <v>0.17459261722647157</v>
      </c>
      <c r="G117" s="35">
        <f t="shared" ref="G117:H117" si="62">G41-G79</f>
        <v>346</v>
      </c>
      <c r="H117" s="35">
        <f t="shared" si="62"/>
        <v>437</v>
      </c>
      <c r="I117" s="36">
        <f t="shared" si="11"/>
        <v>26.300578034682086</v>
      </c>
      <c r="J117" s="36">
        <f t="shared" si="15"/>
        <v>0.1788981999647935</v>
      </c>
      <c r="K117" s="79"/>
      <c r="L117" s="35">
        <f t="shared" ref="L117" si="63">L41-L79</f>
        <v>958</v>
      </c>
      <c r="M117" s="36">
        <f t="shared" si="17"/>
        <v>0.10131776550965586</v>
      </c>
      <c r="N117" s="15"/>
    </row>
    <row r="118" spans="1:14" ht="15.75">
      <c r="A118" s="12"/>
      <c r="B118" s="34" t="s">
        <v>233</v>
      </c>
      <c r="C118" s="35">
        <f t="shared" si="12"/>
        <v>3</v>
      </c>
      <c r="D118" s="35">
        <f t="shared" si="12"/>
        <v>1</v>
      </c>
      <c r="E118" s="36">
        <f t="shared" si="10"/>
        <v>-66.666666666666671</v>
      </c>
      <c r="F118" s="36">
        <f t="shared" si="13"/>
        <v>4.1569670768207513E-3</v>
      </c>
      <c r="G118" s="35">
        <f t="shared" ref="G118:H118" si="64">G42-G80</f>
        <v>18</v>
      </c>
      <c r="H118" s="35">
        <f t="shared" si="64"/>
        <v>26</v>
      </c>
      <c r="I118" s="36">
        <f t="shared" si="11"/>
        <v>44.444444444444443</v>
      </c>
      <c r="J118" s="36">
        <f t="shared" si="15"/>
        <v>1.0643828830857278E-2</v>
      </c>
      <c r="K118" s="79"/>
      <c r="L118" s="35">
        <f t="shared" ref="L118" si="65">L42-L80</f>
        <v>95</v>
      </c>
      <c r="M118" s="36">
        <f t="shared" si="17"/>
        <v>1.0047168813588003E-2</v>
      </c>
      <c r="N118" s="15"/>
    </row>
    <row r="119" spans="1:14" ht="15.75">
      <c r="A119" s="12"/>
      <c r="B119" s="34" t="s">
        <v>42</v>
      </c>
      <c r="C119" s="35">
        <f t="shared" si="12"/>
        <v>366</v>
      </c>
      <c r="D119" s="35">
        <f t="shared" si="12"/>
        <v>418</v>
      </c>
      <c r="E119" s="36">
        <f t="shared" si="10"/>
        <v>14.207650273224036</v>
      </c>
      <c r="F119" s="36">
        <f t="shared" si="13"/>
        <v>1.7376122381110741</v>
      </c>
      <c r="G119" s="35">
        <f t="shared" ref="G119:H119" si="66">G43-G81</f>
        <v>3040</v>
      </c>
      <c r="H119" s="35">
        <f t="shared" si="66"/>
        <v>3810</v>
      </c>
      <c r="I119" s="36">
        <f t="shared" si="11"/>
        <v>25.328947368421062</v>
      </c>
      <c r="J119" s="36">
        <f t="shared" si="15"/>
        <v>1.5597303017525475</v>
      </c>
      <c r="K119" s="79"/>
      <c r="L119" s="35">
        <f t="shared" ref="L119" si="67">L43-L81</f>
        <v>13997</v>
      </c>
      <c r="M119" s="36">
        <f t="shared" si="17"/>
        <v>1.4803181250925397</v>
      </c>
      <c r="N119" s="15"/>
    </row>
    <row r="120" spans="1:14" ht="15.75">
      <c r="A120" s="12"/>
      <c r="B120" s="34" t="s">
        <v>51</v>
      </c>
      <c r="C120" s="35">
        <f t="shared" si="12"/>
        <v>138</v>
      </c>
      <c r="D120" s="35">
        <f t="shared" si="12"/>
        <v>147</v>
      </c>
      <c r="E120" s="36">
        <f t="shared" si="10"/>
        <v>6.5217391304347894</v>
      </c>
      <c r="F120" s="36">
        <f t="shared" si="13"/>
        <v>0.61107416029265049</v>
      </c>
      <c r="G120" s="35">
        <f t="shared" ref="G120:H120" si="68">G44-G82</f>
        <v>3782</v>
      </c>
      <c r="H120" s="35">
        <f t="shared" si="68"/>
        <v>2050</v>
      </c>
      <c r="I120" s="36">
        <f t="shared" si="11"/>
        <v>-45.795875198307776</v>
      </c>
      <c r="J120" s="36">
        <f t="shared" si="15"/>
        <v>0.83922496550990078</v>
      </c>
      <c r="K120" s="79"/>
      <c r="L120" s="35">
        <f t="shared" ref="L120" si="69">L44-L82</f>
        <v>11807</v>
      </c>
      <c r="M120" s="36">
        <f t="shared" si="17"/>
        <v>1.2487044440214057</v>
      </c>
      <c r="N120" s="15"/>
    </row>
    <row r="121" spans="1:14" ht="15.75">
      <c r="A121" s="12"/>
      <c r="B121" s="34" t="s">
        <v>46</v>
      </c>
      <c r="C121" s="35">
        <f t="shared" si="12"/>
        <v>275</v>
      </c>
      <c r="D121" s="35">
        <f t="shared" si="12"/>
        <v>295</v>
      </c>
      <c r="E121" s="36">
        <f t="shared" si="10"/>
        <v>7.2727272727272751</v>
      </c>
      <c r="F121" s="36">
        <f t="shared" si="13"/>
        <v>1.2263052876621217</v>
      </c>
      <c r="G121" s="35">
        <f t="shared" ref="G121:H121" si="70">G45-G83</f>
        <v>3101</v>
      </c>
      <c r="H121" s="35">
        <f t="shared" si="70"/>
        <v>3091</v>
      </c>
      <c r="I121" s="36">
        <f t="shared" si="11"/>
        <v>-0.32247662044502245</v>
      </c>
      <c r="J121" s="36">
        <f t="shared" si="15"/>
        <v>1.265387496776148</v>
      </c>
      <c r="K121" s="79"/>
      <c r="L121" s="35">
        <f t="shared" ref="L121" si="71">L45-L83</f>
        <v>11786</v>
      </c>
      <c r="M121" s="36">
        <f t="shared" si="17"/>
        <v>1.2464834909152442</v>
      </c>
      <c r="N121" s="15"/>
    </row>
    <row r="122" spans="1:14" ht="15.75">
      <c r="A122" s="12"/>
      <c r="B122" s="34" t="s">
        <v>49</v>
      </c>
      <c r="C122" s="35">
        <f t="shared" si="12"/>
        <v>383</v>
      </c>
      <c r="D122" s="35">
        <f t="shared" si="12"/>
        <v>610</v>
      </c>
      <c r="E122" s="36">
        <f t="shared" si="10"/>
        <v>59.268929503916446</v>
      </c>
      <c r="F122" s="36">
        <f t="shared" si="13"/>
        <v>2.5357499168606585</v>
      </c>
      <c r="G122" s="35">
        <f t="shared" ref="G122:H122" si="72">G46-G84</f>
        <v>4182</v>
      </c>
      <c r="H122" s="35">
        <f t="shared" si="72"/>
        <v>4220</v>
      </c>
      <c r="I122" s="36">
        <f t="shared" si="11"/>
        <v>0.90865614538497841</v>
      </c>
      <c r="J122" s="36">
        <f t="shared" si="15"/>
        <v>1.7275752948545275</v>
      </c>
      <c r="K122" s="79"/>
      <c r="L122" s="35">
        <f t="shared" ref="L122" si="73">L46-L84</f>
        <v>14650</v>
      </c>
      <c r="M122" s="36">
        <f t="shared" si="17"/>
        <v>1.549379190726992</v>
      </c>
      <c r="N122" s="15"/>
    </row>
    <row r="123" spans="1:14" ht="15.75">
      <c r="A123" s="12"/>
      <c r="B123" s="34" t="s">
        <v>37</v>
      </c>
      <c r="C123" s="35">
        <f t="shared" si="12"/>
        <v>635</v>
      </c>
      <c r="D123" s="35">
        <f t="shared" si="12"/>
        <v>627</v>
      </c>
      <c r="E123" s="36">
        <f t="shared" si="10"/>
        <v>-1.2598425196850394</v>
      </c>
      <c r="F123" s="36">
        <f t="shared" si="13"/>
        <v>2.6064183571666111</v>
      </c>
      <c r="G123" s="35">
        <f t="shared" ref="G123:H123" si="74">G47-G85</f>
        <v>7476</v>
      </c>
      <c r="H123" s="35">
        <f t="shared" si="74"/>
        <v>7310</v>
      </c>
      <c r="I123" s="36">
        <f t="shared" si="11"/>
        <v>-2.2204387372926737</v>
      </c>
      <c r="J123" s="36">
        <f t="shared" si="15"/>
        <v>2.9925534135987193</v>
      </c>
      <c r="K123" s="79"/>
      <c r="L123" s="35">
        <f t="shared" ref="L123" si="75">L47-L85</f>
        <v>34646</v>
      </c>
      <c r="M123" s="36">
        <f t="shared" si="17"/>
        <v>3.6641495864796836</v>
      </c>
      <c r="N123" s="15"/>
    </row>
    <row r="124" spans="1:14" ht="15.75">
      <c r="A124" s="12"/>
      <c r="B124" s="34" t="s">
        <v>45</v>
      </c>
      <c r="C124" s="35">
        <f t="shared" si="12"/>
        <v>489</v>
      </c>
      <c r="D124" s="35">
        <f t="shared" si="12"/>
        <v>312</v>
      </c>
      <c r="E124" s="36">
        <f t="shared" si="10"/>
        <v>-36.196319018404907</v>
      </c>
      <c r="F124" s="36">
        <f t="shared" si="13"/>
        <v>1.2969737279680744</v>
      </c>
      <c r="G124" s="35">
        <f t="shared" ref="G124:H124" si="76">G48-G86</f>
        <v>5990</v>
      </c>
      <c r="H124" s="35">
        <f t="shared" si="76"/>
        <v>4136</v>
      </c>
      <c r="I124" s="36">
        <f t="shared" si="11"/>
        <v>-30.951585976627715</v>
      </c>
      <c r="J124" s="36">
        <f t="shared" si="15"/>
        <v>1.6931875401702194</v>
      </c>
      <c r="K124" s="79"/>
      <c r="L124" s="35">
        <f t="shared" ref="L124" si="77">L48-L86</f>
        <v>17040</v>
      </c>
      <c r="M124" s="36">
        <f t="shared" si="17"/>
        <v>1.8021448061425218</v>
      </c>
      <c r="N124" s="15"/>
    </row>
    <row r="125" spans="1:14" ht="15.75">
      <c r="A125" s="12"/>
      <c r="B125" s="40" t="s">
        <v>70</v>
      </c>
      <c r="C125" s="42">
        <f>SUM(C93:C124)</f>
        <v>18859</v>
      </c>
      <c r="D125" s="42">
        <f>SUM(D93:D124)</f>
        <v>24056</v>
      </c>
      <c r="E125" s="38">
        <f t="shared" si="10"/>
        <v>27.557134524630158</v>
      </c>
      <c r="F125" s="38">
        <f>SUM(F93:F124)</f>
        <v>100</v>
      </c>
      <c r="G125" s="42">
        <f>SUM(G93:G124)</f>
        <v>217857</v>
      </c>
      <c r="H125" s="42">
        <f>SUM(H93:H124)</f>
        <v>244273</v>
      </c>
      <c r="I125" s="38">
        <f t="shared" si="11"/>
        <v>12.125385000252464</v>
      </c>
      <c r="J125" s="38">
        <f>SUM(J93:J124)</f>
        <v>99.999999999999972</v>
      </c>
      <c r="K125" s="4"/>
      <c r="L125" s="42">
        <f>SUM(L93:L124)</f>
        <v>945540</v>
      </c>
      <c r="M125" s="38">
        <f>SUM(M93:M124)</f>
        <v>100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309</v>
      </c>
      <c r="N13" s="15"/>
    </row>
    <row r="14" spans="1:19" ht="31.5" customHeight="1">
      <c r="A14" s="12"/>
      <c r="B14" s="30" t="s">
        <v>258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1508</v>
      </c>
      <c r="D17" s="35">
        <v>6982</v>
      </c>
      <c r="E17" s="36">
        <f t="shared" ref="E17:E42" si="0">IF(ISBLANK(D17),"",(IFERROR(((D17/C17-1)*100),"")))</f>
        <v>362.9973474801061</v>
      </c>
      <c r="F17" s="36">
        <f>+(D17*100)/$D$42</f>
        <v>7.3217281879194633</v>
      </c>
      <c r="G17" s="35">
        <v>18988</v>
      </c>
      <c r="H17" s="35">
        <v>39262</v>
      </c>
      <c r="I17" s="36">
        <f t="shared" ref="I17:I42" si="1">IF(ISBLANK(H17),"",(IFERROR(((H17/G17-1)*100),"")))</f>
        <v>106.77269854645037</v>
      </c>
      <c r="J17" s="36">
        <f>+(H17*100)/$H$42</f>
        <v>4.1212635238472126</v>
      </c>
      <c r="K17" s="79"/>
      <c r="L17" s="35">
        <v>103186</v>
      </c>
      <c r="M17" s="36">
        <f>+(L17*100)/$L$42</f>
        <v>2.8774462657420035</v>
      </c>
      <c r="N17" s="15"/>
    </row>
    <row r="18" spans="1:18" ht="15.75">
      <c r="A18" s="12"/>
      <c r="B18" s="34" t="s">
        <v>235</v>
      </c>
      <c r="C18" s="35">
        <v>670</v>
      </c>
      <c r="D18" s="35">
        <v>5986</v>
      </c>
      <c r="E18" s="36">
        <f t="shared" si="0"/>
        <v>793.43283582089543</v>
      </c>
      <c r="F18" s="36">
        <f t="shared" ref="F18:F41" si="2">+(D18*100)/$D$42</f>
        <v>6.2772651006711406</v>
      </c>
      <c r="G18" s="35">
        <v>8450</v>
      </c>
      <c r="H18" s="35">
        <v>29921</v>
      </c>
      <c r="I18" s="36">
        <f t="shared" si="1"/>
        <v>254.09467455621302</v>
      </c>
      <c r="J18" s="36">
        <f t="shared" ref="J18:J41" si="3">+(H18*100)/$H$42</f>
        <v>3.1407550786264693</v>
      </c>
      <c r="K18" s="79"/>
      <c r="L18" s="35">
        <v>56649</v>
      </c>
      <c r="M18" s="36">
        <f t="shared" ref="M18:M41" si="4">+(L18*100)/$L$42</f>
        <v>1.5797148208867362</v>
      </c>
      <c r="N18" s="15"/>
    </row>
    <row r="19" spans="1:18" ht="15.75">
      <c r="A19" s="12"/>
      <c r="B19" s="34" t="s">
        <v>236</v>
      </c>
      <c r="C19" s="35">
        <v>6569</v>
      </c>
      <c r="D19" s="35">
        <v>901</v>
      </c>
      <c r="E19" s="36">
        <f t="shared" si="0"/>
        <v>-86.284061500989495</v>
      </c>
      <c r="F19" s="36">
        <f t="shared" si="2"/>
        <v>0.94484060402684567</v>
      </c>
      <c r="G19" s="35">
        <v>78347</v>
      </c>
      <c r="H19" s="35">
        <v>52778</v>
      </c>
      <c r="I19" s="36">
        <f t="shared" si="1"/>
        <v>-32.635582728119772</v>
      </c>
      <c r="J19" s="36">
        <f t="shared" si="3"/>
        <v>5.5400144226378734</v>
      </c>
      <c r="K19" s="79"/>
      <c r="L19" s="35">
        <v>335126</v>
      </c>
      <c r="M19" s="36">
        <f t="shared" si="4"/>
        <v>9.3453284094068447</v>
      </c>
      <c r="N19" s="15"/>
    </row>
    <row r="20" spans="1:18" ht="15.75">
      <c r="A20" s="12"/>
      <c r="B20" s="34" t="s">
        <v>237</v>
      </c>
      <c r="C20" s="35">
        <v>1023</v>
      </c>
      <c r="D20" s="35">
        <v>1628</v>
      </c>
      <c r="E20" s="36">
        <f t="shared" si="0"/>
        <v>59.139784946236553</v>
      </c>
      <c r="F20" s="36">
        <f t="shared" si="2"/>
        <v>1.7072147651006711</v>
      </c>
      <c r="G20" s="35">
        <v>12573</v>
      </c>
      <c r="H20" s="35">
        <v>14700</v>
      </c>
      <c r="I20" s="36">
        <f t="shared" si="1"/>
        <v>16.917203531376757</v>
      </c>
      <c r="J20" s="36">
        <f t="shared" si="3"/>
        <v>1.5430333095755189</v>
      </c>
      <c r="K20" s="79"/>
      <c r="L20" s="35">
        <v>52167</v>
      </c>
      <c r="M20" s="36">
        <f t="shared" si="4"/>
        <v>1.4547297050468389</v>
      </c>
      <c r="N20" s="15"/>
    </row>
    <row r="21" spans="1:18" ht="15.75">
      <c r="A21" s="12"/>
      <c r="B21" s="34" t="s">
        <v>238</v>
      </c>
      <c r="C21" s="35">
        <v>1383</v>
      </c>
      <c r="D21" s="35">
        <v>1135</v>
      </c>
      <c r="E21" s="36">
        <f t="shared" si="0"/>
        <v>-17.932031814895154</v>
      </c>
      <c r="F21" s="36">
        <f t="shared" si="2"/>
        <v>1.1902265100671141</v>
      </c>
      <c r="G21" s="35">
        <v>16730</v>
      </c>
      <c r="H21" s="35">
        <v>15003</v>
      </c>
      <c r="I21" s="36">
        <f t="shared" si="1"/>
        <v>-10.322773460848778</v>
      </c>
      <c r="J21" s="36">
        <f t="shared" si="3"/>
        <v>1.5748386900381979</v>
      </c>
      <c r="K21" s="79"/>
      <c r="L21" s="35">
        <v>63424</v>
      </c>
      <c r="M21" s="36">
        <f t="shared" si="4"/>
        <v>1.7686425673872506</v>
      </c>
      <c r="N21" s="15"/>
    </row>
    <row r="22" spans="1:18" ht="15" customHeight="1">
      <c r="A22" s="12"/>
      <c r="B22" s="34" t="s">
        <v>239</v>
      </c>
      <c r="C22" s="35">
        <v>902</v>
      </c>
      <c r="D22" s="35">
        <v>280</v>
      </c>
      <c r="E22" s="36">
        <f t="shared" si="0"/>
        <v>-68.957871396895783</v>
      </c>
      <c r="F22" s="36">
        <f t="shared" si="2"/>
        <v>0.2936241610738255</v>
      </c>
      <c r="G22" s="35">
        <v>12411</v>
      </c>
      <c r="H22" s="35">
        <v>9312</v>
      </c>
      <c r="I22" s="36">
        <f t="shared" si="1"/>
        <v>-24.969784868262025</v>
      </c>
      <c r="J22" s="36">
        <f t="shared" si="3"/>
        <v>0.97746436590253283</v>
      </c>
      <c r="K22" s="79"/>
      <c r="L22" s="35">
        <v>47060</v>
      </c>
      <c r="M22" s="36">
        <f t="shared" si="4"/>
        <v>1.3123158303046798</v>
      </c>
      <c r="N22" s="15"/>
    </row>
    <row r="23" spans="1:18" ht="15.75">
      <c r="A23" s="12"/>
      <c r="B23" s="34" t="s">
        <v>240</v>
      </c>
      <c r="C23" s="35">
        <v>2457</v>
      </c>
      <c r="D23" s="35">
        <v>414</v>
      </c>
      <c r="E23" s="36">
        <f t="shared" si="0"/>
        <v>-83.150183150183139</v>
      </c>
      <c r="F23" s="36">
        <f t="shared" si="2"/>
        <v>0.43414429530201343</v>
      </c>
      <c r="G23" s="35">
        <v>23714</v>
      </c>
      <c r="H23" s="35">
        <v>20651</v>
      </c>
      <c r="I23" s="36">
        <f t="shared" si="1"/>
        <v>-12.916420679767226</v>
      </c>
      <c r="J23" s="36">
        <f t="shared" si="3"/>
        <v>2.1676993793227237</v>
      </c>
      <c r="K23" s="79"/>
      <c r="L23" s="35">
        <v>82727</v>
      </c>
      <c r="M23" s="36">
        <f t="shared" si="4"/>
        <v>2.3069263003318157</v>
      </c>
      <c r="N23" s="15"/>
    </row>
    <row r="24" spans="1:18" ht="15.75">
      <c r="A24" s="12"/>
      <c r="B24" s="34" t="s">
        <v>241</v>
      </c>
      <c r="C24" s="35">
        <v>2784</v>
      </c>
      <c r="D24" s="35">
        <v>2113</v>
      </c>
      <c r="E24" s="36">
        <f t="shared" si="0"/>
        <v>-24.102011494252874</v>
      </c>
      <c r="F24" s="36">
        <f t="shared" si="2"/>
        <v>2.2158137583892619</v>
      </c>
      <c r="G24" s="35">
        <v>32305</v>
      </c>
      <c r="H24" s="35">
        <v>30329</v>
      </c>
      <c r="I24" s="36">
        <f t="shared" si="1"/>
        <v>-6.116700201207248</v>
      </c>
      <c r="J24" s="36">
        <f t="shared" si="3"/>
        <v>3.1835821255861165</v>
      </c>
      <c r="K24" s="79"/>
      <c r="L24" s="35">
        <v>115539</v>
      </c>
      <c r="M24" s="36">
        <f t="shared" si="4"/>
        <v>3.2219221996934211</v>
      </c>
      <c r="N24" s="15"/>
    </row>
    <row r="25" spans="1:18" ht="15.75">
      <c r="A25" s="12"/>
      <c r="B25" s="34" t="s">
        <v>242</v>
      </c>
      <c r="C25" s="35">
        <v>2132</v>
      </c>
      <c r="D25" s="35">
        <v>848</v>
      </c>
      <c r="E25" s="36">
        <f t="shared" si="0"/>
        <v>-60.225140712945588</v>
      </c>
      <c r="F25" s="36">
        <f t="shared" si="2"/>
        <v>0.88926174496644295</v>
      </c>
      <c r="G25" s="35">
        <v>22511</v>
      </c>
      <c r="H25" s="35">
        <v>18081</v>
      </c>
      <c r="I25" s="36">
        <f t="shared" si="1"/>
        <v>-19.679267913464528</v>
      </c>
      <c r="J25" s="36">
        <f t="shared" si="3"/>
        <v>1.8979309707778882</v>
      </c>
      <c r="K25" s="79"/>
      <c r="L25" s="35">
        <v>81100</v>
      </c>
      <c r="M25" s="36">
        <f t="shared" si="4"/>
        <v>2.2615557551574486</v>
      </c>
      <c r="N25" s="15"/>
    </row>
    <row r="26" spans="1:18" ht="15.75">
      <c r="A26" s="12"/>
      <c r="B26" s="34" t="s">
        <v>75</v>
      </c>
      <c r="C26" s="35">
        <v>5885</v>
      </c>
      <c r="D26" s="35">
        <v>1223</v>
      </c>
      <c r="E26" s="36">
        <f t="shared" si="0"/>
        <v>-79.218351741716234</v>
      </c>
      <c r="F26" s="36">
        <f t="shared" si="2"/>
        <v>1.282508389261745</v>
      </c>
      <c r="G26" s="35">
        <v>79357</v>
      </c>
      <c r="H26" s="35">
        <v>48811</v>
      </c>
      <c r="I26" s="36">
        <f t="shared" si="1"/>
        <v>-38.491878473228581</v>
      </c>
      <c r="J26" s="36">
        <f t="shared" si="3"/>
        <v>5.1236053655571876</v>
      </c>
      <c r="K26" s="79"/>
      <c r="L26" s="35">
        <v>254364</v>
      </c>
      <c r="M26" s="36">
        <f t="shared" si="4"/>
        <v>7.0931981270637392</v>
      </c>
      <c r="N26" s="15"/>
      <c r="R26" s="4"/>
    </row>
    <row r="27" spans="1:18" ht="15" customHeight="1">
      <c r="A27" s="12"/>
      <c r="B27" s="34" t="s">
        <v>243</v>
      </c>
      <c r="C27" s="35">
        <v>1080</v>
      </c>
      <c r="D27" s="35">
        <v>1526</v>
      </c>
      <c r="E27" s="36">
        <f t="shared" si="0"/>
        <v>41.296296296296298</v>
      </c>
      <c r="F27" s="36">
        <f t="shared" si="2"/>
        <v>1.600251677852349</v>
      </c>
      <c r="G27" s="35">
        <v>10804</v>
      </c>
      <c r="H27" s="35">
        <v>13399</v>
      </c>
      <c r="I27" s="36">
        <f t="shared" si="1"/>
        <v>24.018881895594223</v>
      </c>
      <c r="J27" s="36">
        <f t="shared" si="3"/>
        <v>1.4064696132654679</v>
      </c>
      <c r="K27" s="79"/>
      <c r="L27" s="35">
        <v>48504</v>
      </c>
      <c r="M27" s="36">
        <f t="shared" si="4"/>
        <v>1.3525832348724647</v>
      </c>
      <c r="N27" s="15"/>
    </row>
    <row r="28" spans="1:18" ht="15" customHeight="1">
      <c r="A28" s="12"/>
      <c r="B28" s="34" t="s">
        <v>76</v>
      </c>
      <c r="C28" s="35">
        <v>361</v>
      </c>
      <c r="D28" s="35">
        <v>2363</v>
      </c>
      <c r="E28" s="36">
        <f t="shared" si="0"/>
        <v>554.5706371191136</v>
      </c>
      <c r="F28" s="36">
        <f t="shared" si="2"/>
        <v>2.4779781879194629</v>
      </c>
      <c r="G28" s="35">
        <v>5197</v>
      </c>
      <c r="H28" s="35">
        <v>13850</v>
      </c>
      <c r="I28" s="36">
        <f t="shared" si="1"/>
        <v>166.49990379064846</v>
      </c>
      <c r="J28" s="36">
        <f t="shared" si="3"/>
        <v>1.4538102950762541</v>
      </c>
      <c r="K28" s="79"/>
      <c r="L28" s="35">
        <v>30399</v>
      </c>
      <c r="M28" s="36">
        <f t="shared" si="4"/>
        <v>0.84770694699175442</v>
      </c>
      <c r="N28" s="15"/>
    </row>
    <row r="29" spans="1:18" ht="15" customHeight="1">
      <c r="A29" s="12"/>
      <c r="B29" s="34" t="s">
        <v>244</v>
      </c>
      <c r="C29" s="35">
        <v>886</v>
      </c>
      <c r="D29" s="35">
        <v>3086</v>
      </c>
      <c r="E29" s="36">
        <f t="shared" si="0"/>
        <v>248.30699774266364</v>
      </c>
      <c r="F29" s="36">
        <f t="shared" si="2"/>
        <v>3.2361577181208054</v>
      </c>
      <c r="G29" s="35">
        <v>11166</v>
      </c>
      <c r="H29" s="35">
        <v>18194</v>
      </c>
      <c r="I29" s="36">
        <f t="shared" si="1"/>
        <v>62.941071108722909</v>
      </c>
      <c r="J29" s="36">
        <f t="shared" si="3"/>
        <v>1.9097923832936727</v>
      </c>
      <c r="K29" s="79"/>
      <c r="L29" s="35">
        <v>59861</v>
      </c>
      <c r="M29" s="36">
        <f t="shared" si="4"/>
        <v>1.6692846986372383</v>
      </c>
      <c r="N29" s="15"/>
    </row>
    <row r="30" spans="1:18" ht="15" customHeight="1">
      <c r="A30" s="12"/>
      <c r="B30" s="34" t="s">
        <v>79</v>
      </c>
      <c r="C30" s="35">
        <v>58</v>
      </c>
      <c r="D30" s="35">
        <v>3835</v>
      </c>
      <c r="E30" s="36">
        <f t="shared" si="0"/>
        <v>6512.0689655172409</v>
      </c>
      <c r="F30" s="36">
        <f t="shared" si="2"/>
        <v>4.0216023489932882</v>
      </c>
      <c r="G30" s="35">
        <v>607</v>
      </c>
      <c r="H30" s="35">
        <v>15628</v>
      </c>
      <c r="I30" s="36">
        <f t="shared" si="1"/>
        <v>2474.6293245469524</v>
      </c>
      <c r="J30" s="36">
        <f t="shared" si="3"/>
        <v>1.6404438477582455</v>
      </c>
      <c r="K30" s="79"/>
      <c r="L30" s="35">
        <v>17161</v>
      </c>
      <c r="M30" s="36">
        <f t="shared" si="4"/>
        <v>0.47855189043473462</v>
      </c>
      <c r="N30" s="15"/>
    </row>
    <row r="31" spans="1:18" ht="15" customHeight="1">
      <c r="A31" s="12"/>
      <c r="B31" s="34" t="s">
        <v>245</v>
      </c>
      <c r="C31" s="35">
        <v>5238</v>
      </c>
      <c r="D31" s="35">
        <v>923</v>
      </c>
      <c r="E31" s="36">
        <f t="shared" si="0"/>
        <v>-82.378770523100414</v>
      </c>
      <c r="F31" s="36">
        <f t="shared" si="2"/>
        <v>0.96791107382550334</v>
      </c>
      <c r="G31" s="35">
        <v>64324</v>
      </c>
      <c r="H31" s="35">
        <v>42242</v>
      </c>
      <c r="I31" s="36">
        <f t="shared" si="1"/>
        <v>-34.329332752938249</v>
      </c>
      <c r="J31" s="36">
        <f t="shared" si="3"/>
        <v>4.4340689158563995</v>
      </c>
      <c r="K31" s="79"/>
      <c r="L31" s="35">
        <v>204899</v>
      </c>
      <c r="M31" s="36">
        <f t="shared" si="4"/>
        <v>5.7138164325031573</v>
      </c>
      <c r="N31" s="15"/>
    </row>
    <row r="32" spans="1:18" ht="15" customHeight="1">
      <c r="A32" s="12"/>
      <c r="B32" s="34" t="s">
        <v>78</v>
      </c>
      <c r="C32" s="35">
        <v>2664</v>
      </c>
      <c r="D32" s="35">
        <v>7772</v>
      </c>
      <c r="E32" s="36">
        <f t="shared" si="0"/>
        <v>191.74174174174175</v>
      </c>
      <c r="F32" s="36">
        <f t="shared" si="2"/>
        <v>8.150167785234899</v>
      </c>
      <c r="G32" s="35">
        <v>26625</v>
      </c>
      <c r="H32" s="35">
        <v>50747</v>
      </c>
      <c r="I32" s="36">
        <f t="shared" si="1"/>
        <v>90.599061032863858</v>
      </c>
      <c r="J32" s="36">
        <f t="shared" si="3"/>
        <v>5.3268239021108066</v>
      </c>
      <c r="K32" s="79"/>
      <c r="L32" s="35">
        <v>127303</v>
      </c>
      <c r="M32" s="36">
        <f t="shared" si="4"/>
        <v>3.5499732712553476</v>
      </c>
      <c r="N32" s="15"/>
    </row>
    <row r="33" spans="1:14" ht="15" customHeight="1">
      <c r="A33" s="12"/>
      <c r="B33" s="34" t="s">
        <v>246</v>
      </c>
      <c r="C33" s="35">
        <v>1648</v>
      </c>
      <c r="D33" s="35">
        <v>7647</v>
      </c>
      <c r="E33" s="36">
        <f t="shared" si="0"/>
        <v>364.01699029126212</v>
      </c>
      <c r="F33" s="36">
        <f t="shared" si="2"/>
        <v>8.0190855704697981</v>
      </c>
      <c r="G33" s="35">
        <v>23554</v>
      </c>
      <c r="H33" s="35">
        <v>47807</v>
      </c>
      <c r="I33" s="36">
        <f t="shared" si="1"/>
        <v>102.96764880699669</v>
      </c>
      <c r="J33" s="36">
        <f t="shared" si="3"/>
        <v>5.0182172401957024</v>
      </c>
      <c r="K33" s="79"/>
      <c r="L33" s="35">
        <v>126861</v>
      </c>
      <c r="M33" s="36">
        <f t="shared" si="4"/>
        <v>3.5376476529596683</v>
      </c>
      <c r="N33" s="15"/>
    </row>
    <row r="34" spans="1:14" ht="15" customHeight="1">
      <c r="A34" s="12"/>
      <c r="B34" s="34" t="s">
        <v>247</v>
      </c>
      <c r="C34" s="35">
        <v>1858</v>
      </c>
      <c r="D34" s="35">
        <v>1012</v>
      </c>
      <c r="E34" s="36">
        <f t="shared" si="0"/>
        <v>-45.532831001076424</v>
      </c>
      <c r="F34" s="36">
        <f t="shared" si="2"/>
        <v>1.061241610738255</v>
      </c>
      <c r="G34" s="35">
        <v>16103</v>
      </c>
      <c r="H34" s="35">
        <v>14836</v>
      </c>
      <c r="I34" s="36">
        <f t="shared" si="1"/>
        <v>-7.8680991119667087</v>
      </c>
      <c r="J34" s="36">
        <f t="shared" si="3"/>
        <v>1.5573089918954013</v>
      </c>
      <c r="K34" s="79"/>
      <c r="L34" s="35">
        <v>65040</v>
      </c>
      <c r="M34" s="36">
        <f t="shared" si="4"/>
        <v>1.8137063664049378</v>
      </c>
      <c r="N34" s="15"/>
    </row>
    <row r="35" spans="1:14" ht="15" customHeight="1">
      <c r="A35" s="12"/>
      <c r="B35" s="34" t="s">
        <v>248</v>
      </c>
      <c r="C35" s="35">
        <v>230</v>
      </c>
      <c r="D35" s="35">
        <v>3784</v>
      </c>
      <c r="E35" s="36">
        <f t="shared" si="0"/>
        <v>1545.2173913043478</v>
      </c>
      <c r="F35" s="36">
        <f t="shared" si="2"/>
        <v>3.9681208053691277</v>
      </c>
      <c r="G35" s="35">
        <v>4193</v>
      </c>
      <c r="H35" s="35">
        <v>15622</v>
      </c>
      <c r="I35" s="36">
        <f t="shared" si="1"/>
        <v>272.57333651323631</v>
      </c>
      <c r="J35" s="36">
        <f t="shared" si="3"/>
        <v>1.6398140382441331</v>
      </c>
      <c r="K35" s="79"/>
      <c r="L35" s="35">
        <v>36393</v>
      </c>
      <c r="M35" s="36">
        <f t="shared" si="4"/>
        <v>1.0148557163680028</v>
      </c>
      <c r="N35" s="15"/>
    </row>
    <row r="36" spans="1:14" ht="15" customHeight="1">
      <c r="A36" s="12"/>
      <c r="B36" s="34" t="s">
        <v>77</v>
      </c>
      <c r="C36" s="35">
        <v>714</v>
      </c>
      <c r="D36" s="35">
        <v>1320</v>
      </c>
      <c r="E36" s="36">
        <f t="shared" si="0"/>
        <v>84.873949579831944</v>
      </c>
      <c r="F36" s="36">
        <f t="shared" si="2"/>
        <v>1.3842281879194631</v>
      </c>
      <c r="G36" s="35">
        <v>8970</v>
      </c>
      <c r="H36" s="35">
        <v>10359</v>
      </c>
      <c r="I36" s="36">
        <f t="shared" si="1"/>
        <v>15.484949832775929</v>
      </c>
      <c r="J36" s="36">
        <f t="shared" si="3"/>
        <v>1.0873661261151564</v>
      </c>
      <c r="K36" s="79"/>
      <c r="L36" s="35">
        <v>37856</v>
      </c>
      <c r="M36" s="36">
        <f t="shared" si="4"/>
        <v>1.0556529552064164</v>
      </c>
      <c r="N36" s="15"/>
    </row>
    <row r="37" spans="1:14" ht="15" customHeight="1">
      <c r="A37" s="12"/>
      <c r="B37" s="34" t="s">
        <v>249</v>
      </c>
      <c r="C37" s="35">
        <v>2203</v>
      </c>
      <c r="D37" s="35">
        <v>3142</v>
      </c>
      <c r="E37" s="36">
        <f t="shared" si="0"/>
        <v>42.623694961416248</v>
      </c>
      <c r="F37" s="36">
        <f t="shared" si="2"/>
        <v>3.2948825503355703</v>
      </c>
      <c r="G37" s="35">
        <v>24856</v>
      </c>
      <c r="H37" s="35">
        <v>30106</v>
      </c>
      <c r="I37" s="36">
        <f t="shared" si="1"/>
        <v>21.12166076601223</v>
      </c>
      <c r="J37" s="36">
        <f t="shared" si="3"/>
        <v>3.1601742053116033</v>
      </c>
      <c r="K37" s="79"/>
      <c r="L37" s="35">
        <v>103284</v>
      </c>
      <c r="M37" s="36">
        <f t="shared" si="4"/>
        <v>2.8801790951378781</v>
      </c>
      <c r="N37" s="15"/>
    </row>
    <row r="38" spans="1:14" ht="15" customHeight="1">
      <c r="A38" s="12"/>
      <c r="B38" s="34" t="s">
        <v>250</v>
      </c>
      <c r="C38" s="35">
        <v>678</v>
      </c>
      <c r="D38" s="35">
        <v>2101</v>
      </c>
      <c r="E38" s="36">
        <f t="shared" si="0"/>
        <v>209.88200589970504</v>
      </c>
      <c r="F38" s="36">
        <f t="shared" si="2"/>
        <v>2.2032298657718119</v>
      </c>
      <c r="G38" s="35">
        <v>7380</v>
      </c>
      <c r="H38" s="35">
        <v>14300</v>
      </c>
      <c r="I38" s="36">
        <f t="shared" si="1"/>
        <v>93.766937669376688</v>
      </c>
      <c r="J38" s="36">
        <f t="shared" si="3"/>
        <v>1.5010460086346884</v>
      </c>
      <c r="K38" s="79"/>
      <c r="L38" s="35">
        <v>33612</v>
      </c>
      <c r="M38" s="36">
        <f t="shared" si="4"/>
        <v>0.93730471075650013</v>
      </c>
      <c r="N38" s="15"/>
    </row>
    <row r="39" spans="1:14" ht="15" customHeight="1">
      <c r="A39" s="12"/>
      <c r="B39" s="34" t="s">
        <v>251</v>
      </c>
      <c r="C39" s="35">
        <v>1647</v>
      </c>
      <c r="D39" s="35">
        <v>116</v>
      </c>
      <c r="E39" s="36">
        <f t="shared" si="0"/>
        <v>-92.956891317547047</v>
      </c>
      <c r="F39" s="36">
        <f t="shared" si="2"/>
        <v>0.12164429530201343</v>
      </c>
      <c r="G39" s="35">
        <v>16332</v>
      </c>
      <c r="H39" s="35">
        <v>13057</v>
      </c>
      <c r="I39" s="36">
        <f t="shared" si="1"/>
        <v>-20.052657359784476</v>
      </c>
      <c r="J39" s="36">
        <f t="shared" si="3"/>
        <v>1.3705704709610578</v>
      </c>
      <c r="K39" s="79"/>
      <c r="L39" s="35">
        <v>57289</v>
      </c>
      <c r="M39" s="36">
        <f t="shared" si="4"/>
        <v>1.5975618700026519</v>
      </c>
      <c r="N39" s="15"/>
    </row>
    <row r="40" spans="1:14" ht="15" customHeight="1">
      <c r="A40" s="12"/>
      <c r="B40" s="34" t="s">
        <v>252</v>
      </c>
      <c r="C40" s="35">
        <v>6452</v>
      </c>
      <c r="D40" s="35">
        <v>977</v>
      </c>
      <c r="E40" s="36">
        <f t="shared" si="0"/>
        <v>-84.857408555486671</v>
      </c>
      <c r="F40" s="36">
        <f t="shared" si="2"/>
        <v>1.0245385906040267</v>
      </c>
      <c r="G40" s="35">
        <v>76375</v>
      </c>
      <c r="H40" s="35">
        <v>50838</v>
      </c>
      <c r="I40" s="36">
        <f t="shared" si="1"/>
        <v>-33.436333878887069</v>
      </c>
      <c r="J40" s="36">
        <f t="shared" si="3"/>
        <v>5.3363760130748457</v>
      </c>
      <c r="K40" s="79"/>
      <c r="L40" s="35">
        <v>283860</v>
      </c>
      <c r="M40" s="36">
        <f t="shared" si="4"/>
        <v>7.9157240031935068</v>
      </c>
      <c r="N40" s="15"/>
    </row>
    <row r="41" spans="1:14" ht="15" customHeight="1">
      <c r="A41" s="12"/>
      <c r="B41" s="34" t="s">
        <v>71</v>
      </c>
      <c r="C41" s="35">
        <v>24320</v>
      </c>
      <c r="D41" s="35">
        <v>34246</v>
      </c>
      <c r="E41" s="36">
        <f t="shared" si="0"/>
        <v>40.81414473684211</v>
      </c>
      <c r="F41" s="36">
        <f t="shared" si="2"/>
        <v>35.912332214765101</v>
      </c>
      <c r="G41" s="35">
        <v>267097</v>
      </c>
      <c r="H41" s="35">
        <v>322836</v>
      </c>
      <c r="I41" s="36">
        <f t="shared" si="1"/>
        <v>20.868448541166696</v>
      </c>
      <c r="J41" s="36">
        <f t="shared" si="3"/>
        <v>33.887530716334844</v>
      </c>
      <c r="K41" s="79"/>
      <c r="L41" s="35">
        <v>1162363</v>
      </c>
      <c r="M41" s="36">
        <f t="shared" si="4"/>
        <v>32.413671174254965</v>
      </c>
      <c r="N41" s="15"/>
    </row>
    <row r="42" spans="1:14" ht="15.75">
      <c r="A42" s="12"/>
      <c r="B42" s="40" t="s">
        <v>70</v>
      </c>
      <c r="C42" s="42">
        <f>SUM(C17:C41)</f>
        <v>75350</v>
      </c>
      <c r="D42" s="42">
        <f>SUM(D17:D41)</f>
        <v>95360</v>
      </c>
      <c r="E42" s="42">
        <f t="shared" si="0"/>
        <v>26.556071665560708</v>
      </c>
      <c r="F42" s="42">
        <f>SUM(F17:F41)</f>
        <v>100</v>
      </c>
      <c r="G42" s="42">
        <f>SUM(G17:G41)</f>
        <v>868969</v>
      </c>
      <c r="H42" s="42">
        <f>SUM(H17:H41)</f>
        <v>952669</v>
      </c>
      <c r="I42" s="42">
        <f t="shared" si="1"/>
        <v>9.6321042522805822</v>
      </c>
      <c r="J42" s="42">
        <f>SUM(J17:J41)</f>
        <v>100</v>
      </c>
      <c r="K42" s="4"/>
      <c r="L42" s="42">
        <f>SUM(L17:L41)</f>
        <v>3586027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310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258</v>
      </c>
      <c r="C45" s="104" t="s">
        <v>319</v>
      </c>
      <c r="D45" s="104"/>
      <c r="E45" s="101" t="s">
        <v>254</v>
      </c>
      <c r="F45" s="101" t="s">
        <v>307</v>
      </c>
      <c r="G45" s="105" t="s">
        <v>321</v>
      </c>
      <c r="H45" s="106"/>
      <c r="I45" s="101" t="s">
        <v>254</v>
      </c>
      <c r="J45" s="101" t="s">
        <v>307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2016</v>
      </c>
      <c r="D46" s="31">
        <v>2017</v>
      </c>
      <c r="E46" s="101"/>
      <c r="F46" s="101"/>
      <c r="G46" s="31">
        <v>2016</v>
      </c>
      <c r="H46" s="31">
        <v>2017</v>
      </c>
      <c r="I46" s="101"/>
      <c r="J46" s="101"/>
      <c r="K46" s="94"/>
      <c r="L46" s="39" t="s">
        <v>308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407</v>
      </c>
      <c r="D48" s="35">
        <v>4109</v>
      </c>
      <c r="E48" s="36">
        <f t="shared" ref="E48:E73" si="5">IF(ISBLANK(D48),"",(IFERROR(((D48/C48-1)*100),"")))</f>
        <v>909.58230958230968</v>
      </c>
      <c r="F48" s="36">
        <f>+(D48*100)/$D$73</f>
        <v>8.178579248024521</v>
      </c>
      <c r="G48" s="35">
        <v>5561</v>
      </c>
      <c r="H48" s="35">
        <v>19383</v>
      </c>
      <c r="I48" s="36">
        <f t="shared" ref="I48:I73" si="6">IF(ISBLANK(H48),"",(IFERROR(((H48/G48-1)*100),"")))</f>
        <v>248.55241862974285</v>
      </c>
      <c r="J48" s="36">
        <f>+(H48*100)/$H$73</f>
        <v>3.8038625405005484</v>
      </c>
      <c r="K48" s="79"/>
      <c r="L48" s="35">
        <v>38733</v>
      </c>
      <c r="M48" s="36">
        <f>+(L48*100)/$L$73</f>
        <v>1.9501175115346583</v>
      </c>
      <c r="N48" s="15"/>
    </row>
    <row r="49" spans="1:14" ht="15.75">
      <c r="A49" s="12"/>
      <c r="B49" s="34" t="s">
        <v>235</v>
      </c>
      <c r="C49" s="35">
        <v>267</v>
      </c>
      <c r="D49" s="35">
        <v>4033</v>
      </c>
      <c r="E49" s="36">
        <f t="shared" si="5"/>
        <v>1410.4868913857676</v>
      </c>
      <c r="F49" s="36">
        <f t="shared" ref="F49:F72" si="7">+(D49*100)/$D$73</f>
        <v>8.0273083736390589</v>
      </c>
      <c r="G49" s="35">
        <v>3546</v>
      </c>
      <c r="H49" s="35">
        <v>18607</v>
      </c>
      <c r="I49" s="36">
        <f t="shared" si="6"/>
        <v>424.73209249858996</v>
      </c>
      <c r="J49" s="36">
        <f t="shared" ref="J49:J72" si="8">+(H49*100)/$H$73</f>
        <v>3.6515745906770731</v>
      </c>
      <c r="K49" s="79"/>
      <c r="L49" s="35">
        <v>30017</v>
      </c>
      <c r="M49" s="36">
        <f t="shared" ref="M49:M71" si="9">+(L49*100)/$L$73</f>
        <v>1.5112869476605437</v>
      </c>
      <c r="N49" s="15"/>
    </row>
    <row r="50" spans="1:14" ht="15.75">
      <c r="A50" s="12"/>
      <c r="B50" s="34" t="s">
        <v>236</v>
      </c>
      <c r="C50" s="35">
        <v>3673</v>
      </c>
      <c r="D50" s="35">
        <v>223</v>
      </c>
      <c r="E50" s="36">
        <f t="shared" si="5"/>
        <v>-93.928668663218076</v>
      </c>
      <c r="F50" s="36">
        <f t="shared" si="7"/>
        <v>0.44386059194681632</v>
      </c>
      <c r="G50" s="35">
        <v>44637</v>
      </c>
      <c r="H50" s="35">
        <v>27868</v>
      </c>
      <c r="I50" s="36">
        <f t="shared" si="6"/>
        <v>-37.567488854537714</v>
      </c>
      <c r="J50" s="36">
        <f t="shared" si="8"/>
        <v>5.4690213732997623</v>
      </c>
      <c r="K50" s="79"/>
      <c r="L50" s="35">
        <v>198288</v>
      </c>
      <c r="M50" s="36">
        <f t="shared" si="9"/>
        <v>9.9833449804348842</v>
      </c>
      <c r="N50" s="15"/>
    </row>
    <row r="51" spans="1:14" ht="15.75">
      <c r="A51" s="12"/>
      <c r="B51" s="34" t="s">
        <v>237</v>
      </c>
      <c r="C51" s="35">
        <v>748</v>
      </c>
      <c r="D51" s="35">
        <v>461</v>
      </c>
      <c r="E51" s="36">
        <f t="shared" si="5"/>
        <v>-38.36898395721925</v>
      </c>
      <c r="F51" s="36">
        <f t="shared" si="7"/>
        <v>0.91757727752234231</v>
      </c>
      <c r="G51" s="35">
        <v>9514</v>
      </c>
      <c r="H51" s="35">
        <v>7760</v>
      </c>
      <c r="I51" s="36">
        <f t="shared" si="6"/>
        <v>-18.435989068740799</v>
      </c>
      <c r="J51" s="36">
        <f t="shared" si="8"/>
        <v>1.5228794982347551</v>
      </c>
      <c r="K51" s="79"/>
      <c r="L51" s="35">
        <v>35912</v>
      </c>
      <c r="M51" s="36">
        <f t="shared" si="9"/>
        <v>1.8080866463798997</v>
      </c>
      <c r="N51" s="15"/>
    </row>
    <row r="52" spans="1:14" ht="15.75">
      <c r="A52" s="12"/>
      <c r="B52" s="34" t="s">
        <v>238</v>
      </c>
      <c r="C52" s="35">
        <v>1210</v>
      </c>
      <c r="D52" s="35">
        <v>739</v>
      </c>
      <c r="E52" s="36">
        <f t="shared" si="5"/>
        <v>-38.925619834710744</v>
      </c>
      <c r="F52" s="36">
        <f t="shared" si="7"/>
        <v>1.4709102127744274</v>
      </c>
      <c r="G52" s="35">
        <v>14725</v>
      </c>
      <c r="H52" s="35">
        <v>12079</v>
      </c>
      <c r="I52" s="36">
        <f t="shared" si="6"/>
        <v>-17.969439728353144</v>
      </c>
      <c r="J52" s="36">
        <f t="shared" si="8"/>
        <v>2.3704718375228873</v>
      </c>
      <c r="K52" s="79"/>
      <c r="L52" s="35">
        <v>53888</v>
      </c>
      <c r="M52" s="36">
        <f t="shared" si="9"/>
        <v>2.7131369235943423</v>
      </c>
      <c r="N52" s="15"/>
    </row>
    <row r="53" spans="1:14" ht="15.75">
      <c r="A53" s="12"/>
      <c r="B53" s="34" t="s">
        <v>239</v>
      </c>
      <c r="C53" s="35">
        <v>598</v>
      </c>
      <c r="D53" s="35">
        <v>215</v>
      </c>
      <c r="E53" s="36">
        <f t="shared" si="5"/>
        <v>-64.046822742474916</v>
      </c>
      <c r="F53" s="36">
        <f t="shared" si="7"/>
        <v>0.42793734201150457</v>
      </c>
      <c r="G53" s="35">
        <v>8407</v>
      </c>
      <c r="H53" s="35">
        <v>6421</v>
      </c>
      <c r="I53" s="36">
        <f t="shared" si="6"/>
        <v>-23.623171166884738</v>
      </c>
      <c r="J53" s="36">
        <f t="shared" si="8"/>
        <v>1.2601042858460518</v>
      </c>
      <c r="K53" s="79"/>
      <c r="L53" s="35">
        <v>32363</v>
      </c>
      <c r="M53" s="36">
        <f t="shared" si="9"/>
        <v>1.6294026547335902</v>
      </c>
      <c r="N53" s="15"/>
    </row>
    <row r="54" spans="1:14" ht="15.75">
      <c r="A54" s="12"/>
      <c r="B54" s="34" t="s">
        <v>240</v>
      </c>
      <c r="C54" s="35">
        <v>156</v>
      </c>
      <c r="D54" s="35">
        <v>232</v>
      </c>
      <c r="E54" s="36">
        <f t="shared" si="5"/>
        <v>48.717948717948723</v>
      </c>
      <c r="F54" s="36">
        <f t="shared" si="7"/>
        <v>0.46177424812404211</v>
      </c>
      <c r="G54" s="35">
        <v>1637</v>
      </c>
      <c r="H54" s="35">
        <v>2226</v>
      </c>
      <c r="I54" s="36">
        <f t="shared" si="6"/>
        <v>35.980452046426393</v>
      </c>
      <c r="J54" s="36">
        <f t="shared" si="8"/>
        <v>0.43684661895239235</v>
      </c>
      <c r="K54" s="79"/>
      <c r="L54" s="35">
        <v>6242</v>
      </c>
      <c r="M54" s="36">
        <f t="shared" si="9"/>
        <v>0.314270351044312</v>
      </c>
      <c r="N54" s="15"/>
    </row>
    <row r="55" spans="1:14" ht="15.75">
      <c r="A55" s="12"/>
      <c r="B55" s="34" t="s">
        <v>241</v>
      </c>
      <c r="C55" s="35">
        <v>2166</v>
      </c>
      <c r="D55" s="35">
        <v>1605</v>
      </c>
      <c r="E55" s="36">
        <f t="shared" si="5"/>
        <v>-25.900277008310248</v>
      </c>
      <c r="F55" s="36">
        <f t="shared" si="7"/>
        <v>3.1946020182719295</v>
      </c>
      <c r="G55" s="35">
        <v>24754</v>
      </c>
      <c r="H55" s="35">
        <v>23103</v>
      </c>
      <c r="I55" s="36">
        <f t="shared" si="6"/>
        <v>-6.6696291508443029</v>
      </c>
      <c r="J55" s="36">
        <f t="shared" si="8"/>
        <v>4.5339027123347355</v>
      </c>
      <c r="K55" s="79"/>
      <c r="L55" s="35">
        <v>88256</v>
      </c>
      <c r="M55" s="36">
        <f t="shared" si="9"/>
        <v>4.4434867192833707</v>
      </c>
      <c r="N55" s="15"/>
    </row>
    <row r="56" spans="1:14" ht="15.75">
      <c r="A56" s="12"/>
      <c r="B56" s="34" t="s">
        <v>242</v>
      </c>
      <c r="C56" s="35">
        <v>476</v>
      </c>
      <c r="D56" s="35">
        <v>329</v>
      </c>
      <c r="E56" s="36">
        <f t="shared" si="5"/>
        <v>-30.882352941176471</v>
      </c>
      <c r="F56" s="36">
        <f t="shared" si="7"/>
        <v>0.65484365358969765</v>
      </c>
      <c r="G56" s="35">
        <v>5281</v>
      </c>
      <c r="H56" s="35">
        <v>4273</v>
      </c>
      <c r="I56" s="36">
        <f t="shared" si="6"/>
        <v>-19.08729407309222</v>
      </c>
      <c r="J56" s="36">
        <f t="shared" si="8"/>
        <v>0.83856496081921494</v>
      </c>
      <c r="K56" s="79"/>
      <c r="L56" s="35">
        <v>18538</v>
      </c>
      <c r="M56" s="36">
        <f t="shared" si="9"/>
        <v>0.93334568530270046</v>
      </c>
      <c r="N56" s="15"/>
    </row>
    <row r="57" spans="1:14" ht="15.75">
      <c r="A57" s="12"/>
      <c r="B57" s="34" t="s">
        <v>75</v>
      </c>
      <c r="C57" s="35">
        <v>3433</v>
      </c>
      <c r="D57" s="35">
        <v>882</v>
      </c>
      <c r="E57" s="36">
        <f t="shared" si="5"/>
        <v>-74.308185260704931</v>
      </c>
      <c r="F57" s="36">
        <f t="shared" si="7"/>
        <v>1.7555383053681257</v>
      </c>
      <c r="G57" s="35">
        <v>48551</v>
      </c>
      <c r="H57" s="35">
        <v>30196</v>
      </c>
      <c r="I57" s="36">
        <f t="shared" si="6"/>
        <v>-37.805606475664767</v>
      </c>
      <c r="J57" s="36">
        <f t="shared" si="8"/>
        <v>5.9258852227701881</v>
      </c>
      <c r="K57" s="79"/>
      <c r="L57" s="35">
        <v>154233</v>
      </c>
      <c r="M57" s="36">
        <f t="shared" si="9"/>
        <v>7.7652770029825975</v>
      </c>
      <c r="N57" s="15"/>
    </row>
    <row r="58" spans="1:14" ht="15.75">
      <c r="A58" s="12"/>
      <c r="B58" s="34" t="s">
        <v>243</v>
      </c>
      <c r="C58" s="35">
        <v>126</v>
      </c>
      <c r="D58" s="35">
        <v>1315</v>
      </c>
      <c r="E58" s="36">
        <f t="shared" si="5"/>
        <v>943.65079365079373</v>
      </c>
      <c r="F58" s="36">
        <f t="shared" si="7"/>
        <v>2.6173842081168766</v>
      </c>
      <c r="G58" s="35">
        <v>1261</v>
      </c>
      <c r="H58" s="35">
        <v>6409</v>
      </c>
      <c r="I58" s="36">
        <f t="shared" si="6"/>
        <v>408.24742268041234</v>
      </c>
      <c r="J58" s="36">
        <f t="shared" si="8"/>
        <v>1.2577493175498125</v>
      </c>
      <c r="K58" s="79"/>
      <c r="L58" s="35">
        <v>9880</v>
      </c>
      <c r="M58" s="36">
        <f t="shared" si="9"/>
        <v>0.49743528809961596</v>
      </c>
      <c r="N58" s="15"/>
    </row>
    <row r="59" spans="1:14" ht="15.75">
      <c r="A59" s="12"/>
      <c r="B59" s="34" t="s">
        <v>76</v>
      </c>
      <c r="C59" s="35">
        <v>216</v>
      </c>
      <c r="D59" s="35">
        <v>420</v>
      </c>
      <c r="E59" s="36">
        <f t="shared" si="5"/>
        <v>94.444444444444443</v>
      </c>
      <c r="F59" s="36">
        <f t="shared" si="7"/>
        <v>0.83597062160386937</v>
      </c>
      <c r="G59" s="35">
        <v>3170</v>
      </c>
      <c r="H59" s="35">
        <v>4119</v>
      </c>
      <c r="I59" s="36">
        <f t="shared" si="6"/>
        <v>29.936908517350158</v>
      </c>
      <c r="J59" s="36">
        <f t="shared" si="8"/>
        <v>0.80834286768414376</v>
      </c>
      <c r="K59" s="79"/>
      <c r="L59" s="35">
        <v>13980</v>
      </c>
      <c r="M59" s="36">
        <f t="shared" si="9"/>
        <v>0.70386086312071161</v>
      </c>
      <c r="N59" s="15"/>
    </row>
    <row r="60" spans="1:14" ht="15.75">
      <c r="A60" s="12"/>
      <c r="B60" s="34" t="s">
        <v>244</v>
      </c>
      <c r="C60" s="35">
        <v>255</v>
      </c>
      <c r="D60" s="35">
        <v>2088</v>
      </c>
      <c r="E60" s="36">
        <f t="shared" si="5"/>
        <v>718.82352941176464</v>
      </c>
      <c r="F60" s="36">
        <f t="shared" si="7"/>
        <v>4.1559682331163792</v>
      </c>
      <c r="G60" s="35">
        <v>3481</v>
      </c>
      <c r="H60" s="35">
        <v>10077</v>
      </c>
      <c r="I60" s="36">
        <f t="shared" si="6"/>
        <v>189.48577994829071</v>
      </c>
      <c r="J60" s="36">
        <f t="shared" si="8"/>
        <v>1.9775846267669621</v>
      </c>
      <c r="K60" s="79"/>
      <c r="L60" s="35">
        <v>23561</v>
      </c>
      <c r="M60" s="36">
        <f t="shared" si="9"/>
        <v>1.186242188554155</v>
      </c>
      <c r="N60" s="15"/>
    </row>
    <row r="61" spans="1:14" ht="15.75">
      <c r="A61" s="12"/>
      <c r="B61" s="34" t="s">
        <v>79</v>
      </c>
      <c r="C61" s="35">
        <v>3</v>
      </c>
      <c r="D61" s="35">
        <v>2803</v>
      </c>
      <c r="E61" s="36">
        <f t="shared" si="5"/>
        <v>93333.333333333343</v>
      </c>
      <c r="F61" s="36">
        <f t="shared" si="7"/>
        <v>5.5791086960848713</v>
      </c>
      <c r="G61" s="35">
        <v>18</v>
      </c>
      <c r="H61" s="35">
        <v>11467</v>
      </c>
      <c r="I61" s="36">
        <f t="shared" si="6"/>
        <v>63605.555555555555</v>
      </c>
      <c r="J61" s="36">
        <f t="shared" si="8"/>
        <v>2.2503684544146823</v>
      </c>
      <c r="K61" s="79"/>
      <c r="L61" s="35">
        <v>11534</v>
      </c>
      <c r="M61" s="36">
        <f t="shared" si="9"/>
        <v>0.58071038592519941</v>
      </c>
      <c r="N61" s="15"/>
    </row>
    <row r="62" spans="1:14" ht="15.75">
      <c r="A62" s="12"/>
      <c r="B62" s="34" t="s">
        <v>245</v>
      </c>
      <c r="C62" s="35">
        <v>3668</v>
      </c>
      <c r="D62" s="35">
        <v>588</v>
      </c>
      <c r="E62" s="36">
        <f t="shared" si="5"/>
        <v>-83.969465648854964</v>
      </c>
      <c r="F62" s="36">
        <f t="shared" si="7"/>
        <v>1.1703588702454171</v>
      </c>
      <c r="G62" s="35">
        <v>44665</v>
      </c>
      <c r="H62" s="35">
        <v>29116</v>
      </c>
      <c r="I62" s="36">
        <f t="shared" si="6"/>
        <v>-34.81249300347028</v>
      </c>
      <c r="J62" s="36">
        <f t="shared" si="8"/>
        <v>5.7139380761086507</v>
      </c>
      <c r="K62" s="79"/>
      <c r="L62" s="35">
        <v>137699</v>
      </c>
      <c r="M62" s="36">
        <f t="shared" si="9"/>
        <v>6.9328281109341106</v>
      </c>
      <c r="N62" s="15"/>
    </row>
    <row r="63" spans="1:14" ht="15.75">
      <c r="A63" s="12"/>
      <c r="B63" s="34" t="s">
        <v>78</v>
      </c>
      <c r="C63" s="35">
        <v>967</v>
      </c>
      <c r="D63" s="35">
        <v>5000</v>
      </c>
      <c r="E63" s="36">
        <f t="shared" si="5"/>
        <v>417.0630816959669</v>
      </c>
      <c r="F63" s="36">
        <f t="shared" si="7"/>
        <v>9.9520312095698724</v>
      </c>
      <c r="G63" s="35">
        <v>10554</v>
      </c>
      <c r="H63" s="35">
        <v>27852</v>
      </c>
      <c r="I63" s="36">
        <f t="shared" si="6"/>
        <v>163.89994314951676</v>
      </c>
      <c r="J63" s="36">
        <f t="shared" si="8"/>
        <v>5.4658814155714426</v>
      </c>
      <c r="K63" s="79"/>
      <c r="L63" s="35">
        <v>58488</v>
      </c>
      <c r="M63" s="36">
        <f t="shared" si="9"/>
        <v>2.9447363492277669</v>
      </c>
      <c r="N63" s="15"/>
    </row>
    <row r="64" spans="1:14" ht="15.75">
      <c r="A64" s="12"/>
      <c r="B64" s="34" t="s">
        <v>246</v>
      </c>
      <c r="C64" s="35">
        <v>1217</v>
      </c>
      <c r="D64" s="35">
        <v>3937</v>
      </c>
      <c r="E64" s="36">
        <f t="shared" si="5"/>
        <v>223.50041084634347</v>
      </c>
      <c r="F64" s="36">
        <f t="shared" si="7"/>
        <v>7.8362293744153177</v>
      </c>
      <c r="G64" s="35">
        <v>17603</v>
      </c>
      <c r="H64" s="35">
        <v>29057</v>
      </c>
      <c r="I64" s="36">
        <f t="shared" si="6"/>
        <v>65.06845424075442</v>
      </c>
      <c r="J64" s="36">
        <f t="shared" si="8"/>
        <v>5.7023594819854742</v>
      </c>
      <c r="K64" s="79"/>
      <c r="L64" s="35">
        <v>85336</v>
      </c>
      <c r="M64" s="36">
        <f t="shared" si="9"/>
        <v>4.2964714317073707</v>
      </c>
      <c r="N64" s="15"/>
    </row>
    <row r="65" spans="1:14" ht="15.75">
      <c r="A65" s="12"/>
      <c r="B65" s="34" t="s">
        <v>247</v>
      </c>
      <c r="C65" s="35">
        <v>327</v>
      </c>
      <c r="D65" s="35">
        <v>310</v>
      </c>
      <c r="E65" s="36">
        <f t="shared" si="5"/>
        <v>-5.1987767584097844</v>
      </c>
      <c r="F65" s="36">
        <f t="shared" si="7"/>
        <v>0.61702593499333214</v>
      </c>
      <c r="G65" s="35">
        <v>3075</v>
      </c>
      <c r="H65" s="35">
        <v>3399</v>
      </c>
      <c r="I65" s="36">
        <f t="shared" si="6"/>
        <v>10.536585365853668</v>
      </c>
      <c r="J65" s="36">
        <f t="shared" si="8"/>
        <v>0.66704476990978512</v>
      </c>
      <c r="K65" s="79"/>
      <c r="L65" s="35">
        <v>14047</v>
      </c>
      <c r="M65" s="36">
        <f t="shared" si="9"/>
        <v>0.70723415910276366</v>
      </c>
      <c r="N65" s="15"/>
    </row>
    <row r="66" spans="1:14" ht="15.75">
      <c r="A66" s="12"/>
      <c r="B66" s="34" t="s">
        <v>248</v>
      </c>
      <c r="C66" s="35">
        <v>174</v>
      </c>
      <c r="D66" s="35">
        <v>203</v>
      </c>
      <c r="E66" s="36">
        <f t="shared" si="5"/>
        <v>16.666666666666675</v>
      </c>
      <c r="F66" s="36">
        <f t="shared" si="7"/>
        <v>0.40405246710853687</v>
      </c>
      <c r="G66" s="35">
        <v>3355</v>
      </c>
      <c r="H66" s="35">
        <v>2795</v>
      </c>
      <c r="I66" s="36">
        <f t="shared" si="6"/>
        <v>-16.691505216095383</v>
      </c>
      <c r="J66" s="36">
        <f t="shared" si="8"/>
        <v>0.54851136566573977</v>
      </c>
      <c r="K66" s="79"/>
      <c r="L66" s="35">
        <v>18236</v>
      </c>
      <c r="M66" s="36">
        <f t="shared" si="9"/>
        <v>0.91814067953285394</v>
      </c>
      <c r="N66" s="15"/>
    </row>
    <row r="67" spans="1:14" ht="15.75">
      <c r="A67" s="12"/>
      <c r="B67" s="34" t="s">
        <v>77</v>
      </c>
      <c r="C67" s="35">
        <v>475</v>
      </c>
      <c r="D67" s="35">
        <v>173</v>
      </c>
      <c r="E67" s="36">
        <f t="shared" si="5"/>
        <v>-63.578947368421048</v>
      </c>
      <c r="F67" s="36">
        <f t="shared" si="7"/>
        <v>0.34434027985111759</v>
      </c>
      <c r="G67" s="35">
        <v>5878</v>
      </c>
      <c r="H67" s="35">
        <v>4067</v>
      </c>
      <c r="I67" s="36">
        <f t="shared" si="6"/>
        <v>-30.809799251446069</v>
      </c>
      <c r="J67" s="36">
        <f t="shared" si="8"/>
        <v>0.79813800506710675</v>
      </c>
      <c r="K67" s="79"/>
      <c r="L67" s="35">
        <v>22055</v>
      </c>
      <c r="M67" s="36">
        <f t="shared" si="9"/>
        <v>1.1104185505098207</v>
      </c>
      <c r="N67" s="15"/>
    </row>
    <row r="68" spans="1:14" ht="15.75">
      <c r="A68" s="12"/>
      <c r="B68" s="34" t="s">
        <v>249</v>
      </c>
      <c r="C68" s="35">
        <v>1516</v>
      </c>
      <c r="D68" s="35">
        <v>1204</v>
      </c>
      <c r="E68" s="36">
        <f t="shared" si="5"/>
        <v>-20.580474934036943</v>
      </c>
      <c r="F68" s="36">
        <f t="shared" si="7"/>
        <v>2.3964491152644256</v>
      </c>
      <c r="G68" s="35">
        <v>17468</v>
      </c>
      <c r="H68" s="35">
        <v>17106</v>
      </c>
      <c r="I68" s="36">
        <f t="shared" si="6"/>
        <v>-2.0723608884817946</v>
      </c>
      <c r="J68" s="36">
        <f t="shared" si="8"/>
        <v>3.3570073062891392</v>
      </c>
      <c r="K68" s="79"/>
      <c r="L68" s="35">
        <v>68411</v>
      </c>
      <c r="M68" s="36">
        <f t="shared" si="9"/>
        <v>3.4443365884800432</v>
      </c>
      <c r="N68" s="15"/>
    </row>
    <row r="69" spans="1:14" ht="15.75">
      <c r="A69" s="12"/>
      <c r="B69" s="34" t="s">
        <v>250</v>
      </c>
      <c r="C69" s="35">
        <v>184</v>
      </c>
      <c r="D69" s="35">
        <v>67</v>
      </c>
      <c r="E69" s="36">
        <f t="shared" si="5"/>
        <v>-63.586956521739133</v>
      </c>
      <c r="F69" s="36">
        <f t="shared" si="7"/>
        <v>0.13335721820823629</v>
      </c>
      <c r="G69" s="35">
        <v>2523</v>
      </c>
      <c r="H69" s="35">
        <v>2211</v>
      </c>
      <c r="I69" s="36">
        <f t="shared" si="6"/>
        <v>-12.366230677764566</v>
      </c>
      <c r="J69" s="36">
        <f t="shared" si="8"/>
        <v>0.43390290858209324</v>
      </c>
      <c r="K69" s="79"/>
      <c r="L69" s="35">
        <v>8681</v>
      </c>
      <c r="M69" s="36">
        <f t="shared" si="9"/>
        <v>0.43706839433125161</v>
      </c>
      <c r="N69" s="15"/>
    </row>
    <row r="70" spans="1:14" ht="15.75">
      <c r="A70" s="12"/>
      <c r="B70" s="34" t="s">
        <v>251</v>
      </c>
      <c r="C70" s="35">
        <v>46</v>
      </c>
      <c r="D70" s="35">
        <v>4</v>
      </c>
      <c r="E70" s="36">
        <f t="shared" si="5"/>
        <v>-91.304347826086968</v>
      </c>
      <c r="F70" s="36">
        <f t="shared" si="7"/>
        <v>7.9616249676558986E-3</v>
      </c>
      <c r="G70" s="35">
        <v>536</v>
      </c>
      <c r="H70" s="35">
        <v>416</v>
      </c>
      <c r="I70" s="36">
        <f t="shared" si="6"/>
        <v>-22.388059701492537</v>
      </c>
      <c r="J70" s="36">
        <f t="shared" si="8"/>
        <v>8.1638900936296138E-2</v>
      </c>
      <c r="K70" s="79"/>
      <c r="L70" s="35">
        <v>2749</v>
      </c>
      <c r="M70" s="36">
        <f t="shared" si="9"/>
        <v>0.13840583066658343</v>
      </c>
      <c r="N70" s="15"/>
    </row>
    <row r="71" spans="1:14" ht="15.75">
      <c r="A71" s="12"/>
      <c r="B71" s="34" t="s">
        <v>252</v>
      </c>
      <c r="C71" s="35">
        <v>4202</v>
      </c>
      <c r="D71" s="35">
        <v>160</v>
      </c>
      <c r="E71" s="36">
        <f t="shared" si="5"/>
        <v>-96.192289386006664</v>
      </c>
      <c r="F71" s="36">
        <f t="shared" si="7"/>
        <v>0.31846499870623596</v>
      </c>
      <c r="G71" s="35">
        <v>51443</v>
      </c>
      <c r="H71" s="35">
        <v>31085</v>
      </c>
      <c r="I71" s="36">
        <f t="shared" si="6"/>
        <v>-39.573897323250975</v>
      </c>
      <c r="J71" s="36">
        <f t="shared" si="8"/>
        <v>6.1003491240499175</v>
      </c>
      <c r="K71" s="79"/>
      <c r="L71" s="35">
        <v>190415</v>
      </c>
      <c r="M71" s="36">
        <f t="shared" si="9"/>
        <v>9.586957528693155</v>
      </c>
      <c r="N71" s="15"/>
    </row>
    <row r="72" spans="1:14" ht="15.75">
      <c r="A72" s="12"/>
      <c r="B72" s="34" t="s">
        <v>71</v>
      </c>
      <c r="C72" s="35">
        <v>13685</v>
      </c>
      <c r="D72" s="35">
        <v>19141</v>
      </c>
      <c r="E72" s="36">
        <f t="shared" si="5"/>
        <v>39.86846912678115</v>
      </c>
      <c r="F72" s="36">
        <f t="shared" si="7"/>
        <v>38.098365876475391</v>
      </c>
      <c r="G72" s="35">
        <v>158279</v>
      </c>
      <c r="H72" s="35">
        <v>178469</v>
      </c>
      <c r="I72" s="36">
        <f t="shared" si="6"/>
        <v>12.755956254462063</v>
      </c>
      <c r="J72" s="36">
        <f t="shared" si="8"/>
        <v>35.024069738461144</v>
      </c>
      <c r="K72" s="79"/>
      <c r="L72" s="35">
        <v>664646</v>
      </c>
      <c r="M72" s="36">
        <f>+(L72*100)/$L$73</f>
        <v>33.463398228163697</v>
      </c>
      <c r="N72" s="15"/>
    </row>
    <row r="73" spans="1:14" ht="15.75">
      <c r="A73" s="12"/>
      <c r="B73" s="40" t="s">
        <v>70</v>
      </c>
      <c r="C73" s="42">
        <f>SUM(C48:C72)</f>
        <v>40195</v>
      </c>
      <c r="D73" s="42">
        <f>SUM(D48:D72)</f>
        <v>50241</v>
      </c>
      <c r="E73" s="42">
        <f t="shared" si="5"/>
        <v>24.993158353028978</v>
      </c>
      <c r="F73" s="97">
        <f>SUM(F48:F72)</f>
        <v>100</v>
      </c>
      <c r="G73" s="42">
        <f>SUM(G48:G72)</f>
        <v>489922</v>
      </c>
      <c r="H73" s="42">
        <f>SUM(H48:H72)</f>
        <v>509561</v>
      </c>
      <c r="I73" s="42">
        <f t="shared" si="6"/>
        <v>4.0085972869150499</v>
      </c>
      <c r="J73" s="97">
        <f>SUM(J48:J72)</f>
        <v>100</v>
      </c>
      <c r="K73" s="4"/>
      <c r="L73" s="42">
        <f>SUM(L48:L72)</f>
        <v>1986188</v>
      </c>
      <c r="M73" s="97">
        <f>SUM(M48:M72)</f>
        <v>99.999999999999986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311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258</v>
      </c>
      <c r="C76" s="104" t="s">
        <v>319</v>
      </c>
      <c r="D76" s="104"/>
      <c r="E76" s="101" t="s">
        <v>254</v>
      </c>
      <c r="F76" s="101" t="s">
        <v>307</v>
      </c>
      <c r="G76" s="105" t="s">
        <v>321</v>
      </c>
      <c r="H76" s="106"/>
      <c r="I76" s="101" t="s">
        <v>254</v>
      </c>
      <c r="J76" s="101" t="s">
        <v>307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2016</v>
      </c>
      <c r="D77" s="31">
        <v>2017</v>
      </c>
      <c r="E77" s="101"/>
      <c r="F77" s="101"/>
      <c r="G77" s="31">
        <v>2016</v>
      </c>
      <c r="H77" s="31">
        <v>2017</v>
      </c>
      <c r="I77" s="101"/>
      <c r="J77" s="101"/>
      <c r="K77" s="94"/>
      <c r="L77" s="39" t="s">
        <v>308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1101</v>
      </c>
      <c r="D79" s="35">
        <f>D17-D48</f>
        <v>2873</v>
      </c>
      <c r="E79" s="36">
        <f t="shared" ref="E79:E104" si="10">IF(ISBLANK(D79),"",(IFERROR(((D79/C79-1)*100),"")))</f>
        <v>160.94459582197999</v>
      </c>
      <c r="F79" s="36">
        <f>+(D79*100)/$D$104</f>
        <v>6.3676056650191715</v>
      </c>
      <c r="G79" s="35">
        <f>G17-G48</f>
        <v>13427</v>
      </c>
      <c r="H79" s="35">
        <f>H17-H48</f>
        <v>19879</v>
      </c>
      <c r="I79" s="36">
        <f t="shared" ref="I79:I104" si="11">IF(ISBLANK(H79),"",(IFERROR(((H79/G79-1)*100),"")))</f>
        <v>48.052431667535565</v>
      </c>
      <c r="J79" s="36">
        <f>+(H79*100)/$H$104</f>
        <v>4.4862651994547607</v>
      </c>
      <c r="K79" s="79"/>
      <c r="L79" s="35">
        <f>L17-L48</f>
        <v>64453</v>
      </c>
      <c r="M79" s="36">
        <f>+(L79*100)/$L$104</f>
        <v>4.0287178897376545</v>
      </c>
      <c r="N79" s="15"/>
    </row>
    <row r="80" spans="1:14" ht="15.75">
      <c r="A80" s="12"/>
      <c r="B80" s="34" t="s">
        <v>235</v>
      </c>
      <c r="C80" s="35">
        <f t="shared" ref="C80:D103" si="12">C18-C49</f>
        <v>403</v>
      </c>
      <c r="D80" s="35">
        <f t="shared" si="12"/>
        <v>1953</v>
      </c>
      <c r="E80" s="36">
        <f t="shared" si="10"/>
        <v>384.61538461538458</v>
      </c>
      <c r="F80" s="36">
        <f t="shared" ref="F80:F103" si="13">+(D80*100)/$D$104</f>
        <v>4.3285533810589776</v>
      </c>
      <c r="G80" s="35">
        <f t="shared" ref="G80:H80" si="14">G18-G49</f>
        <v>4904</v>
      </c>
      <c r="H80" s="35">
        <f t="shared" si="14"/>
        <v>11314</v>
      </c>
      <c r="I80" s="36">
        <f t="shared" si="11"/>
        <v>130.70962479608482</v>
      </c>
      <c r="J80" s="36">
        <f t="shared" ref="J80:J103" si="15">+(H80*100)/$H$104</f>
        <v>2.5533278568655948</v>
      </c>
      <c r="K80" s="79"/>
      <c r="L80" s="35">
        <f t="shared" ref="L80" si="16">L18-L49</f>
        <v>26632</v>
      </c>
      <c r="M80" s="36">
        <f t="shared" ref="M80:M103" si="17">+(L80*100)/$L$104</f>
        <v>1.6646675071679087</v>
      </c>
      <c r="N80" s="15"/>
    </row>
    <row r="81" spans="1:14" ht="15.75">
      <c r="A81" s="12"/>
      <c r="B81" s="34" t="s">
        <v>236</v>
      </c>
      <c r="C81" s="35">
        <f t="shared" si="12"/>
        <v>2896</v>
      </c>
      <c r="D81" s="35">
        <f t="shared" si="12"/>
        <v>678</v>
      </c>
      <c r="E81" s="36">
        <f t="shared" si="10"/>
        <v>-76.588397790055254</v>
      </c>
      <c r="F81" s="36">
        <f t="shared" si="13"/>
        <v>1.5026928788315344</v>
      </c>
      <c r="G81" s="35">
        <f t="shared" ref="G81:H81" si="18">G19-G50</f>
        <v>33710</v>
      </c>
      <c r="H81" s="35">
        <f t="shared" si="18"/>
        <v>24910</v>
      </c>
      <c r="I81" s="36">
        <f t="shared" si="11"/>
        <v>-26.10501334915455</v>
      </c>
      <c r="J81" s="36">
        <f t="shared" si="15"/>
        <v>5.6216543145237727</v>
      </c>
      <c r="K81" s="79"/>
      <c r="L81" s="35">
        <f t="shared" ref="L81" si="19">L19-L50</f>
        <v>136838</v>
      </c>
      <c r="M81" s="36">
        <f t="shared" si="17"/>
        <v>8.5532356693392266</v>
      </c>
      <c r="N81" s="15"/>
    </row>
    <row r="82" spans="1:14" ht="15.75">
      <c r="A82" s="12"/>
      <c r="B82" s="34" t="s">
        <v>237</v>
      </c>
      <c r="C82" s="35">
        <f t="shared" si="12"/>
        <v>275</v>
      </c>
      <c r="D82" s="35">
        <f t="shared" si="12"/>
        <v>1167</v>
      </c>
      <c r="E82" s="36">
        <f t="shared" si="10"/>
        <v>324.36363636363632</v>
      </c>
      <c r="F82" s="36">
        <f t="shared" si="13"/>
        <v>2.5864934949799419</v>
      </c>
      <c r="G82" s="35">
        <f t="shared" ref="G82:H82" si="20">G20-G51</f>
        <v>3059</v>
      </c>
      <c r="H82" s="35">
        <f t="shared" si="20"/>
        <v>6940</v>
      </c>
      <c r="I82" s="36">
        <f t="shared" si="11"/>
        <v>126.87152664269368</v>
      </c>
      <c r="J82" s="36">
        <f t="shared" si="15"/>
        <v>1.5662095922438772</v>
      </c>
      <c r="K82" s="79"/>
      <c r="L82" s="35">
        <f t="shared" ref="L82" si="21">L20-L51</f>
        <v>16255</v>
      </c>
      <c r="M82" s="36">
        <f t="shared" si="17"/>
        <v>1.0160397389987368</v>
      </c>
      <c r="N82" s="15"/>
    </row>
    <row r="83" spans="1:14" ht="15.75">
      <c r="A83" s="12"/>
      <c r="B83" s="34" t="s">
        <v>238</v>
      </c>
      <c r="C83" s="35">
        <f t="shared" si="12"/>
        <v>173</v>
      </c>
      <c r="D83" s="35">
        <f t="shared" si="12"/>
        <v>396</v>
      </c>
      <c r="E83" s="36">
        <f t="shared" si="10"/>
        <v>128.90173410404623</v>
      </c>
      <c r="F83" s="36">
        <f t="shared" si="13"/>
        <v>0.87767902657417052</v>
      </c>
      <c r="G83" s="35">
        <f t="shared" ref="G83:H83" si="22">G21-G52</f>
        <v>2005</v>
      </c>
      <c r="H83" s="35">
        <f t="shared" si="22"/>
        <v>2924</v>
      </c>
      <c r="I83" s="36">
        <f t="shared" si="11"/>
        <v>45.835411471321684</v>
      </c>
      <c r="J83" s="36">
        <f t="shared" si="15"/>
        <v>0.65988427200592181</v>
      </c>
      <c r="K83" s="79"/>
      <c r="L83" s="35">
        <f t="shared" ref="L83" si="23">L21-L52</f>
        <v>9536</v>
      </c>
      <c r="M83" s="36">
        <f t="shared" si="17"/>
        <v>0.5960599785353401</v>
      </c>
      <c r="N83" s="15"/>
    </row>
    <row r="84" spans="1:14" ht="15.75">
      <c r="A84" s="12"/>
      <c r="B84" s="34" t="s">
        <v>239</v>
      </c>
      <c r="C84" s="35">
        <f t="shared" si="12"/>
        <v>304</v>
      </c>
      <c r="D84" s="35">
        <f t="shared" si="12"/>
        <v>65</v>
      </c>
      <c r="E84" s="36">
        <f t="shared" si="10"/>
        <v>-78.618421052631575</v>
      </c>
      <c r="F84" s="36">
        <f t="shared" si="13"/>
        <v>0.14406347658414415</v>
      </c>
      <c r="G84" s="35">
        <f t="shared" ref="G84:H84" si="24">G22-G53</f>
        <v>4004</v>
      </c>
      <c r="H84" s="35">
        <f t="shared" si="24"/>
        <v>2891</v>
      </c>
      <c r="I84" s="36">
        <f t="shared" si="11"/>
        <v>-27.797202797202804</v>
      </c>
      <c r="J84" s="36">
        <f t="shared" si="15"/>
        <v>0.6524368776912175</v>
      </c>
      <c r="K84" s="79"/>
      <c r="L84" s="35">
        <f t="shared" ref="L84" si="25">L22-L53</f>
        <v>14697</v>
      </c>
      <c r="M84" s="36">
        <f t="shared" si="17"/>
        <v>0.91865493965330258</v>
      </c>
      <c r="N84" s="15"/>
    </row>
    <row r="85" spans="1:14" ht="15.75">
      <c r="A85" s="12"/>
      <c r="B85" s="34" t="s">
        <v>240</v>
      </c>
      <c r="C85" s="35">
        <f t="shared" si="12"/>
        <v>2301</v>
      </c>
      <c r="D85" s="35">
        <f t="shared" si="12"/>
        <v>182</v>
      </c>
      <c r="E85" s="36">
        <f t="shared" si="10"/>
        <v>-92.090395480225979</v>
      </c>
      <c r="F85" s="36">
        <f t="shared" si="13"/>
        <v>0.40337773443560365</v>
      </c>
      <c r="G85" s="35">
        <f t="shared" ref="G85:H85" si="26">G23-G54</f>
        <v>22077</v>
      </c>
      <c r="H85" s="35">
        <f t="shared" si="26"/>
        <v>18425</v>
      </c>
      <c r="I85" s="36">
        <f t="shared" si="11"/>
        <v>-16.542102640757349</v>
      </c>
      <c r="J85" s="36">
        <f t="shared" si="15"/>
        <v>4.1581284923765764</v>
      </c>
      <c r="K85" s="79"/>
      <c r="L85" s="35">
        <f t="shared" ref="L85" si="27">L23-L54</f>
        <v>76485</v>
      </c>
      <c r="M85" s="36">
        <f t="shared" si="17"/>
        <v>4.7807935673527151</v>
      </c>
      <c r="N85" s="15"/>
    </row>
    <row r="86" spans="1:14" ht="15.75">
      <c r="A86" s="12"/>
      <c r="B86" s="34" t="s">
        <v>241</v>
      </c>
      <c r="C86" s="35">
        <f t="shared" si="12"/>
        <v>618</v>
      </c>
      <c r="D86" s="35">
        <f t="shared" si="12"/>
        <v>508</v>
      </c>
      <c r="E86" s="36">
        <f t="shared" si="10"/>
        <v>-17.79935275080906</v>
      </c>
      <c r="F86" s="36">
        <f t="shared" si="13"/>
        <v>1.1259114785345421</v>
      </c>
      <c r="G86" s="35">
        <f t="shared" ref="G86:H86" si="28">G24-G55</f>
        <v>7551</v>
      </c>
      <c r="H86" s="35">
        <f t="shared" si="28"/>
        <v>7226</v>
      </c>
      <c r="I86" s="36">
        <f t="shared" si="11"/>
        <v>-4.3040656866640159</v>
      </c>
      <c r="J86" s="36">
        <f t="shared" si="15"/>
        <v>1.6307536763046482</v>
      </c>
      <c r="K86" s="79"/>
      <c r="L86" s="35">
        <f t="shared" ref="L86" si="29">L24-L55</f>
        <v>27283</v>
      </c>
      <c r="M86" s="36">
        <f t="shared" si="17"/>
        <v>1.7053591017596146</v>
      </c>
      <c r="N86" s="15"/>
    </row>
    <row r="87" spans="1:14" ht="15.75">
      <c r="A87" s="12"/>
      <c r="B87" s="34" t="s">
        <v>242</v>
      </c>
      <c r="C87" s="35">
        <f t="shared" si="12"/>
        <v>1656</v>
      </c>
      <c r="D87" s="35">
        <f t="shared" si="12"/>
        <v>519</v>
      </c>
      <c r="E87" s="36">
        <f t="shared" si="10"/>
        <v>-68.659420289855078</v>
      </c>
      <c r="F87" s="36">
        <f t="shared" si="13"/>
        <v>1.1502914514949356</v>
      </c>
      <c r="G87" s="35">
        <f t="shared" ref="G87:H87" si="30">G25-G56</f>
        <v>17230</v>
      </c>
      <c r="H87" s="35">
        <f t="shared" si="30"/>
        <v>13808</v>
      </c>
      <c r="I87" s="36">
        <f t="shared" si="11"/>
        <v>-19.860708067324438</v>
      </c>
      <c r="J87" s="36">
        <f t="shared" si="15"/>
        <v>3.1161703241647634</v>
      </c>
      <c r="K87" s="79"/>
      <c r="L87" s="35">
        <f t="shared" ref="L87" si="31">L25-L56</f>
        <v>62562</v>
      </c>
      <c r="M87" s="36">
        <f t="shared" si="17"/>
        <v>3.9105184959236525</v>
      </c>
      <c r="N87" s="15"/>
    </row>
    <row r="88" spans="1:14" ht="15.75">
      <c r="A88" s="12"/>
      <c r="B88" s="34" t="s">
        <v>75</v>
      </c>
      <c r="C88" s="35">
        <f t="shared" si="12"/>
        <v>2452</v>
      </c>
      <c r="D88" s="35">
        <f t="shared" si="12"/>
        <v>341</v>
      </c>
      <c r="E88" s="36">
        <f t="shared" si="10"/>
        <v>-86.092985318107679</v>
      </c>
      <c r="F88" s="36">
        <f t="shared" si="13"/>
        <v>0.75577916177220239</v>
      </c>
      <c r="G88" s="35">
        <f t="shared" ref="G88:H88" si="32">G26-G57</f>
        <v>30806</v>
      </c>
      <c r="H88" s="35">
        <f t="shared" si="32"/>
        <v>18615</v>
      </c>
      <c r="I88" s="36">
        <f t="shared" si="11"/>
        <v>-39.573459715639814</v>
      </c>
      <c r="J88" s="36">
        <f t="shared" si="15"/>
        <v>4.2010074293400255</v>
      </c>
      <c r="K88" s="79"/>
      <c r="L88" s="35">
        <f t="shared" ref="L88" si="33">L26-L57</f>
        <v>100131</v>
      </c>
      <c r="M88" s="36">
        <f t="shared" si="17"/>
        <v>6.2588172934901571</v>
      </c>
      <c r="N88" s="15"/>
    </row>
    <row r="89" spans="1:14" ht="15.75">
      <c r="A89" s="12"/>
      <c r="B89" s="34" t="s">
        <v>243</v>
      </c>
      <c r="C89" s="35">
        <f t="shared" si="12"/>
        <v>954</v>
      </c>
      <c r="D89" s="35">
        <f t="shared" si="12"/>
        <v>211</v>
      </c>
      <c r="E89" s="36">
        <f t="shared" si="10"/>
        <v>-77.882599580712792</v>
      </c>
      <c r="F89" s="36">
        <f t="shared" si="13"/>
        <v>0.4676522086039141</v>
      </c>
      <c r="G89" s="35">
        <f t="shared" ref="G89:H89" si="34">G27-G58</f>
        <v>9543</v>
      </c>
      <c r="H89" s="35">
        <f t="shared" si="34"/>
        <v>6990</v>
      </c>
      <c r="I89" s="36">
        <f t="shared" si="11"/>
        <v>-26.75259352404904</v>
      </c>
      <c r="J89" s="36">
        <f t="shared" si="15"/>
        <v>1.5774935230237324</v>
      </c>
      <c r="K89" s="79"/>
      <c r="L89" s="35">
        <f t="shared" ref="L89" si="35">L27-L58</f>
        <v>38624</v>
      </c>
      <c r="M89" s="36">
        <f t="shared" si="17"/>
        <v>2.4142429331951529</v>
      </c>
      <c r="N89" s="15"/>
    </row>
    <row r="90" spans="1:14" ht="15.75">
      <c r="A90" s="12"/>
      <c r="B90" s="34" t="s">
        <v>76</v>
      </c>
      <c r="C90" s="35">
        <f t="shared" si="12"/>
        <v>145</v>
      </c>
      <c r="D90" s="35">
        <f t="shared" si="12"/>
        <v>1943</v>
      </c>
      <c r="E90" s="36">
        <f t="shared" si="10"/>
        <v>1240</v>
      </c>
      <c r="F90" s="36">
        <f t="shared" si="13"/>
        <v>4.3063897692768016</v>
      </c>
      <c r="G90" s="35">
        <f t="shared" ref="G90:H90" si="36">G28-G59</f>
        <v>2027</v>
      </c>
      <c r="H90" s="35">
        <f t="shared" si="36"/>
        <v>9731</v>
      </c>
      <c r="I90" s="36">
        <f t="shared" si="11"/>
        <v>380.06906758756782</v>
      </c>
      <c r="J90" s="36">
        <f t="shared" si="15"/>
        <v>2.1960786083753847</v>
      </c>
      <c r="K90" s="79"/>
      <c r="L90" s="35">
        <f t="shared" ref="L90" si="37">L28-L59</f>
        <v>16419</v>
      </c>
      <c r="M90" s="36">
        <f t="shared" si="17"/>
        <v>1.0262907705087825</v>
      </c>
      <c r="N90" s="15"/>
    </row>
    <row r="91" spans="1:14" ht="15.75">
      <c r="A91" s="12"/>
      <c r="B91" s="34" t="s">
        <v>244</v>
      </c>
      <c r="C91" s="35">
        <f t="shared" si="12"/>
        <v>631</v>
      </c>
      <c r="D91" s="35">
        <f t="shared" si="12"/>
        <v>998</v>
      </c>
      <c r="E91" s="36">
        <f t="shared" si="10"/>
        <v>58.161648177496026</v>
      </c>
      <c r="F91" s="36">
        <f t="shared" si="13"/>
        <v>2.2119284558611669</v>
      </c>
      <c r="G91" s="35">
        <f t="shared" ref="G91:H91" si="38">G29-G60</f>
        <v>7685</v>
      </c>
      <c r="H91" s="35">
        <f t="shared" si="38"/>
        <v>8117</v>
      </c>
      <c r="I91" s="36">
        <f t="shared" si="11"/>
        <v>5.6213402732596007</v>
      </c>
      <c r="J91" s="36">
        <f t="shared" si="15"/>
        <v>1.8318333228016646</v>
      </c>
      <c r="K91" s="79"/>
      <c r="L91" s="35">
        <f t="shared" ref="L91" si="39">L29-L60</f>
        <v>36300</v>
      </c>
      <c r="M91" s="36">
        <f t="shared" si="17"/>
        <v>2.2689783159430417</v>
      </c>
      <c r="N91" s="15"/>
    </row>
    <row r="92" spans="1:14" ht="15.75">
      <c r="A92" s="12"/>
      <c r="B92" s="34" t="s">
        <v>79</v>
      </c>
      <c r="C92" s="35">
        <f t="shared" si="12"/>
        <v>55</v>
      </c>
      <c r="D92" s="35">
        <f t="shared" si="12"/>
        <v>1032</v>
      </c>
      <c r="E92" s="36">
        <f t="shared" si="10"/>
        <v>1776.3636363636363</v>
      </c>
      <c r="F92" s="36">
        <f t="shared" si="13"/>
        <v>2.2872847359205655</v>
      </c>
      <c r="G92" s="35">
        <f t="shared" ref="G92:H92" si="40">G30-G61</f>
        <v>589</v>
      </c>
      <c r="H92" s="35">
        <f t="shared" si="40"/>
        <v>4161</v>
      </c>
      <c r="I92" s="36">
        <f t="shared" si="11"/>
        <v>606.45161290322585</v>
      </c>
      <c r="J92" s="36">
        <f t="shared" si="15"/>
        <v>0.93904871949953506</v>
      </c>
      <c r="K92" s="79"/>
      <c r="L92" s="35">
        <f t="shared" ref="L92" si="41">L30-L61</f>
        <v>5627</v>
      </c>
      <c r="M92" s="36">
        <f t="shared" si="17"/>
        <v>0.35172289211601915</v>
      </c>
      <c r="N92" s="15"/>
    </row>
    <row r="93" spans="1:14" ht="15.75">
      <c r="A93" s="12"/>
      <c r="B93" s="34" t="s">
        <v>245</v>
      </c>
      <c r="C93" s="35">
        <f t="shared" si="12"/>
        <v>1570</v>
      </c>
      <c r="D93" s="35">
        <f t="shared" si="12"/>
        <v>335</v>
      </c>
      <c r="E93" s="36">
        <f t="shared" si="10"/>
        <v>-78.662420382165593</v>
      </c>
      <c r="F93" s="36">
        <f t="shared" si="13"/>
        <v>0.74248099470289675</v>
      </c>
      <c r="G93" s="35">
        <f t="shared" ref="G93:H93" si="42">G31-G62</f>
        <v>19659</v>
      </c>
      <c r="H93" s="35">
        <f t="shared" si="42"/>
        <v>13126</v>
      </c>
      <c r="I93" s="36">
        <f t="shared" si="11"/>
        <v>-33.231598758838189</v>
      </c>
      <c r="J93" s="36">
        <f t="shared" si="15"/>
        <v>2.9622575083275411</v>
      </c>
      <c r="K93" s="79"/>
      <c r="L93" s="35">
        <f t="shared" ref="L93" si="43">L31-L62</f>
        <v>67200</v>
      </c>
      <c r="M93" s="36">
        <f t="shared" si="17"/>
        <v>4.20042266753092</v>
      </c>
      <c r="N93" s="15"/>
    </row>
    <row r="94" spans="1:14" ht="15.75">
      <c r="A94" s="12"/>
      <c r="B94" s="34" t="s">
        <v>78</v>
      </c>
      <c r="C94" s="35">
        <f t="shared" si="12"/>
        <v>1697</v>
      </c>
      <c r="D94" s="35">
        <f t="shared" si="12"/>
        <v>2772</v>
      </c>
      <c r="E94" s="36">
        <f t="shared" si="10"/>
        <v>63.347083087802012</v>
      </c>
      <c r="F94" s="36">
        <f t="shared" si="13"/>
        <v>6.1437531860191941</v>
      </c>
      <c r="G94" s="35">
        <f t="shared" ref="G94:H94" si="44">G32-G63</f>
        <v>16071</v>
      </c>
      <c r="H94" s="35">
        <f t="shared" si="44"/>
        <v>22895</v>
      </c>
      <c r="I94" s="36">
        <f t="shared" si="11"/>
        <v>42.461576753157871</v>
      </c>
      <c r="J94" s="36">
        <f t="shared" si="15"/>
        <v>5.166911904095616</v>
      </c>
      <c r="K94" s="79"/>
      <c r="L94" s="35">
        <f t="shared" ref="L94" si="45">L32-L63</f>
        <v>68815</v>
      </c>
      <c r="M94" s="36">
        <f t="shared" si="17"/>
        <v>4.3013703253889926</v>
      </c>
      <c r="N94" s="15"/>
    </row>
    <row r="95" spans="1:14" ht="15.75">
      <c r="A95" s="12"/>
      <c r="B95" s="34" t="s">
        <v>246</v>
      </c>
      <c r="C95" s="35">
        <f t="shared" si="12"/>
        <v>431</v>
      </c>
      <c r="D95" s="35">
        <f t="shared" si="12"/>
        <v>3710</v>
      </c>
      <c r="E95" s="36">
        <f t="shared" si="10"/>
        <v>760.78886310904875</v>
      </c>
      <c r="F95" s="36">
        <f t="shared" si="13"/>
        <v>8.2226999711873052</v>
      </c>
      <c r="G95" s="35">
        <f t="shared" ref="G95:H95" si="46">G33-G64</f>
        <v>5951</v>
      </c>
      <c r="H95" s="35">
        <f t="shared" si="46"/>
        <v>18750</v>
      </c>
      <c r="I95" s="36">
        <f t="shared" si="11"/>
        <v>215.07309695849438</v>
      </c>
      <c r="J95" s="36">
        <f t="shared" si="15"/>
        <v>4.2314740424456341</v>
      </c>
      <c r="K95" s="79"/>
      <c r="L95" s="35">
        <f t="shared" ref="L95" si="47">L33-L64</f>
        <v>41525</v>
      </c>
      <c r="M95" s="36">
        <f t="shared" si="17"/>
        <v>2.5955736796015101</v>
      </c>
      <c r="N95" s="15"/>
    </row>
    <row r="96" spans="1:14" ht="15.75">
      <c r="A96" s="12"/>
      <c r="B96" s="34" t="s">
        <v>247</v>
      </c>
      <c r="C96" s="35">
        <f t="shared" si="12"/>
        <v>1531</v>
      </c>
      <c r="D96" s="35">
        <f t="shared" si="12"/>
        <v>702</v>
      </c>
      <c r="E96" s="36">
        <f t="shared" si="10"/>
        <v>-54.147615937295889</v>
      </c>
      <c r="F96" s="36">
        <f t="shared" si="13"/>
        <v>1.5558855471087569</v>
      </c>
      <c r="G96" s="35">
        <f t="shared" ref="G96:H96" si="48">G34-G65</f>
        <v>13028</v>
      </c>
      <c r="H96" s="35">
        <f t="shared" si="48"/>
        <v>11437</v>
      </c>
      <c r="I96" s="36">
        <f t="shared" si="11"/>
        <v>-12.21215842800123</v>
      </c>
      <c r="J96" s="36">
        <f t="shared" si="15"/>
        <v>2.581086326584038</v>
      </c>
      <c r="K96" s="79"/>
      <c r="L96" s="35">
        <f t="shared" ref="L96" si="49">L34-L65</f>
        <v>50993</v>
      </c>
      <c r="M96" s="36">
        <f t="shared" si="17"/>
        <v>3.1873832304375629</v>
      </c>
      <c r="N96" s="15"/>
    </row>
    <row r="97" spans="1:14" ht="15.75">
      <c r="A97" s="12"/>
      <c r="B97" s="34" t="s">
        <v>248</v>
      </c>
      <c r="C97" s="35">
        <f t="shared" si="12"/>
        <v>56</v>
      </c>
      <c r="D97" s="35">
        <f t="shared" si="12"/>
        <v>3581</v>
      </c>
      <c r="E97" s="36">
        <f t="shared" si="10"/>
        <v>6294.6428571428569</v>
      </c>
      <c r="F97" s="36">
        <f t="shared" si="13"/>
        <v>7.9367893791972337</v>
      </c>
      <c r="G97" s="35">
        <f t="shared" ref="G97:H97" si="50">G35-G66</f>
        <v>838</v>
      </c>
      <c r="H97" s="35">
        <f t="shared" si="50"/>
        <v>12827</v>
      </c>
      <c r="I97" s="36">
        <f t="shared" si="11"/>
        <v>1430.6682577565632</v>
      </c>
      <c r="J97" s="36">
        <f t="shared" si="15"/>
        <v>2.8947796022640078</v>
      </c>
      <c r="K97" s="79"/>
      <c r="L97" s="35">
        <f t="shared" ref="L97" si="51">L35-L66</f>
        <v>18157</v>
      </c>
      <c r="M97" s="36">
        <f t="shared" si="17"/>
        <v>1.1349267019993887</v>
      </c>
      <c r="N97" s="15"/>
    </row>
    <row r="98" spans="1:14" ht="15.75">
      <c r="A98" s="12"/>
      <c r="B98" s="34" t="s">
        <v>77</v>
      </c>
      <c r="C98" s="35">
        <f t="shared" si="12"/>
        <v>239</v>
      </c>
      <c r="D98" s="35">
        <f t="shared" si="12"/>
        <v>1147</v>
      </c>
      <c r="E98" s="36">
        <f t="shared" si="10"/>
        <v>379.91631799163184</v>
      </c>
      <c r="F98" s="36">
        <f t="shared" si="13"/>
        <v>2.5421662714155899</v>
      </c>
      <c r="G98" s="35">
        <f t="shared" ref="G98:H98" si="52">G36-G67</f>
        <v>3092</v>
      </c>
      <c r="H98" s="35">
        <f t="shared" si="52"/>
        <v>6292</v>
      </c>
      <c r="I98" s="36">
        <f t="shared" si="11"/>
        <v>103.49288486416559</v>
      </c>
      <c r="J98" s="36">
        <f t="shared" si="15"/>
        <v>1.4199698493369561</v>
      </c>
      <c r="K98" s="79"/>
      <c r="L98" s="35">
        <f t="shared" ref="L98" si="53">L36-L67</f>
        <v>15801</v>
      </c>
      <c r="M98" s="36">
        <f t="shared" si="17"/>
        <v>0.98766188347702488</v>
      </c>
      <c r="N98" s="15"/>
    </row>
    <row r="99" spans="1:14" ht="15.75">
      <c r="A99" s="12"/>
      <c r="B99" s="34" t="s">
        <v>249</v>
      </c>
      <c r="C99" s="35">
        <f t="shared" si="12"/>
        <v>687</v>
      </c>
      <c r="D99" s="35">
        <f t="shared" si="12"/>
        <v>1938</v>
      </c>
      <c r="E99" s="36">
        <f t="shared" si="10"/>
        <v>182.09606986899564</v>
      </c>
      <c r="F99" s="36">
        <f t="shared" si="13"/>
        <v>4.2953079633857136</v>
      </c>
      <c r="G99" s="35">
        <f t="shared" ref="G99:H99" si="54">G37-G68</f>
        <v>7388</v>
      </c>
      <c r="H99" s="35">
        <f t="shared" si="54"/>
        <v>13000</v>
      </c>
      <c r="I99" s="36">
        <f t="shared" si="11"/>
        <v>75.961017866811048</v>
      </c>
      <c r="J99" s="36">
        <f t="shared" si="15"/>
        <v>2.9338220027623061</v>
      </c>
      <c r="K99" s="79"/>
      <c r="L99" s="35">
        <f t="shared" ref="L99" si="55">L37-L68</f>
        <v>34873</v>
      </c>
      <c r="M99" s="36">
        <f t="shared" si="17"/>
        <v>2.179781840547705</v>
      </c>
      <c r="N99" s="15"/>
    </row>
    <row r="100" spans="1:14" ht="15.75">
      <c r="A100" s="12"/>
      <c r="B100" s="34" t="s">
        <v>250</v>
      </c>
      <c r="C100" s="35">
        <f t="shared" si="12"/>
        <v>494</v>
      </c>
      <c r="D100" s="35">
        <f t="shared" si="12"/>
        <v>2034</v>
      </c>
      <c r="E100" s="36">
        <f t="shared" si="10"/>
        <v>311.74089068825913</v>
      </c>
      <c r="F100" s="36">
        <f t="shared" si="13"/>
        <v>4.5080786364946031</v>
      </c>
      <c r="G100" s="35">
        <f t="shared" ref="G100:H100" si="56">G38-G69</f>
        <v>4857</v>
      </c>
      <c r="H100" s="35">
        <f t="shared" si="56"/>
        <v>12089</v>
      </c>
      <c r="I100" s="36">
        <f t="shared" si="11"/>
        <v>148.89849701461804</v>
      </c>
      <c r="J100" s="36">
        <f t="shared" si="15"/>
        <v>2.7282287839533477</v>
      </c>
      <c r="K100" s="79"/>
      <c r="L100" s="35">
        <f t="shared" ref="L100" si="57">L38-L69</f>
        <v>24931</v>
      </c>
      <c r="M100" s="36">
        <f t="shared" si="17"/>
        <v>1.5583443083960324</v>
      </c>
      <c r="N100" s="15"/>
    </row>
    <row r="101" spans="1:14" ht="15.75">
      <c r="A101" s="12"/>
      <c r="B101" s="34" t="s">
        <v>251</v>
      </c>
      <c r="C101" s="35">
        <f t="shared" si="12"/>
        <v>1601</v>
      </c>
      <c r="D101" s="35">
        <f t="shared" si="12"/>
        <v>112</v>
      </c>
      <c r="E101" s="36">
        <f t="shared" si="10"/>
        <v>-93.004372267332911</v>
      </c>
      <c r="F101" s="36">
        <f t="shared" si="13"/>
        <v>0.24823245196037147</v>
      </c>
      <c r="G101" s="35">
        <f t="shared" ref="G101:H101" si="58">G39-G70</f>
        <v>15796</v>
      </c>
      <c r="H101" s="35">
        <f t="shared" si="58"/>
        <v>12641</v>
      </c>
      <c r="I101" s="36">
        <f t="shared" si="11"/>
        <v>-19.973410990124087</v>
      </c>
      <c r="J101" s="36">
        <f t="shared" si="15"/>
        <v>2.8528033797629471</v>
      </c>
      <c r="K101" s="79"/>
      <c r="L101" s="35">
        <f t="shared" ref="L101" si="59">L39-L70</f>
        <v>54540</v>
      </c>
      <c r="M101" s="36">
        <f t="shared" si="17"/>
        <v>3.4090930399871486</v>
      </c>
      <c r="N101" s="15"/>
    </row>
    <row r="102" spans="1:14" ht="15.75">
      <c r="A102" s="12"/>
      <c r="B102" s="34" t="s">
        <v>252</v>
      </c>
      <c r="C102" s="35">
        <f t="shared" si="12"/>
        <v>2250</v>
      </c>
      <c r="D102" s="35">
        <f t="shared" si="12"/>
        <v>817</v>
      </c>
      <c r="E102" s="36">
        <f t="shared" si="10"/>
        <v>-63.688888888888883</v>
      </c>
      <c r="F102" s="36">
        <f t="shared" si="13"/>
        <v>1.8107670826037812</v>
      </c>
      <c r="G102" s="35">
        <f t="shared" ref="G102:H102" si="60">G40-G71</f>
        <v>24932</v>
      </c>
      <c r="H102" s="35">
        <f t="shared" si="60"/>
        <v>19753</v>
      </c>
      <c r="I102" s="36">
        <f t="shared" si="11"/>
        <v>-20.772501203272896</v>
      </c>
      <c r="J102" s="36">
        <f t="shared" si="15"/>
        <v>4.4578296938895257</v>
      </c>
      <c r="K102" s="79"/>
      <c r="L102" s="35">
        <f t="shared" ref="L102" si="61">L40-L71</f>
        <v>93445</v>
      </c>
      <c r="M102" s="36">
        <f t="shared" si="17"/>
        <v>5.8409002405867092</v>
      </c>
      <c r="N102" s="15"/>
    </row>
    <row r="103" spans="1:14" ht="15.75">
      <c r="A103" s="12"/>
      <c r="B103" s="34" t="s">
        <v>71</v>
      </c>
      <c r="C103" s="35">
        <f t="shared" si="12"/>
        <v>10635</v>
      </c>
      <c r="D103" s="35">
        <f t="shared" si="12"/>
        <v>15105</v>
      </c>
      <c r="E103" s="36">
        <f t="shared" si="10"/>
        <v>42.03102961918195</v>
      </c>
      <c r="F103" s="36">
        <f t="shared" si="13"/>
        <v>33.478135596976884</v>
      </c>
      <c r="G103" s="35">
        <f t="shared" ref="G103:H103" si="62">G41-G72</f>
        <v>108818</v>
      </c>
      <c r="H103" s="35">
        <f t="shared" si="62"/>
        <v>144367</v>
      </c>
      <c r="I103" s="36">
        <f t="shared" si="11"/>
        <v>32.668308551894</v>
      </c>
      <c r="J103" s="36">
        <f t="shared" si="15"/>
        <v>32.580544697906603</v>
      </c>
      <c r="K103" s="79"/>
      <c r="L103" s="35">
        <f t="shared" ref="L103" si="63">L41-L72</f>
        <v>497717</v>
      </c>
      <c r="M103" s="36">
        <f t="shared" si="17"/>
        <v>31.110442988325701</v>
      </c>
      <c r="N103" s="15"/>
    </row>
    <row r="104" spans="1:14" ht="15.75">
      <c r="A104" s="12"/>
      <c r="B104" s="40" t="s">
        <v>70</v>
      </c>
      <c r="C104" s="42">
        <f>SUM(C79:C103)</f>
        <v>35155</v>
      </c>
      <c r="D104" s="42">
        <f>SUM(D79:D103)</f>
        <v>45119</v>
      </c>
      <c r="E104" s="42">
        <f t="shared" si="10"/>
        <v>28.343052197411467</v>
      </c>
      <c r="F104" s="97">
        <f>SUM(F79:F103)</f>
        <v>100</v>
      </c>
      <c r="G104" s="42">
        <f>SUM(G79:G103)</f>
        <v>379047</v>
      </c>
      <c r="H104" s="42">
        <f>SUM(H79:H103)</f>
        <v>443108</v>
      </c>
      <c r="I104" s="42">
        <f t="shared" si="11"/>
        <v>16.900542676765685</v>
      </c>
      <c r="J104" s="97">
        <f>SUM(J79:J103)</f>
        <v>99.999999999999986</v>
      </c>
      <c r="K104" s="4"/>
      <c r="L104" s="42">
        <f>SUM(L79:L103)</f>
        <v>1599839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256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260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31.5" customHeight="1">
      <c r="A14" s="12"/>
      <c r="B14" s="30" t="s">
        <v>259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3909</v>
      </c>
      <c r="D17" s="35">
        <v>4785</v>
      </c>
      <c r="E17" s="36">
        <f t="shared" ref="E17:I24" si="0">IF(ISBLANK(D17),"",(IFERROR(((D17/C17-1)*100),"")))</f>
        <v>22.409823484267079</v>
      </c>
      <c r="F17" s="36">
        <f>+(D17*100)/$D$24</f>
        <v>5.0178271812080535</v>
      </c>
      <c r="G17" s="35">
        <v>35761</v>
      </c>
      <c r="H17" s="35">
        <v>46158</v>
      </c>
      <c r="I17" s="36">
        <f t="shared" si="0"/>
        <v>29.07357176812728</v>
      </c>
      <c r="J17" s="36">
        <f>+(H17*100)/$H$24</f>
        <v>4.8451245920671289</v>
      </c>
      <c r="K17" s="79"/>
      <c r="L17" s="35">
        <v>138700</v>
      </c>
      <c r="M17" s="36">
        <f>+(L17*100)/$L$24</f>
        <v>3.867790175589866</v>
      </c>
      <c r="N17" s="15"/>
    </row>
    <row r="18" spans="1:14" ht="15.75">
      <c r="A18" s="12"/>
      <c r="B18" s="34" t="s">
        <v>60</v>
      </c>
      <c r="C18" s="35">
        <v>26060</v>
      </c>
      <c r="D18" s="35">
        <v>33193</v>
      </c>
      <c r="E18" s="36">
        <f t="shared" si="0"/>
        <v>27.371450498848816</v>
      </c>
      <c r="F18" s="36">
        <f t="shared" ref="F18:F23" si="1">+(D18*100)/$D$24</f>
        <v>34.808095637583889</v>
      </c>
      <c r="G18" s="35">
        <v>265479</v>
      </c>
      <c r="H18" s="35">
        <v>323071</v>
      </c>
      <c r="I18" s="36">
        <f t="shared" si="0"/>
        <v>21.69361795094904</v>
      </c>
      <c r="J18" s="36">
        <f t="shared" ref="J18:J23" si="2">+(H18*100)/$H$24</f>
        <v>33.912198255637584</v>
      </c>
      <c r="K18" s="79"/>
      <c r="L18" s="35">
        <v>1041343</v>
      </c>
      <c r="M18" s="36">
        <f t="shared" ref="M18:M23" si="3">+(L18*100)/$L$24</f>
        <v>29.038905730492267</v>
      </c>
      <c r="N18" s="15"/>
    </row>
    <row r="19" spans="1:14" ht="15.75">
      <c r="A19" s="12"/>
      <c r="B19" s="34" t="s">
        <v>80</v>
      </c>
      <c r="C19" s="35">
        <v>12745</v>
      </c>
      <c r="D19" s="35">
        <v>13502</v>
      </c>
      <c r="E19" s="36">
        <f t="shared" si="0"/>
        <v>5.9395841506473035</v>
      </c>
      <c r="F19" s="36">
        <f t="shared" si="1"/>
        <v>14.158976510067115</v>
      </c>
      <c r="G19" s="35">
        <v>143148</v>
      </c>
      <c r="H19" s="35">
        <v>146285</v>
      </c>
      <c r="I19" s="36">
        <f t="shared" si="0"/>
        <v>2.1914382317601344</v>
      </c>
      <c r="J19" s="36">
        <f t="shared" si="2"/>
        <v>15.355280795323454</v>
      </c>
      <c r="K19" s="79"/>
      <c r="L19" s="35">
        <v>570267</v>
      </c>
      <c r="M19" s="36">
        <f t="shared" si="3"/>
        <v>15.902473684665509</v>
      </c>
      <c r="N19" s="15"/>
    </row>
    <row r="20" spans="1:14" ht="15.75">
      <c r="A20" s="12"/>
      <c r="B20" s="34" t="s">
        <v>81</v>
      </c>
      <c r="C20" s="35">
        <v>5572</v>
      </c>
      <c r="D20" s="35">
        <v>6011</v>
      </c>
      <c r="E20" s="36">
        <f t="shared" si="0"/>
        <v>7.8786791098348852</v>
      </c>
      <c r="F20" s="36">
        <f t="shared" si="1"/>
        <v>6.3034815436241614</v>
      </c>
      <c r="G20" s="35">
        <v>63337</v>
      </c>
      <c r="H20" s="35">
        <v>64846</v>
      </c>
      <c r="I20" s="36">
        <f t="shared" si="0"/>
        <v>2.3824936451047662</v>
      </c>
      <c r="J20" s="36">
        <f t="shared" si="2"/>
        <v>6.8067712920227281</v>
      </c>
      <c r="K20" s="79"/>
      <c r="L20" s="35">
        <v>258945</v>
      </c>
      <c r="M20" s="36">
        <f t="shared" si="3"/>
        <v>7.2209439583137547</v>
      </c>
      <c r="N20" s="15"/>
    </row>
    <row r="21" spans="1:14" ht="15.75">
      <c r="A21" s="12"/>
      <c r="B21" s="34" t="s">
        <v>59</v>
      </c>
      <c r="C21" s="35">
        <v>11060</v>
      </c>
      <c r="D21" s="35">
        <v>13440</v>
      </c>
      <c r="E21" s="36">
        <f t="shared" si="0"/>
        <v>21.518987341772156</v>
      </c>
      <c r="F21" s="36">
        <f t="shared" si="1"/>
        <v>14.093959731543624</v>
      </c>
      <c r="G21" s="35">
        <v>139357</v>
      </c>
      <c r="H21" s="35">
        <v>152606</v>
      </c>
      <c r="I21" s="36">
        <f t="shared" si="0"/>
        <v>9.5072368090587389</v>
      </c>
      <c r="J21" s="36">
        <f t="shared" si="2"/>
        <v>16.018785118440928</v>
      </c>
      <c r="K21" s="79"/>
      <c r="L21" s="35">
        <v>618632</v>
      </c>
      <c r="M21" s="36">
        <f t="shared" si="3"/>
        <v>17.251180763558111</v>
      </c>
      <c r="N21" s="15"/>
    </row>
    <row r="22" spans="1:14" ht="15.75">
      <c r="A22" s="12"/>
      <c r="B22" s="34" t="s">
        <v>86</v>
      </c>
      <c r="C22" s="35">
        <v>1810</v>
      </c>
      <c r="D22" s="35">
        <v>2350</v>
      </c>
      <c r="E22" s="36">
        <f t="shared" si="0"/>
        <v>29.834254143646397</v>
      </c>
      <c r="F22" s="36">
        <f t="shared" si="1"/>
        <v>2.4643456375838926</v>
      </c>
      <c r="G22" s="35">
        <v>23335</v>
      </c>
      <c r="H22" s="35">
        <v>24555</v>
      </c>
      <c r="I22" s="36">
        <f t="shared" si="0"/>
        <v>5.2281979858581629</v>
      </c>
      <c r="J22" s="36">
        <f t="shared" si="2"/>
        <v>2.5774954365052292</v>
      </c>
      <c r="K22" s="79"/>
      <c r="L22" s="35">
        <v>111154</v>
      </c>
      <c r="M22" s="36">
        <f t="shared" si="3"/>
        <v>3.0996420272351548</v>
      </c>
      <c r="N22" s="15"/>
    </row>
    <row r="23" spans="1:14" ht="15.75">
      <c r="A23" s="12"/>
      <c r="B23" s="34" t="s">
        <v>253</v>
      </c>
      <c r="C23" s="35">
        <v>14194</v>
      </c>
      <c r="D23" s="35">
        <v>22079</v>
      </c>
      <c r="E23" s="36">
        <f t="shared" si="0"/>
        <v>55.551641538678311</v>
      </c>
      <c r="F23" s="36">
        <f t="shared" si="1"/>
        <v>23.153313758389263</v>
      </c>
      <c r="G23" s="35">
        <v>198552</v>
      </c>
      <c r="H23" s="35">
        <v>195148</v>
      </c>
      <c r="I23" s="36">
        <f t="shared" si="0"/>
        <v>-1.714412345380556</v>
      </c>
      <c r="J23" s="36">
        <f t="shared" si="2"/>
        <v>20.484344510002948</v>
      </c>
      <c r="K23" s="79"/>
      <c r="L23" s="35">
        <v>846986</v>
      </c>
      <c r="M23" s="36">
        <f t="shared" si="3"/>
        <v>23.619063660145336</v>
      </c>
      <c r="N23" s="15"/>
    </row>
    <row r="24" spans="1:14" ht="15.75">
      <c r="A24" s="12"/>
      <c r="B24" s="40" t="s">
        <v>70</v>
      </c>
      <c r="C24" s="37">
        <f>SUM(C17:C23)</f>
        <v>75350</v>
      </c>
      <c r="D24" s="37">
        <f>SUM(D17:D23)</f>
        <v>95360</v>
      </c>
      <c r="E24" s="38">
        <f t="shared" si="0"/>
        <v>26.556071665560708</v>
      </c>
      <c r="F24" s="38">
        <f>SUM(F17:F23)</f>
        <v>99.999999999999986</v>
      </c>
      <c r="G24" s="37">
        <f>SUM(G17:G23)</f>
        <v>868969</v>
      </c>
      <c r="H24" s="37">
        <f>SUM(H17:H23)</f>
        <v>952669</v>
      </c>
      <c r="I24" s="38">
        <f t="shared" si="0"/>
        <v>9.6321042522805822</v>
      </c>
      <c r="J24" s="38">
        <f>SUM(J17:J23)</f>
        <v>100</v>
      </c>
      <c r="K24" s="4"/>
      <c r="L24" s="37">
        <f>SUM(L17:L23)</f>
        <v>3586027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310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1635</v>
      </c>
      <c r="D27" s="35">
        <v>1882</v>
      </c>
      <c r="E27" s="36">
        <f t="shared" ref="E27:I33" si="4">IF(ISBLANK(D27),"",(IFERROR(((D27/C27-1)*100),"")))</f>
        <v>15.10703363914374</v>
      </c>
      <c r="F27" s="36">
        <f>+(D27*100)/$D$34</f>
        <v>3.7459445472821002</v>
      </c>
      <c r="G27" s="35">
        <v>15413</v>
      </c>
      <c r="H27" s="35">
        <v>18710</v>
      </c>
      <c r="I27" s="36">
        <f t="shared" si="4"/>
        <v>21.391033543112957</v>
      </c>
      <c r="J27" s="36">
        <f>+(H27*100)/$H$34</f>
        <v>3.671788068553127</v>
      </c>
      <c r="K27" s="79"/>
      <c r="L27" s="35">
        <v>58090</v>
      </c>
      <c r="M27" s="36">
        <f>+(L27*100)/$L$34</f>
        <v>2.9246979641403534</v>
      </c>
      <c r="N27" s="15"/>
    </row>
    <row r="28" spans="1:14" ht="15.75">
      <c r="A28" s="12"/>
      <c r="B28" s="34" t="s">
        <v>60</v>
      </c>
      <c r="C28" s="36">
        <v>12404</v>
      </c>
      <c r="D28" s="35">
        <v>15990</v>
      </c>
      <c r="E28" s="36">
        <f t="shared" si="4"/>
        <v>28.910029022895834</v>
      </c>
      <c r="F28" s="36">
        <f t="shared" ref="F28:F33" si="5">+(D28*100)/$D$34</f>
        <v>31.826595808204456</v>
      </c>
      <c r="G28" s="35">
        <v>133232</v>
      </c>
      <c r="H28" s="35">
        <v>154263</v>
      </c>
      <c r="I28" s="36">
        <f t="shared" si="4"/>
        <v>15.785246787558549</v>
      </c>
      <c r="J28" s="36">
        <f t="shared" ref="J28:J33" si="6">+(H28*100)/$H$34</f>
        <v>30.273706190230413</v>
      </c>
      <c r="K28" s="79"/>
      <c r="L28" s="35">
        <v>515700</v>
      </c>
      <c r="M28" s="36">
        <f t="shared" ref="M28:M33" si="7">+(L28*100)/$L$34</f>
        <v>25.964309521555865</v>
      </c>
      <c r="N28" s="15"/>
    </row>
    <row r="29" spans="1:14" ht="15.75">
      <c r="A29" s="12"/>
      <c r="B29" s="34" t="s">
        <v>80</v>
      </c>
      <c r="C29" s="36">
        <v>8040</v>
      </c>
      <c r="D29" s="35">
        <v>8497</v>
      </c>
      <c r="E29" s="36">
        <f t="shared" si="4"/>
        <v>5.6840796019900441</v>
      </c>
      <c r="F29" s="36">
        <f t="shared" si="5"/>
        <v>16.912481837543041</v>
      </c>
      <c r="G29" s="35">
        <v>94155</v>
      </c>
      <c r="H29" s="35">
        <v>94356</v>
      </c>
      <c r="I29" s="36">
        <f t="shared" si="4"/>
        <v>0.21347777600764228</v>
      </c>
      <c r="J29" s="36">
        <f t="shared" si="6"/>
        <v>18.517115713329709</v>
      </c>
      <c r="K29" s="79"/>
      <c r="L29" s="35">
        <v>369637</v>
      </c>
      <c r="M29" s="36">
        <f t="shared" si="7"/>
        <v>18.61037323757872</v>
      </c>
      <c r="N29" s="15"/>
    </row>
    <row r="30" spans="1:14" ht="15.75">
      <c r="A30" s="12"/>
      <c r="B30" s="34" t="s">
        <v>81</v>
      </c>
      <c r="C30" s="36">
        <v>3056</v>
      </c>
      <c r="D30" s="35">
        <v>3189</v>
      </c>
      <c r="E30" s="36">
        <f t="shared" si="4"/>
        <v>4.3520942408376895</v>
      </c>
      <c r="F30" s="36">
        <f t="shared" si="5"/>
        <v>6.3474055054636649</v>
      </c>
      <c r="G30" s="35">
        <v>35856</v>
      </c>
      <c r="H30" s="35">
        <v>35418</v>
      </c>
      <c r="I30" s="36">
        <f t="shared" si="4"/>
        <v>-1.2215528781793883</v>
      </c>
      <c r="J30" s="36">
        <f t="shared" si="6"/>
        <v>6.9506889263503293</v>
      </c>
      <c r="K30" s="79"/>
      <c r="L30" s="35">
        <v>143825</v>
      </c>
      <c r="M30" s="36">
        <f t="shared" si="7"/>
        <v>7.2412581286363631</v>
      </c>
      <c r="N30" s="15"/>
    </row>
    <row r="31" spans="1:14" ht="15.75">
      <c r="A31" s="12"/>
      <c r="B31" s="34" t="s">
        <v>59</v>
      </c>
      <c r="C31" s="36">
        <v>6382</v>
      </c>
      <c r="D31" s="35">
        <v>7732</v>
      </c>
      <c r="E31" s="36">
        <f t="shared" si="4"/>
        <v>21.153243497336248</v>
      </c>
      <c r="F31" s="36">
        <f t="shared" si="5"/>
        <v>15.389821062478852</v>
      </c>
      <c r="G31" s="35">
        <v>82371</v>
      </c>
      <c r="H31" s="35">
        <v>89717</v>
      </c>
      <c r="I31" s="36">
        <f t="shared" si="4"/>
        <v>8.9181872260868609</v>
      </c>
      <c r="J31" s="36">
        <f t="shared" si="6"/>
        <v>17.606724219475197</v>
      </c>
      <c r="K31" s="79"/>
      <c r="L31" s="35">
        <v>363566</v>
      </c>
      <c r="M31" s="36">
        <f t="shared" si="7"/>
        <v>18.304712343443825</v>
      </c>
      <c r="N31" s="15"/>
    </row>
    <row r="32" spans="1:14" ht="15.75">
      <c r="A32" s="12"/>
      <c r="B32" s="34" t="s">
        <v>86</v>
      </c>
      <c r="C32" s="36">
        <v>1015</v>
      </c>
      <c r="D32" s="35">
        <v>1290</v>
      </c>
      <c r="E32" s="36">
        <f t="shared" si="4"/>
        <v>27.093596059113302</v>
      </c>
      <c r="F32" s="36">
        <f t="shared" si="5"/>
        <v>2.5676240520690272</v>
      </c>
      <c r="G32" s="35">
        <v>13545</v>
      </c>
      <c r="H32" s="35">
        <v>13921</v>
      </c>
      <c r="I32" s="36">
        <f t="shared" si="4"/>
        <v>2.7759320782576591</v>
      </c>
      <c r="J32" s="36">
        <f t="shared" si="6"/>
        <v>2.7319594709956219</v>
      </c>
      <c r="K32" s="79"/>
      <c r="L32" s="35">
        <v>63069</v>
      </c>
      <c r="M32" s="36">
        <f t="shared" si="7"/>
        <v>3.1753791685379227</v>
      </c>
      <c r="N32" s="15"/>
    </row>
    <row r="33" spans="1:14" ht="15.75">
      <c r="A33" s="12"/>
      <c r="B33" s="34" t="s">
        <v>253</v>
      </c>
      <c r="C33" s="36">
        <v>7663</v>
      </c>
      <c r="D33" s="35">
        <v>11661</v>
      </c>
      <c r="E33" s="36">
        <f t="shared" si="4"/>
        <v>52.172778285266872</v>
      </c>
      <c r="F33" s="36">
        <f t="shared" si="5"/>
        <v>23.210127186958857</v>
      </c>
      <c r="G33" s="35">
        <v>115350</v>
      </c>
      <c r="H33" s="35">
        <v>103176</v>
      </c>
      <c r="I33" s="36">
        <f t="shared" si="4"/>
        <v>-10.553966189856956</v>
      </c>
      <c r="J33" s="36">
        <f t="shared" si="6"/>
        <v>20.248017411065604</v>
      </c>
      <c r="K33" s="79"/>
      <c r="L33" s="35">
        <v>472301</v>
      </c>
      <c r="M33" s="36">
        <f t="shared" si="7"/>
        <v>23.779269636106953</v>
      </c>
      <c r="N33" s="15"/>
    </row>
    <row r="34" spans="1:14" ht="15.75">
      <c r="A34" s="12"/>
      <c r="B34" s="40" t="s">
        <v>70</v>
      </c>
      <c r="C34" s="37">
        <f>SUM(C27:C33)</f>
        <v>40195</v>
      </c>
      <c r="D34" s="37">
        <f>SUM(D27:D33)</f>
        <v>50241</v>
      </c>
      <c r="E34" s="38">
        <f t="shared" ref="E34" si="8">IF(ISBLANK(D34),"",(IFERROR(((D34/C34-1)*100),"")))</f>
        <v>24.993158353028978</v>
      </c>
      <c r="F34" s="38">
        <f>SUM(F27:F33)</f>
        <v>99.999999999999986</v>
      </c>
      <c r="G34" s="37">
        <f>SUM(G27:G33)</f>
        <v>489922</v>
      </c>
      <c r="H34" s="37">
        <f>SUM(H27:H33)</f>
        <v>509561</v>
      </c>
      <c r="I34" s="38">
        <f t="shared" ref="I34" si="9">IF(ISBLANK(H34),"",(IFERROR(((H34/G34-1)*100),"")))</f>
        <v>4.0085972869150499</v>
      </c>
      <c r="J34" s="38">
        <f>SUM(J27:J33)</f>
        <v>100</v>
      </c>
      <c r="K34" s="4"/>
      <c r="L34" s="37">
        <f>SUM(L27:L33)</f>
        <v>1986188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311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2274</v>
      </c>
      <c r="D37" s="36">
        <f t="shared" si="10"/>
        <v>2903</v>
      </c>
      <c r="E37" s="36">
        <f t="shared" ref="E37:E44" si="11">IF(ISBLANK(D37),"",(IFERROR(((D37/C37-1)*100),"")))</f>
        <v>27.660510114335967</v>
      </c>
      <c r="F37" s="36">
        <f>+(D37*100)/$D$44</f>
        <v>6.4340965003656994</v>
      </c>
      <c r="G37" s="36">
        <f t="shared" ref="G37:H43" si="12">G17-G27</f>
        <v>20348</v>
      </c>
      <c r="H37" s="36">
        <f t="shared" si="12"/>
        <v>27448</v>
      </c>
      <c r="I37" s="36">
        <f t="shared" ref="I37:I44" si="13">IF(ISBLANK(H37),"",(IFERROR(((H37/G37-1)*100),"")))</f>
        <v>34.892864163554151</v>
      </c>
      <c r="J37" s="36">
        <f>+(H37*100)/$H$44</f>
        <v>6.1944266409092137</v>
      </c>
      <c r="K37" s="79"/>
      <c r="L37" s="36">
        <f t="shared" ref="L37:L43" si="14">L17-L27</f>
        <v>80610</v>
      </c>
      <c r="M37" s="36">
        <f>+(L37*100)/$L$44</f>
        <v>5.038632012346242</v>
      </c>
      <c r="N37" s="15"/>
    </row>
    <row r="38" spans="1:14" ht="15.75">
      <c r="A38" s="12"/>
      <c r="B38" s="34" t="s">
        <v>60</v>
      </c>
      <c r="C38" s="36">
        <f t="shared" si="10"/>
        <v>13656</v>
      </c>
      <c r="D38" s="36">
        <f t="shared" si="10"/>
        <v>17203</v>
      </c>
      <c r="E38" s="36">
        <f t="shared" si="11"/>
        <v>25.973930872876384</v>
      </c>
      <c r="F38" s="36">
        <f t="shared" ref="F38:F43" si="15">+(D38*100)/$D$44</f>
        <v>38.128061348877416</v>
      </c>
      <c r="G38" s="36">
        <f t="shared" si="12"/>
        <v>132247</v>
      </c>
      <c r="H38" s="36">
        <f t="shared" si="12"/>
        <v>168808</v>
      </c>
      <c r="I38" s="36">
        <f t="shared" si="13"/>
        <v>27.645995750376184</v>
      </c>
      <c r="J38" s="36">
        <f t="shared" ref="J38:J43" si="16">+(H38*100)/$H$44</f>
        <v>38.096355741715335</v>
      </c>
      <c r="K38" s="79"/>
      <c r="L38" s="36">
        <f t="shared" si="14"/>
        <v>525643</v>
      </c>
      <c r="M38" s="36">
        <f t="shared" ref="M38:M43" si="17">+(L38*100)/$L$44</f>
        <v>32.855993634359457</v>
      </c>
      <c r="N38" s="15"/>
    </row>
    <row r="39" spans="1:14" ht="15.75">
      <c r="A39" s="12"/>
      <c r="B39" s="34" t="s">
        <v>80</v>
      </c>
      <c r="C39" s="36">
        <f t="shared" si="10"/>
        <v>4705</v>
      </c>
      <c r="D39" s="36">
        <f t="shared" si="10"/>
        <v>5005</v>
      </c>
      <c r="E39" s="36">
        <f t="shared" si="11"/>
        <v>6.3761955366631318</v>
      </c>
      <c r="F39" s="36">
        <f t="shared" si="15"/>
        <v>11.092887696979099</v>
      </c>
      <c r="G39" s="36">
        <f t="shared" si="12"/>
        <v>48993</v>
      </c>
      <c r="H39" s="36">
        <f t="shared" si="12"/>
        <v>51929</v>
      </c>
      <c r="I39" s="36">
        <f t="shared" si="13"/>
        <v>5.9926928336701213</v>
      </c>
      <c r="J39" s="36">
        <f t="shared" si="16"/>
        <v>11.719264829341832</v>
      </c>
      <c r="K39" s="79"/>
      <c r="L39" s="36">
        <f t="shared" si="14"/>
        <v>200630</v>
      </c>
      <c r="M39" s="36">
        <f t="shared" si="17"/>
        <v>12.540636901588222</v>
      </c>
      <c r="N39" s="15"/>
    </row>
    <row r="40" spans="1:14" ht="15.75">
      <c r="A40" s="12"/>
      <c r="B40" s="34" t="s">
        <v>81</v>
      </c>
      <c r="C40" s="36">
        <f t="shared" si="10"/>
        <v>2516</v>
      </c>
      <c r="D40" s="36">
        <f t="shared" si="10"/>
        <v>2822</v>
      </c>
      <c r="E40" s="36">
        <f t="shared" si="11"/>
        <v>12.162162162162172</v>
      </c>
      <c r="F40" s="36">
        <f t="shared" si="15"/>
        <v>6.2545712449300739</v>
      </c>
      <c r="G40" s="36">
        <f t="shared" si="12"/>
        <v>27481</v>
      </c>
      <c r="H40" s="36">
        <f t="shared" si="12"/>
        <v>29428</v>
      </c>
      <c r="I40" s="36">
        <f t="shared" si="13"/>
        <v>7.0848950183763248</v>
      </c>
      <c r="J40" s="36">
        <f t="shared" si="16"/>
        <v>6.641270299791473</v>
      </c>
      <c r="K40" s="79"/>
      <c r="L40" s="36">
        <f t="shared" si="14"/>
        <v>115120</v>
      </c>
      <c r="M40" s="36">
        <f t="shared" si="17"/>
        <v>7.1957240697345171</v>
      </c>
      <c r="N40" s="15"/>
    </row>
    <row r="41" spans="1:14" ht="15.75">
      <c r="A41" s="12"/>
      <c r="B41" s="34" t="s">
        <v>59</v>
      </c>
      <c r="C41" s="36">
        <f t="shared" si="10"/>
        <v>4678</v>
      </c>
      <c r="D41" s="36">
        <f t="shared" si="10"/>
        <v>5708</v>
      </c>
      <c r="E41" s="36">
        <f t="shared" si="11"/>
        <v>22.017956391620341</v>
      </c>
      <c r="F41" s="36">
        <f t="shared" si="15"/>
        <v>12.650989605266075</v>
      </c>
      <c r="G41" s="36">
        <f t="shared" si="12"/>
        <v>56986</v>
      </c>
      <c r="H41" s="36">
        <f t="shared" si="12"/>
        <v>62889</v>
      </c>
      <c r="I41" s="36">
        <f t="shared" si="13"/>
        <v>10.358684589197352</v>
      </c>
      <c r="J41" s="36">
        <f t="shared" si="16"/>
        <v>14.192702456286051</v>
      </c>
      <c r="K41" s="79"/>
      <c r="L41" s="36">
        <f t="shared" si="14"/>
        <v>255066</v>
      </c>
      <c r="M41" s="36">
        <f t="shared" si="17"/>
        <v>15.94322928744705</v>
      </c>
      <c r="N41" s="15"/>
    </row>
    <row r="42" spans="1:14" ht="15.75">
      <c r="A42" s="12"/>
      <c r="B42" s="34" t="s">
        <v>86</v>
      </c>
      <c r="C42" s="36">
        <f t="shared" si="10"/>
        <v>795</v>
      </c>
      <c r="D42" s="36">
        <f t="shared" si="10"/>
        <v>1060</v>
      </c>
      <c r="E42" s="36">
        <f t="shared" si="11"/>
        <v>33.333333333333329</v>
      </c>
      <c r="F42" s="36">
        <f t="shared" si="15"/>
        <v>2.3493428489106587</v>
      </c>
      <c r="G42" s="36">
        <f t="shared" si="12"/>
        <v>9790</v>
      </c>
      <c r="H42" s="36">
        <f t="shared" si="12"/>
        <v>10634</v>
      </c>
      <c r="I42" s="36">
        <f t="shared" si="13"/>
        <v>8.6210418794688373</v>
      </c>
      <c r="J42" s="36">
        <f t="shared" si="16"/>
        <v>2.3998663982595665</v>
      </c>
      <c r="K42" s="79"/>
      <c r="L42" s="36">
        <f t="shared" si="14"/>
        <v>48085</v>
      </c>
      <c r="M42" s="36">
        <f t="shared" si="17"/>
        <v>3.0056149400033378</v>
      </c>
      <c r="N42" s="15"/>
    </row>
    <row r="43" spans="1:14" ht="15.75">
      <c r="A43" s="12"/>
      <c r="B43" s="34" t="s">
        <v>253</v>
      </c>
      <c r="C43" s="36">
        <f t="shared" si="10"/>
        <v>6531</v>
      </c>
      <c r="D43" s="36">
        <f t="shared" si="10"/>
        <v>10418</v>
      </c>
      <c r="E43" s="36">
        <f t="shared" si="11"/>
        <v>59.51615372837238</v>
      </c>
      <c r="F43" s="36">
        <f t="shared" si="15"/>
        <v>23.09005075467098</v>
      </c>
      <c r="G43" s="36">
        <f t="shared" si="12"/>
        <v>83202</v>
      </c>
      <c r="H43" s="36">
        <f t="shared" si="12"/>
        <v>91972</v>
      </c>
      <c r="I43" s="36">
        <f t="shared" si="13"/>
        <v>10.540612004519122</v>
      </c>
      <c r="J43" s="36">
        <f t="shared" si="16"/>
        <v>20.756113633696526</v>
      </c>
      <c r="K43" s="79"/>
      <c r="L43" s="36">
        <f t="shared" si="14"/>
        <v>374685</v>
      </c>
      <c r="M43" s="36">
        <f t="shared" si="17"/>
        <v>23.420169154521172</v>
      </c>
      <c r="N43" s="15"/>
    </row>
    <row r="44" spans="1:14" ht="15.75">
      <c r="A44" s="12"/>
      <c r="B44" s="40" t="s">
        <v>70</v>
      </c>
      <c r="C44" s="37">
        <f>SUM(C37:C43)</f>
        <v>35155</v>
      </c>
      <c r="D44" s="37">
        <f>SUM(D37:D43)</f>
        <v>45119</v>
      </c>
      <c r="E44" s="38">
        <f t="shared" si="11"/>
        <v>28.343052197411467</v>
      </c>
      <c r="F44" s="38">
        <f>SUM(F37:F43)</f>
        <v>100</v>
      </c>
      <c r="G44" s="37">
        <f>SUM(G37:G43)</f>
        <v>379047</v>
      </c>
      <c r="H44" s="37">
        <f>SUM(H37:H43)</f>
        <v>443108</v>
      </c>
      <c r="I44" s="38">
        <f t="shared" si="13"/>
        <v>16.900542676765685</v>
      </c>
      <c r="J44" s="38">
        <f>SUM(J37:J43)</f>
        <v>100</v>
      </c>
      <c r="K44" s="4"/>
      <c r="L44" s="37">
        <f>SUM(L37:L43)</f>
        <v>1599839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31.5" customHeight="1">
      <c r="A14" s="12"/>
      <c r="B14" s="30" t="s">
        <v>261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5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24930</v>
      </c>
      <c r="D17" s="35">
        <v>34877</v>
      </c>
      <c r="E17" s="36">
        <f t="shared" ref="E17:E23" si="0">IF(ISBLANK(D17),"",(IFERROR(((D17/C17-1)*100),"")))</f>
        <v>39.899719213798647</v>
      </c>
      <c r="F17" s="36">
        <f>+(D17*100)/$D$23</f>
        <v>36.574035234899327</v>
      </c>
      <c r="G17" s="35">
        <v>275137</v>
      </c>
      <c r="H17" s="35">
        <v>330104</v>
      </c>
      <c r="I17" s="36">
        <f t="shared" ref="I17:I23" si="1">IF(ISBLANK(H17),"",(IFERROR(((H17/G17-1)*100),"")))</f>
        <v>19.978047300072333</v>
      </c>
      <c r="J17" s="36">
        <f>+(H17*100)/$H$23</f>
        <v>34.65043997442973</v>
      </c>
      <c r="K17" s="79"/>
      <c r="L17" s="35">
        <v>1199159</v>
      </c>
      <c r="M17" s="36">
        <f>+(L17*100)/$L$23</f>
        <v>33.439764954363142</v>
      </c>
      <c r="N17" s="15"/>
    </row>
    <row r="18" spans="1:14" ht="15.75">
      <c r="A18" s="12"/>
      <c r="B18" s="34" t="s">
        <v>300</v>
      </c>
      <c r="C18" s="35">
        <v>25783</v>
      </c>
      <c r="D18" s="35">
        <v>29929</v>
      </c>
      <c r="E18" s="36">
        <f t="shared" si="0"/>
        <v>16.080363029903431</v>
      </c>
      <c r="F18" s="36">
        <f t="shared" ref="F18:F21" si="2">+(D18*100)/$D$23</f>
        <v>31.385276845637584</v>
      </c>
      <c r="G18" s="35">
        <v>314328</v>
      </c>
      <c r="H18" s="35">
        <v>317645</v>
      </c>
      <c r="I18" s="36">
        <f t="shared" si="1"/>
        <v>1.0552671095161781</v>
      </c>
      <c r="J18" s="36">
        <f t="shared" ref="J18:J21" si="3">+(H18*100)/$H$23</f>
        <v>33.342640518375219</v>
      </c>
      <c r="K18" s="79"/>
      <c r="L18" s="35">
        <v>1294631</v>
      </c>
      <c r="M18" s="36">
        <f t="shared" ref="M18:M21" si="4">+(L18*100)/$L$23</f>
        <v>36.102098506229872</v>
      </c>
      <c r="N18" s="15"/>
    </row>
    <row r="19" spans="1:14" ht="15.75">
      <c r="A19" s="12"/>
      <c r="B19" s="34" t="s">
        <v>262</v>
      </c>
      <c r="C19" s="35">
        <v>8774</v>
      </c>
      <c r="D19" s="35">
        <v>10847</v>
      </c>
      <c r="E19" s="36">
        <f t="shared" si="0"/>
        <v>23.626624116708463</v>
      </c>
      <c r="F19" s="36">
        <f t="shared" si="2"/>
        <v>11.374790268456376</v>
      </c>
      <c r="G19" s="35">
        <v>103372</v>
      </c>
      <c r="H19" s="35">
        <v>108742</v>
      </c>
      <c r="I19" s="36">
        <f t="shared" si="1"/>
        <v>5.1948303215570979</v>
      </c>
      <c r="J19" s="36">
        <f t="shared" si="3"/>
        <v>11.41445769726946</v>
      </c>
      <c r="K19" s="79"/>
      <c r="L19" s="35">
        <v>407535</v>
      </c>
      <c r="M19" s="36">
        <f t="shared" si="4"/>
        <v>11.364526814773006</v>
      </c>
      <c r="N19" s="15"/>
    </row>
    <row r="20" spans="1:14" ht="15.75">
      <c r="A20" s="12"/>
      <c r="B20" s="34" t="s">
        <v>263</v>
      </c>
      <c r="C20" s="35">
        <v>7958</v>
      </c>
      <c r="D20" s="35">
        <v>9617</v>
      </c>
      <c r="E20" s="36">
        <f t="shared" si="0"/>
        <v>20.846946468962059</v>
      </c>
      <c r="F20" s="36">
        <f t="shared" si="2"/>
        <v>10.084941275167786</v>
      </c>
      <c r="G20" s="35">
        <v>91410</v>
      </c>
      <c r="H20" s="35">
        <v>96576</v>
      </c>
      <c r="I20" s="36">
        <f t="shared" si="1"/>
        <v>5.6514604529044998</v>
      </c>
      <c r="J20" s="36">
        <f t="shared" si="3"/>
        <v>10.137413939154102</v>
      </c>
      <c r="K20" s="79"/>
      <c r="L20" s="35">
        <v>344081</v>
      </c>
      <c r="M20" s="36">
        <f t="shared" si="4"/>
        <v>9.5950476669584468</v>
      </c>
      <c r="N20" s="15"/>
    </row>
    <row r="21" spans="1:14" ht="15.75">
      <c r="A21" s="12"/>
      <c r="B21" s="34" t="s">
        <v>264</v>
      </c>
      <c r="C21" s="35">
        <v>3276</v>
      </c>
      <c r="D21" s="35">
        <v>3998</v>
      </c>
      <c r="E21" s="36">
        <f t="shared" si="0"/>
        <v>22.03907203907205</v>
      </c>
      <c r="F21" s="36">
        <f t="shared" si="2"/>
        <v>4.1925335570469802</v>
      </c>
      <c r="G21" s="35">
        <v>35527</v>
      </c>
      <c r="H21" s="35">
        <v>40578</v>
      </c>
      <c r="I21" s="36">
        <f t="shared" si="1"/>
        <v>14.217355813888034</v>
      </c>
      <c r="J21" s="36">
        <f t="shared" si="3"/>
        <v>4.2594017439425444</v>
      </c>
      <c r="K21" s="79"/>
      <c r="L21" s="35">
        <v>137406</v>
      </c>
      <c r="M21" s="36">
        <f t="shared" si="4"/>
        <v>3.8317056731586239</v>
      </c>
      <c r="N21" s="15"/>
    </row>
    <row r="22" spans="1:14" ht="15.75">
      <c r="A22" s="12"/>
      <c r="B22" s="34" t="s">
        <v>265</v>
      </c>
      <c r="C22" s="35">
        <v>4629</v>
      </c>
      <c r="D22" s="35">
        <v>6092</v>
      </c>
      <c r="E22" s="36">
        <f t="shared" si="0"/>
        <v>31.605098293367906</v>
      </c>
      <c r="F22" s="36">
        <f>+(D22*100)/$D$23</f>
        <v>6.3884228187919465</v>
      </c>
      <c r="G22" s="35">
        <v>49195</v>
      </c>
      <c r="H22" s="35">
        <v>59024</v>
      </c>
      <c r="I22" s="36">
        <f t="shared" si="1"/>
        <v>19.979672730968588</v>
      </c>
      <c r="J22" s="36">
        <f>+(H22*100)/$H$23</f>
        <v>6.1956461268289402</v>
      </c>
      <c r="K22" s="79"/>
      <c r="L22" s="35">
        <v>203215</v>
      </c>
      <c r="M22" s="36">
        <f>+(L22*100)/$L$23</f>
        <v>5.6668563845169038</v>
      </c>
      <c r="N22" s="15"/>
    </row>
    <row r="23" spans="1:14" ht="15.75">
      <c r="A23" s="12"/>
      <c r="B23" s="40" t="s">
        <v>70</v>
      </c>
      <c r="C23" s="37">
        <f>SUM(C17:C22)</f>
        <v>75350</v>
      </c>
      <c r="D23" s="37">
        <f>SUM(D17:D22)</f>
        <v>95360</v>
      </c>
      <c r="E23" s="38">
        <f t="shared" si="0"/>
        <v>26.556071665560708</v>
      </c>
      <c r="F23" s="38">
        <f>SUM(F17:F22)</f>
        <v>100.00000000000001</v>
      </c>
      <c r="G23" s="37">
        <f>SUM(G17:G22)</f>
        <v>868969</v>
      </c>
      <c r="H23" s="37">
        <f>SUM(H17:H22)</f>
        <v>952669</v>
      </c>
      <c r="I23" s="38">
        <f t="shared" si="1"/>
        <v>9.6321042522805822</v>
      </c>
      <c r="J23" s="38">
        <f>SUM(J17:J22)</f>
        <v>100</v>
      </c>
      <c r="K23" s="4"/>
      <c r="L23" s="37">
        <f>SUM(L17:L22)</f>
        <v>3586027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13975</v>
      </c>
      <c r="D26" s="35">
        <v>19460</v>
      </c>
      <c r="E26" s="36">
        <f t="shared" ref="E26:E31" si="5">IF(ISBLANK(D26),"",(IFERROR(((D26/C26-1)*100),"")))</f>
        <v>39.248658318425768</v>
      </c>
      <c r="F26" s="36">
        <f>+(D26*100)/$D$32</f>
        <v>38.733305467645948</v>
      </c>
      <c r="G26" s="35">
        <v>162645</v>
      </c>
      <c r="H26" s="35">
        <v>182391</v>
      </c>
      <c r="I26" s="36">
        <f t="shared" ref="I26:I31" si="6">IF(ISBLANK(H26),"",(IFERROR(((H26/G26-1)*100),"")))</f>
        <v>12.140551507885267</v>
      </c>
      <c r="J26" s="36">
        <f>+(H26*100)/$H$32</f>
        <v>35.79375187661536</v>
      </c>
      <c r="K26" s="79"/>
      <c r="L26" s="35">
        <v>685442</v>
      </c>
      <c r="M26" s="36">
        <f>+(L26*100)/$L$32</f>
        <v>34.510429022831673</v>
      </c>
      <c r="N26" s="15"/>
    </row>
    <row r="27" spans="1:14" ht="15.75">
      <c r="A27" s="12"/>
      <c r="B27" s="34" t="s">
        <v>300</v>
      </c>
      <c r="C27" s="35">
        <v>13704</v>
      </c>
      <c r="D27" s="35">
        <v>15558</v>
      </c>
      <c r="E27" s="36">
        <f t="shared" si="5"/>
        <v>13.528896672504388</v>
      </c>
      <c r="F27" s="36">
        <f t="shared" ref="F27:F30" si="7">+(D27*100)/$D$32</f>
        <v>30.966740311697617</v>
      </c>
      <c r="G27" s="35">
        <v>176082</v>
      </c>
      <c r="H27" s="35">
        <v>170421</v>
      </c>
      <c r="I27" s="36">
        <f t="shared" si="6"/>
        <v>-3.2149793846048991</v>
      </c>
      <c r="J27" s="36">
        <f t="shared" ref="J27:J30" si="8">+(H27*100)/$H$32</f>
        <v>33.444671001116646</v>
      </c>
      <c r="K27" s="79"/>
      <c r="L27" s="35">
        <v>718487</v>
      </c>
      <c r="M27" s="36">
        <f t="shared" ref="M27:M30" si="9">+(L27*100)/$L$32</f>
        <v>36.174168809800484</v>
      </c>
      <c r="N27" s="15"/>
    </row>
    <row r="28" spans="1:14" ht="15.75">
      <c r="A28" s="12"/>
      <c r="B28" s="34" t="s">
        <v>262</v>
      </c>
      <c r="C28" s="35">
        <v>4551</v>
      </c>
      <c r="D28" s="35">
        <v>5533</v>
      </c>
      <c r="E28" s="36">
        <f t="shared" si="5"/>
        <v>21.577675236211814</v>
      </c>
      <c r="F28" s="36">
        <f t="shared" si="7"/>
        <v>11.012917736510021</v>
      </c>
      <c r="G28" s="35">
        <v>57166</v>
      </c>
      <c r="H28" s="35">
        <v>57257</v>
      </c>
      <c r="I28" s="36">
        <f t="shared" si="6"/>
        <v>0.15918552986040613</v>
      </c>
      <c r="J28" s="36">
        <f t="shared" si="8"/>
        <v>11.236534978147857</v>
      </c>
      <c r="K28" s="79"/>
      <c r="L28" s="35">
        <v>222677</v>
      </c>
      <c r="M28" s="36">
        <f t="shared" si="9"/>
        <v>11.211275065603054</v>
      </c>
      <c r="N28" s="15"/>
    </row>
    <row r="29" spans="1:14" ht="15.75">
      <c r="A29" s="12"/>
      <c r="B29" s="34" t="s">
        <v>263</v>
      </c>
      <c r="C29" s="35">
        <v>4041</v>
      </c>
      <c r="D29" s="35">
        <v>4899</v>
      </c>
      <c r="E29" s="36">
        <f t="shared" si="5"/>
        <v>21.232368225686706</v>
      </c>
      <c r="F29" s="36">
        <f t="shared" si="7"/>
        <v>9.751000179136561</v>
      </c>
      <c r="G29" s="35">
        <v>50323</v>
      </c>
      <c r="H29" s="35">
        <v>50325</v>
      </c>
      <c r="I29" s="36">
        <f t="shared" si="6"/>
        <v>3.9743258549718163E-3</v>
      </c>
      <c r="J29" s="36">
        <f t="shared" si="8"/>
        <v>9.8761482923536139</v>
      </c>
      <c r="K29" s="79"/>
      <c r="L29" s="35">
        <v>186318</v>
      </c>
      <c r="M29" s="36">
        <f t="shared" si="9"/>
        <v>9.3806829967757324</v>
      </c>
      <c r="N29" s="15"/>
    </row>
    <row r="30" spans="1:14" ht="15.75">
      <c r="A30" s="12"/>
      <c r="B30" s="34" t="s">
        <v>264</v>
      </c>
      <c r="C30" s="35">
        <v>1636</v>
      </c>
      <c r="D30" s="35">
        <v>1962</v>
      </c>
      <c r="E30" s="36">
        <f t="shared" si="5"/>
        <v>19.926650366748166</v>
      </c>
      <c r="F30" s="36">
        <f t="shared" si="7"/>
        <v>3.905177046635218</v>
      </c>
      <c r="G30" s="35">
        <v>18559</v>
      </c>
      <c r="H30" s="35">
        <v>20580</v>
      </c>
      <c r="I30" s="36">
        <f t="shared" si="6"/>
        <v>10.889595344576763</v>
      </c>
      <c r="J30" s="36">
        <f t="shared" si="8"/>
        <v>4.0387706280504201</v>
      </c>
      <c r="K30" s="79"/>
      <c r="L30" s="35">
        <v>72273</v>
      </c>
      <c r="M30" s="36">
        <f t="shared" si="9"/>
        <v>3.6387794106096703</v>
      </c>
      <c r="N30" s="15"/>
    </row>
    <row r="31" spans="1:14" ht="15.75">
      <c r="A31" s="12"/>
      <c r="B31" s="34" t="s">
        <v>265</v>
      </c>
      <c r="C31" s="35">
        <v>2288</v>
      </c>
      <c r="D31" s="35">
        <v>2829</v>
      </c>
      <c r="E31" s="36">
        <f t="shared" si="5"/>
        <v>23.645104895104897</v>
      </c>
      <c r="F31" s="36">
        <f>+(D31*100)/$D$32</f>
        <v>5.6308592583746346</v>
      </c>
      <c r="G31" s="35">
        <v>25147</v>
      </c>
      <c r="H31" s="35">
        <v>28587</v>
      </c>
      <c r="I31" s="36">
        <f t="shared" si="6"/>
        <v>13.679564162723178</v>
      </c>
      <c r="J31" s="36">
        <f>+(H31*100)/$H$32</f>
        <v>5.6101232237161005</v>
      </c>
      <c r="K31" s="79"/>
      <c r="L31" s="35">
        <v>100991</v>
      </c>
      <c r="M31" s="36">
        <f>+(L31*100)/$L$32</f>
        <v>5.0846646943793843</v>
      </c>
      <c r="N31" s="15"/>
    </row>
    <row r="32" spans="1:14" ht="15.75">
      <c r="A32" s="12"/>
      <c r="B32" s="40" t="s">
        <v>70</v>
      </c>
      <c r="C32" s="37">
        <f>SUM(C26:C31)</f>
        <v>40195</v>
      </c>
      <c r="D32" s="37">
        <f>SUM(D26:D31)</f>
        <v>50241</v>
      </c>
      <c r="E32" s="38">
        <f t="shared" ref="E32" si="10">IF(ISBLANK(D32),"",(IFERROR(((D32/C32-1)*100),"")))</f>
        <v>24.993158353028978</v>
      </c>
      <c r="F32" s="38">
        <f>SUM(F26:F31)</f>
        <v>100</v>
      </c>
      <c r="G32" s="37">
        <f>SUM(G26:G31)</f>
        <v>489922</v>
      </c>
      <c r="H32" s="37">
        <f>SUM(H26:H31)</f>
        <v>509561</v>
      </c>
      <c r="I32" s="38">
        <f t="shared" ref="I32" si="11">IF(ISBLANK(H32),"",(IFERROR(((H32/G32-1)*100),"")))</f>
        <v>4.0085972869150499</v>
      </c>
      <c r="J32" s="38">
        <f>SUM(J26:J31)</f>
        <v>100</v>
      </c>
      <c r="K32" s="4"/>
      <c r="L32" s="37">
        <f>SUM(L26:L31)</f>
        <v>1986188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10955</v>
      </c>
      <c r="D35" s="35">
        <f t="shared" si="12"/>
        <v>15417</v>
      </c>
      <c r="E35" s="36">
        <f t="shared" ref="E35:E41" si="13">IF(ISBLANK(D35),"",(IFERROR(((D35/C35-1)*100),"")))</f>
        <v>40.730260155180289</v>
      </c>
      <c r="F35" s="36">
        <f>+(D35*100)/$D$41</f>
        <v>34.169640284580773</v>
      </c>
      <c r="G35" s="35">
        <f t="shared" ref="G35:H40" si="14">G17-G26</f>
        <v>112492</v>
      </c>
      <c r="H35" s="35">
        <f t="shared" si="14"/>
        <v>147713</v>
      </c>
      <c r="I35" s="36">
        <f t="shared" ref="I35:I41" si="15">IF(ISBLANK(H35),"",(IFERROR(((H35/G35-1)*100),"")))</f>
        <v>31.309782028944277</v>
      </c>
      <c r="J35" s="36">
        <f>+(H35*100)/$H$41</f>
        <v>33.335665345694501</v>
      </c>
      <c r="K35" s="79"/>
      <c r="L35" s="35">
        <f t="shared" ref="L35:L40" si="16">L17-L26</f>
        <v>513717</v>
      </c>
      <c r="M35" s="36">
        <f>+(L35*100)/$L$41</f>
        <v>32.110543623452109</v>
      </c>
      <c r="N35" s="15"/>
    </row>
    <row r="36" spans="1:14" ht="15.75">
      <c r="A36" s="12"/>
      <c r="B36" s="34" t="s">
        <v>300</v>
      </c>
      <c r="C36" s="35">
        <f t="shared" si="12"/>
        <v>12079</v>
      </c>
      <c r="D36" s="35">
        <f t="shared" si="12"/>
        <v>14371</v>
      </c>
      <c r="E36" s="36">
        <f t="shared" si="13"/>
        <v>18.975080718602545</v>
      </c>
      <c r="F36" s="36">
        <f t="shared" ref="F36:F39" si="17">+(D36*100)/$D$41</f>
        <v>31.851326492165164</v>
      </c>
      <c r="G36" s="35">
        <f t="shared" si="14"/>
        <v>138246</v>
      </c>
      <c r="H36" s="35">
        <f t="shared" si="14"/>
        <v>147224</v>
      </c>
      <c r="I36" s="36">
        <f t="shared" si="15"/>
        <v>6.4942204476078791</v>
      </c>
      <c r="J36" s="36">
        <f t="shared" ref="J36:J39" si="18">+(H36*100)/$H$41</f>
        <v>33.225308502667524</v>
      </c>
      <c r="K36" s="79"/>
      <c r="L36" s="35">
        <f t="shared" si="16"/>
        <v>576144</v>
      </c>
      <c r="M36" s="36">
        <f t="shared" ref="M36:M39" si="19">+(L36*100)/$L$41</f>
        <v>36.012623770266885</v>
      </c>
      <c r="N36" s="15"/>
    </row>
    <row r="37" spans="1:14" ht="15.75">
      <c r="A37" s="12"/>
      <c r="B37" s="34" t="s">
        <v>262</v>
      </c>
      <c r="C37" s="35">
        <f t="shared" si="12"/>
        <v>4223</v>
      </c>
      <c r="D37" s="35">
        <f t="shared" si="12"/>
        <v>5314</v>
      </c>
      <c r="E37" s="36">
        <f t="shared" si="13"/>
        <v>25.834714657826186</v>
      </c>
      <c r="F37" s="36">
        <f t="shared" si="17"/>
        <v>11.777743301048339</v>
      </c>
      <c r="G37" s="35">
        <f t="shared" si="14"/>
        <v>46206</v>
      </c>
      <c r="H37" s="35">
        <f t="shared" si="14"/>
        <v>51485</v>
      </c>
      <c r="I37" s="36">
        <f t="shared" si="15"/>
        <v>11.424923170151068</v>
      </c>
      <c r="J37" s="36">
        <f t="shared" si="18"/>
        <v>11.619063524016719</v>
      </c>
      <c r="K37" s="79"/>
      <c r="L37" s="35">
        <f t="shared" si="16"/>
        <v>184858</v>
      </c>
      <c r="M37" s="36">
        <f t="shared" si="19"/>
        <v>11.554787700512364</v>
      </c>
      <c r="N37" s="15"/>
    </row>
    <row r="38" spans="1:14" ht="15.75">
      <c r="A38" s="12"/>
      <c r="B38" s="34" t="s">
        <v>263</v>
      </c>
      <c r="C38" s="35">
        <f t="shared" si="12"/>
        <v>3917</v>
      </c>
      <c r="D38" s="35">
        <f t="shared" si="12"/>
        <v>4718</v>
      </c>
      <c r="E38" s="36">
        <f t="shared" si="13"/>
        <v>20.449323461833036</v>
      </c>
      <c r="F38" s="36">
        <f t="shared" si="17"/>
        <v>10.456792038830647</v>
      </c>
      <c r="G38" s="35">
        <f t="shared" si="14"/>
        <v>41087</v>
      </c>
      <c r="H38" s="35">
        <f t="shared" si="14"/>
        <v>46251</v>
      </c>
      <c r="I38" s="36">
        <f t="shared" si="15"/>
        <v>12.568452308516065</v>
      </c>
      <c r="J38" s="36">
        <f t="shared" si="18"/>
        <v>10.437861649981494</v>
      </c>
      <c r="K38" s="79"/>
      <c r="L38" s="35">
        <f t="shared" si="16"/>
        <v>157763</v>
      </c>
      <c r="M38" s="36">
        <f t="shared" si="19"/>
        <v>9.8611797812154851</v>
      </c>
      <c r="N38" s="15"/>
    </row>
    <row r="39" spans="1:14" ht="15.75">
      <c r="A39" s="12"/>
      <c r="B39" s="34" t="s">
        <v>264</v>
      </c>
      <c r="C39" s="35">
        <f t="shared" si="12"/>
        <v>1640</v>
      </c>
      <c r="D39" s="35">
        <f t="shared" si="12"/>
        <v>2036</v>
      </c>
      <c r="E39" s="36">
        <f t="shared" si="13"/>
        <v>24.146341463414632</v>
      </c>
      <c r="F39" s="36">
        <f t="shared" si="17"/>
        <v>4.5125113588510386</v>
      </c>
      <c r="G39" s="35">
        <f t="shared" si="14"/>
        <v>16968</v>
      </c>
      <c r="H39" s="35">
        <f t="shared" si="14"/>
        <v>19998</v>
      </c>
      <c r="I39" s="36">
        <f t="shared" si="15"/>
        <v>17.857142857142861</v>
      </c>
      <c r="J39" s="36">
        <f t="shared" si="18"/>
        <v>4.5131209547108151</v>
      </c>
      <c r="K39" s="79"/>
      <c r="L39" s="35">
        <f t="shared" si="16"/>
        <v>65133</v>
      </c>
      <c r="M39" s="36">
        <f t="shared" si="19"/>
        <v>4.0712221667305268</v>
      </c>
      <c r="N39" s="15"/>
    </row>
    <row r="40" spans="1:14" ht="15.75">
      <c r="A40" s="12"/>
      <c r="B40" s="34" t="s">
        <v>265</v>
      </c>
      <c r="C40" s="35">
        <f t="shared" si="12"/>
        <v>2341</v>
      </c>
      <c r="D40" s="35">
        <f t="shared" si="12"/>
        <v>3263</v>
      </c>
      <c r="E40" s="36">
        <f t="shared" si="13"/>
        <v>39.384878257155066</v>
      </c>
      <c r="F40" s="36">
        <f>+(D40*100)/$D$41</f>
        <v>7.2319865245240367</v>
      </c>
      <c r="G40" s="35">
        <f t="shared" si="14"/>
        <v>24048</v>
      </c>
      <c r="H40" s="35">
        <f t="shared" si="14"/>
        <v>30437</v>
      </c>
      <c r="I40" s="36">
        <f t="shared" si="15"/>
        <v>26.567697937458412</v>
      </c>
      <c r="J40" s="36">
        <f>+(H40*100)/$H$41</f>
        <v>6.8689800229289473</v>
      </c>
      <c r="K40" s="79"/>
      <c r="L40" s="35">
        <f t="shared" si="16"/>
        <v>102224</v>
      </c>
      <c r="M40" s="36">
        <f>+(L40*100)/$L$41</f>
        <v>6.3896429578226313</v>
      </c>
      <c r="N40" s="15"/>
    </row>
    <row r="41" spans="1:14" ht="15.75">
      <c r="A41" s="12"/>
      <c r="B41" s="40" t="s">
        <v>70</v>
      </c>
      <c r="C41" s="37">
        <f>SUM(C35:C40)</f>
        <v>35155</v>
      </c>
      <c r="D41" s="37">
        <f>SUM(D35:D40)</f>
        <v>45119</v>
      </c>
      <c r="E41" s="38">
        <f t="shared" si="13"/>
        <v>28.343052197411467</v>
      </c>
      <c r="F41" s="38">
        <f>SUM(F35:F40)</f>
        <v>100</v>
      </c>
      <c r="G41" s="37">
        <f>SUM(G35:G40)</f>
        <v>379047</v>
      </c>
      <c r="H41" s="37">
        <f>SUM(H35:H40)</f>
        <v>443108</v>
      </c>
      <c r="I41" s="38">
        <f t="shared" si="15"/>
        <v>16.900542676765685</v>
      </c>
      <c r="J41" s="38">
        <f>SUM(J35:J40)</f>
        <v>100.00000000000001</v>
      </c>
      <c r="K41" s="4"/>
      <c r="L41" s="37">
        <f>SUM(L35:L40)</f>
        <v>1599839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47.25">
      <c r="A14" s="12"/>
      <c r="B14" s="30" t="s">
        <v>267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551</v>
      </c>
      <c r="D17" s="35">
        <v>905</v>
      </c>
      <c r="E17" s="36">
        <f t="shared" ref="E17:E23" si="0">IF(ISBLANK(D17),"",(IFERROR(((D17/C17-1)*100),"")))</f>
        <v>64.246823956442839</v>
      </c>
      <c r="F17" s="36">
        <f>+(D17*100)/$D$23</f>
        <v>0.94903523489932884</v>
      </c>
      <c r="G17" s="35">
        <v>6948</v>
      </c>
      <c r="H17" s="35">
        <v>8131</v>
      </c>
      <c r="I17" s="36">
        <f t="shared" ref="I17:I23" si="1">IF(ISBLANK(H17),"",(IFERROR(((H17/G17-1)*100),"")))</f>
        <v>17.026482440990208</v>
      </c>
      <c r="J17" s="36">
        <f>+(H17*100)/$H$23</f>
        <v>0.8534968598747309</v>
      </c>
      <c r="K17" s="79"/>
      <c r="L17" s="35">
        <v>17553</v>
      </c>
      <c r="M17" s="36">
        <f>+(L17*100)/$L$23</f>
        <v>0.48948320801823297</v>
      </c>
      <c r="N17" s="15"/>
    </row>
    <row r="18" spans="1:14" ht="15.75">
      <c r="A18" s="12"/>
      <c r="B18" s="34" t="s">
        <v>82</v>
      </c>
      <c r="C18" s="35">
        <v>37403</v>
      </c>
      <c r="D18" s="35">
        <v>43437</v>
      </c>
      <c r="E18" s="36">
        <f t="shared" si="0"/>
        <v>16.132395797128574</v>
      </c>
      <c r="F18" s="36">
        <f t="shared" ref="F18:F21" si="2">+(D18*100)/$D$23</f>
        <v>45.550545302013425</v>
      </c>
      <c r="G18" s="35">
        <v>423466</v>
      </c>
      <c r="H18" s="35">
        <v>455660</v>
      </c>
      <c r="I18" s="36">
        <f t="shared" si="1"/>
        <v>7.6024993742118685</v>
      </c>
      <c r="J18" s="36">
        <f t="shared" ref="J18:J21" si="3">+(H18*100)/$H$23</f>
        <v>47.829833866747002</v>
      </c>
      <c r="K18" s="79"/>
      <c r="L18" s="35">
        <v>1585544</v>
      </c>
      <c r="M18" s="36">
        <f t="shared" ref="M18:M21" si="4">+(L18*100)/$L$23</f>
        <v>44.214502567883621</v>
      </c>
      <c r="N18" s="15"/>
    </row>
    <row r="19" spans="1:14" ht="15.75">
      <c r="A19" s="12"/>
      <c r="B19" s="34" t="s">
        <v>88</v>
      </c>
      <c r="C19" s="35">
        <v>6052</v>
      </c>
      <c r="D19" s="35">
        <v>5505</v>
      </c>
      <c r="E19" s="36">
        <f t="shared" si="0"/>
        <v>-9.0383344348975552</v>
      </c>
      <c r="F19" s="36">
        <f t="shared" si="2"/>
        <v>5.7728607382550337</v>
      </c>
      <c r="G19" s="35">
        <v>85487</v>
      </c>
      <c r="H19" s="35">
        <v>68354</v>
      </c>
      <c r="I19" s="36">
        <f t="shared" si="1"/>
        <v>-20.041643758700157</v>
      </c>
      <c r="J19" s="36">
        <f t="shared" si="3"/>
        <v>7.1749999212738107</v>
      </c>
      <c r="K19" s="79"/>
      <c r="L19" s="35">
        <v>285993</v>
      </c>
      <c r="M19" s="36">
        <f t="shared" si="4"/>
        <v>7.9752048715751442</v>
      </c>
      <c r="N19" s="15"/>
    </row>
    <row r="20" spans="1:14" ht="15.75">
      <c r="A20" s="12"/>
      <c r="B20" s="34" t="s">
        <v>89</v>
      </c>
      <c r="C20" s="35">
        <v>1973</v>
      </c>
      <c r="D20" s="35">
        <v>2124</v>
      </c>
      <c r="E20" s="36">
        <f t="shared" si="0"/>
        <v>7.6533198175367412</v>
      </c>
      <c r="F20" s="36">
        <f t="shared" si="2"/>
        <v>2.2273489932885906</v>
      </c>
      <c r="G20" s="35">
        <v>24104</v>
      </c>
      <c r="H20" s="35">
        <v>22241</v>
      </c>
      <c r="I20" s="36">
        <f t="shared" si="1"/>
        <v>-7.7290076335877806</v>
      </c>
      <c r="J20" s="36">
        <f t="shared" si="3"/>
        <v>2.3345989005625247</v>
      </c>
      <c r="K20" s="79"/>
      <c r="L20" s="35">
        <v>73299</v>
      </c>
      <c r="M20" s="36">
        <f t="shared" si="4"/>
        <v>2.0440169580429819</v>
      </c>
      <c r="N20" s="15"/>
    </row>
    <row r="21" spans="1:14" ht="15.75">
      <c r="A21" s="12"/>
      <c r="B21" s="34" t="s">
        <v>90</v>
      </c>
      <c r="C21" s="35">
        <v>19226</v>
      </c>
      <c r="D21" s="35">
        <v>31468</v>
      </c>
      <c r="E21" s="36">
        <f t="shared" si="0"/>
        <v>63.674191199417464</v>
      </c>
      <c r="F21" s="36">
        <f t="shared" si="2"/>
        <v>32.999161073825505</v>
      </c>
      <c r="G21" s="35">
        <v>240446</v>
      </c>
      <c r="H21" s="35">
        <v>279046</v>
      </c>
      <c r="I21" s="36">
        <f t="shared" si="1"/>
        <v>16.053500578092383</v>
      </c>
      <c r="J21" s="36">
        <f t="shared" si="3"/>
        <v>29.290970945837433</v>
      </c>
      <c r="K21" s="79"/>
      <c r="L21" s="35">
        <v>1397804</v>
      </c>
      <c r="M21" s="36">
        <f t="shared" si="4"/>
        <v>38.979182253786711</v>
      </c>
      <c r="N21" s="15"/>
    </row>
    <row r="22" spans="1:14" ht="15.75">
      <c r="A22" s="12"/>
      <c r="B22" s="34" t="s">
        <v>71</v>
      </c>
      <c r="C22" s="35">
        <v>10145</v>
      </c>
      <c r="D22" s="35">
        <v>11921</v>
      </c>
      <c r="E22" s="36">
        <f t="shared" si="0"/>
        <v>17.506160670280924</v>
      </c>
      <c r="F22" s="36">
        <f>+(D22*100)/$D$23</f>
        <v>12.501048657718121</v>
      </c>
      <c r="G22" s="35">
        <v>88518</v>
      </c>
      <c r="H22" s="35">
        <v>119237</v>
      </c>
      <c r="I22" s="36">
        <f t="shared" si="1"/>
        <v>34.70367608847917</v>
      </c>
      <c r="J22" s="36">
        <f>+(H22*100)/$H$23</f>
        <v>12.516099505704499</v>
      </c>
      <c r="K22" s="79"/>
      <c r="L22" s="35">
        <v>225834</v>
      </c>
      <c r="M22" s="36">
        <f>+(L22*100)/$L$23</f>
        <v>6.2976101406933074</v>
      </c>
      <c r="N22" s="15"/>
    </row>
    <row r="23" spans="1:14" ht="15.75">
      <c r="A23" s="12"/>
      <c r="B23" s="40" t="s">
        <v>70</v>
      </c>
      <c r="C23" s="37">
        <f>SUM(C17:C22)</f>
        <v>75350</v>
      </c>
      <c r="D23" s="37">
        <f>SUM(D17:D22)</f>
        <v>95360</v>
      </c>
      <c r="E23" s="38">
        <f t="shared" si="0"/>
        <v>26.556071665560708</v>
      </c>
      <c r="F23" s="38">
        <f>SUM(F17:F22)</f>
        <v>100</v>
      </c>
      <c r="G23" s="37">
        <f>SUM(G17:G22)</f>
        <v>868969</v>
      </c>
      <c r="H23" s="37">
        <f>SUM(H17:H22)</f>
        <v>952669</v>
      </c>
      <c r="I23" s="38">
        <f t="shared" si="1"/>
        <v>9.6321042522805822</v>
      </c>
      <c r="J23" s="38">
        <f>SUM(J17:J22)</f>
        <v>100</v>
      </c>
      <c r="K23" s="4"/>
      <c r="L23" s="37">
        <f>SUM(L17:L22)</f>
        <v>3586027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355</v>
      </c>
      <c r="D26" s="35">
        <v>550</v>
      </c>
      <c r="E26" s="36">
        <f t="shared" ref="E26:E31" si="5">IF(ISBLANK(D26),"",(IFERROR(((D26/C26-1)*100),"")))</f>
        <v>54.929577464788728</v>
      </c>
      <c r="F26" s="36">
        <f>+(D26*100)/$D$32</f>
        <v>1.094723433052686</v>
      </c>
      <c r="G26" s="35">
        <v>4269</v>
      </c>
      <c r="H26" s="35">
        <v>4880</v>
      </c>
      <c r="I26" s="36">
        <f t="shared" ref="I26:I31" si="6">IF(ISBLANK(H26),"",(IFERROR(((H26/G26-1)*100),"")))</f>
        <v>14.312485359568994</v>
      </c>
      <c r="J26" s="36">
        <f>+(H26*100)/$H$32</f>
        <v>0.95768710713732019</v>
      </c>
      <c r="K26" s="79"/>
      <c r="L26" s="35">
        <v>10623</v>
      </c>
      <c r="M26" s="36">
        <f>+(L26*100)/$L$32</f>
        <v>0.53484363010953651</v>
      </c>
      <c r="N26" s="15"/>
    </row>
    <row r="27" spans="1:14" ht="15.75">
      <c r="A27" s="12"/>
      <c r="B27" s="34" t="s">
        <v>82</v>
      </c>
      <c r="C27" s="35">
        <v>21050</v>
      </c>
      <c r="D27" s="35">
        <v>23581</v>
      </c>
      <c r="E27" s="36">
        <f t="shared" si="5"/>
        <v>12.023752969121148</v>
      </c>
      <c r="F27" s="36">
        <f t="shared" ref="F27:F30" si="7">+(D27*100)/$D$32</f>
        <v>46.935769590573436</v>
      </c>
      <c r="G27" s="35">
        <v>248360</v>
      </c>
      <c r="H27" s="35">
        <v>254565</v>
      </c>
      <c r="I27" s="36">
        <f t="shared" si="6"/>
        <v>2.4983894346915836</v>
      </c>
      <c r="J27" s="36">
        <f t="shared" ref="J27:J30" si="8">+(H27*100)/$H$32</f>
        <v>49.957708694346699</v>
      </c>
      <c r="K27" s="79"/>
      <c r="L27" s="35">
        <v>920628</v>
      </c>
      <c r="M27" s="36">
        <f t="shared" ref="M27:M30" si="9">+(L27*100)/$L$32</f>
        <v>46.351503483053968</v>
      </c>
      <c r="N27" s="15"/>
    </row>
    <row r="28" spans="1:14" ht="15.75">
      <c r="A28" s="12"/>
      <c r="B28" s="34" t="s">
        <v>88</v>
      </c>
      <c r="C28" s="35">
        <v>2835</v>
      </c>
      <c r="D28" s="35">
        <v>2640</v>
      </c>
      <c r="E28" s="36">
        <f t="shared" si="5"/>
        <v>-6.8783068783068835</v>
      </c>
      <c r="F28" s="36">
        <f t="shared" si="7"/>
        <v>5.2546724786528927</v>
      </c>
      <c r="G28" s="35">
        <v>43918</v>
      </c>
      <c r="H28" s="35">
        <v>33604</v>
      </c>
      <c r="I28" s="36">
        <f t="shared" si="6"/>
        <v>-23.484675987066804</v>
      </c>
      <c r="J28" s="36">
        <f t="shared" si="8"/>
        <v>6.5946962189021532</v>
      </c>
      <c r="K28" s="79"/>
      <c r="L28" s="35">
        <v>145122</v>
      </c>
      <c r="M28" s="36">
        <f t="shared" si="9"/>
        <v>7.3065590971247438</v>
      </c>
      <c r="N28" s="15"/>
    </row>
    <row r="29" spans="1:14" ht="15.75">
      <c r="A29" s="12"/>
      <c r="B29" s="34" t="s">
        <v>89</v>
      </c>
      <c r="C29" s="35">
        <v>843</v>
      </c>
      <c r="D29" s="35">
        <v>894</v>
      </c>
      <c r="E29" s="36">
        <f t="shared" si="5"/>
        <v>6.0498220640569311</v>
      </c>
      <c r="F29" s="36">
        <f t="shared" si="7"/>
        <v>1.7794231802710934</v>
      </c>
      <c r="G29" s="35">
        <v>11028</v>
      </c>
      <c r="H29" s="35">
        <v>9681</v>
      </c>
      <c r="I29" s="36">
        <f t="shared" si="6"/>
        <v>-12.214363438520126</v>
      </c>
      <c r="J29" s="36">
        <f t="shared" si="8"/>
        <v>1.8998706729910648</v>
      </c>
      <c r="K29" s="79"/>
      <c r="L29" s="35">
        <v>32253</v>
      </c>
      <c r="M29" s="36">
        <f t="shared" si="9"/>
        <v>1.623864407598878</v>
      </c>
      <c r="N29" s="15"/>
    </row>
    <row r="30" spans="1:14" ht="15.75">
      <c r="A30" s="12"/>
      <c r="B30" s="34" t="s">
        <v>90</v>
      </c>
      <c r="C30" s="35">
        <v>9395</v>
      </c>
      <c r="D30" s="35">
        <v>16265</v>
      </c>
      <c r="E30" s="36">
        <f t="shared" si="5"/>
        <v>73.124002128791915</v>
      </c>
      <c r="F30" s="36">
        <f t="shared" si="7"/>
        <v>32.373957524730798</v>
      </c>
      <c r="G30" s="35">
        <v>126942</v>
      </c>
      <c r="H30" s="35">
        <v>139328</v>
      </c>
      <c r="I30" s="36">
        <f t="shared" si="6"/>
        <v>9.7572119550660918</v>
      </c>
      <c r="J30" s="36">
        <f t="shared" si="8"/>
        <v>27.342751898202572</v>
      </c>
      <c r="K30" s="79"/>
      <c r="L30" s="35">
        <v>744540</v>
      </c>
      <c r="M30" s="36">
        <f t="shared" si="9"/>
        <v>37.485877469806482</v>
      </c>
      <c r="N30" s="15"/>
    </row>
    <row r="31" spans="1:14" ht="15.75">
      <c r="A31" s="12"/>
      <c r="B31" s="34" t="s">
        <v>71</v>
      </c>
      <c r="C31" s="35">
        <v>5717</v>
      </c>
      <c r="D31" s="35">
        <v>6311</v>
      </c>
      <c r="E31" s="36">
        <f t="shared" si="5"/>
        <v>10.390064719258362</v>
      </c>
      <c r="F31" s="36">
        <f>+(D31*100)/$D$32</f>
        <v>12.561453792719094</v>
      </c>
      <c r="G31" s="35">
        <v>55405</v>
      </c>
      <c r="H31" s="35">
        <v>67503</v>
      </c>
      <c r="I31" s="36">
        <f t="shared" si="6"/>
        <v>21.835574406641989</v>
      </c>
      <c r="J31" s="36">
        <f>+(H31*100)/$H$32</f>
        <v>13.24728540842019</v>
      </c>
      <c r="K31" s="79"/>
      <c r="L31" s="35">
        <v>133022</v>
      </c>
      <c r="M31" s="36">
        <f>+(L31*100)/$L$32</f>
        <v>6.697351912306388</v>
      </c>
      <c r="N31" s="15"/>
    </row>
    <row r="32" spans="1:14" ht="15.75">
      <c r="A32" s="12"/>
      <c r="B32" s="40" t="s">
        <v>70</v>
      </c>
      <c r="C32" s="37">
        <f>SUM(C26:C31)</f>
        <v>40195</v>
      </c>
      <c r="D32" s="37">
        <f>SUM(D26:D31)</f>
        <v>50241</v>
      </c>
      <c r="E32" s="38">
        <f t="shared" ref="E32" si="10">IF(ISBLANK(D32),"",(IFERROR(((D32/C32-1)*100),"")))</f>
        <v>24.993158353028978</v>
      </c>
      <c r="F32" s="38">
        <f>SUM(F26:F31)</f>
        <v>100</v>
      </c>
      <c r="G32" s="37">
        <f>SUM(G26:G31)</f>
        <v>489922</v>
      </c>
      <c r="H32" s="37">
        <f>SUM(H26:H31)</f>
        <v>509561</v>
      </c>
      <c r="I32" s="38">
        <f t="shared" ref="I32" si="11">IF(ISBLANK(H32),"",(IFERROR(((H32/G32-1)*100),"")))</f>
        <v>4.0085972869150499</v>
      </c>
      <c r="J32" s="38">
        <f>SUM(J26:J31)</f>
        <v>100</v>
      </c>
      <c r="K32" s="4"/>
      <c r="L32" s="37">
        <f>SUM(L26:L31)</f>
        <v>1986188</v>
      </c>
      <c r="M32" s="38">
        <f>SUM(M26:M31)</f>
        <v>99.999999999999986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196</v>
      </c>
      <c r="D35" s="35">
        <f t="shared" si="12"/>
        <v>355</v>
      </c>
      <c r="E35" s="36">
        <f t="shared" ref="E35:E41" si="13">IF(ISBLANK(D35),"",(IFERROR(((D35/C35-1)*100),"")))</f>
        <v>81.122448979591837</v>
      </c>
      <c r="F35" s="36">
        <f>+(D35*100)/$D$41</f>
        <v>0.78680821826724878</v>
      </c>
      <c r="G35" s="35">
        <f t="shared" ref="G35:H40" si="14">G17-G26</f>
        <v>2679</v>
      </c>
      <c r="H35" s="35">
        <f t="shared" si="14"/>
        <v>3251</v>
      </c>
      <c r="I35" s="36">
        <f t="shared" ref="I35:I41" si="15">IF(ISBLANK(H35),"",(IFERROR(((H35/G35-1)*100),"")))</f>
        <v>21.35125046659201</v>
      </c>
      <c r="J35" s="36">
        <f>+(H35*100)/$H$41</f>
        <v>0.73368117930617371</v>
      </c>
      <c r="K35" s="79"/>
      <c r="L35" s="35">
        <f t="shared" ref="L35:L40" si="16">L17-L26</f>
        <v>6930</v>
      </c>
      <c r="M35" s="36">
        <f>+(L35*100)/$L$41</f>
        <v>0.43316858758912613</v>
      </c>
      <c r="N35" s="15"/>
    </row>
    <row r="36" spans="1:14" ht="15.75">
      <c r="A36" s="12"/>
      <c r="B36" s="34" t="s">
        <v>82</v>
      </c>
      <c r="C36" s="35">
        <f t="shared" si="12"/>
        <v>16353</v>
      </c>
      <c r="D36" s="35">
        <f t="shared" si="12"/>
        <v>19856</v>
      </c>
      <c r="E36" s="36">
        <f t="shared" si="13"/>
        <v>21.421145967100831</v>
      </c>
      <c r="F36" s="36">
        <f t="shared" ref="F36:F39" si="17">+(D36*100)/$D$41</f>
        <v>44.008067554688715</v>
      </c>
      <c r="G36" s="35">
        <f t="shared" si="14"/>
        <v>175106</v>
      </c>
      <c r="H36" s="35">
        <f t="shared" si="14"/>
        <v>201095</v>
      </c>
      <c r="I36" s="36">
        <f t="shared" si="15"/>
        <v>14.841867211860249</v>
      </c>
      <c r="J36" s="36">
        <f t="shared" ref="J36:J39" si="18">+(H36*100)/$H$41</f>
        <v>45.38284120349892</v>
      </c>
      <c r="K36" s="79"/>
      <c r="L36" s="35">
        <f t="shared" si="16"/>
        <v>664916</v>
      </c>
      <c r="M36" s="36">
        <f t="shared" ref="M36:M39" si="19">+(L36*100)/$L$41</f>
        <v>41.561432119106982</v>
      </c>
      <c r="N36" s="15"/>
    </row>
    <row r="37" spans="1:14" ht="15.75">
      <c r="A37" s="12"/>
      <c r="B37" s="34" t="s">
        <v>88</v>
      </c>
      <c r="C37" s="35">
        <f t="shared" si="12"/>
        <v>3217</v>
      </c>
      <c r="D37" s="35">
        <f t="shared" si="12"/>
        <v>2865</v>
      </c>
      <c r="E37" s="36">
        <f t="shared" si="13"/>
        <v>-10.941871308672679</v>
      </c>
      <c r="F37" s="36">
        <f t="shared" si="17"/>
        <v>6.3498747755934311</v>
      </c>
      <c r="G37" s="35">
        <f t="shared" si="14"/>
        <v>41569</v>
      </c>
      <c r="H37" s="35">
        <f t="shared" si="14"/>
        <v>34750</v>
      </c>
      <c r="I37" s="36">
        <f t="shared" si="15"/>
        <v>-16.40405109576848</v>
      </c>
      <c r="J37" s="36">
        <f t="shared" si="18"/>
        <v>7.8423318919992413</v>
      </c>
      <c r="K37" s="79"/>
      <c r="L37" s="35">
        <f t="shared" si="16"/>
        <v>140871</v>
      </c>
      <c r="M37" s="36">
        <f t="shared" si="19"/>
        <v>8.8053235356807775</v>
      </c>
      <c r="N37" s="15"/>
    </row>
    <row r="38" spans="1:14" ht="15.75">
      <c r="A38" s="12"/>
      <c r="B38" s="34" t="s">
        <v>89</v>
      </c>
      <c r="C38" s="35">
        <f t="shared" si="12"/>
        <v>1130</v>
      </c>
      <c r="D38" s="35">
        <f t="shared" si="12"/>
        <v>1230</v>
      </c>
      <c r="E38" s="36">
        <f t="shared" si="13"/>
        <v>8.8495575221238845</v>
      </c>
      <c r="F38" s="36">
        <f t="shared" si="17"/>
        <v>2.726124249207651</v>
      </c>
      <c r="G38" s="35">
        <f t="shared" si="14"/>
        <v>13076</v>
      </c>
      <c r="H38" s="35">
        <f t="shared" si="14"/>
        <v>12560</v>
      </c>
      <c r="I38" s="36">
        <f t="shared" si="15"/>
        <v>-3.9461609054756819</v>
      </c>
      <c r="J38" s="36">
        <f t="shared" si="18"/>
        <v>2.8345234118995819</v>
      </c>
      <c r="K38" s="79"/>
      <c r="L38" s="35">
        <f t="shared" si="16"/>
        <v>41046</v>
      </c>
      <c r="M38" s="36">
        <f t="shared" si="19"/>
        <v>2.5656331668374128</v>
      </c>
      <c r="N38" s="15"/>
    </row>
    <row r="39" spans="1:14" ht="15.75">
      <c r="A39" s="12"/>
      <c r="B39" s="34" t="s">
        <v>90</v>
      </c>
      <c r="C39" s="35">
        <f t="shared" si="12"/>
        <v>9831</v>
      </c>
      <c r="D39" s="35">
        <f t="shared" si="12"/>
        <v>15203</v>
      </c>
      <c r="E39" s="36">
        <f t="shared" si="13"/>
        <v>54.64347472281559</v>
      </c>
      <c r="F39" s="36">
        <f t="shared" si="17"/>
        <v>33.69533899244221</v>
      </c>
      <c r="G39" s="35">
        <f t="shared" si="14"/>
        <v>113504</v>
      </c>
      <c r="H39" s="35">
        <f t="shared" si="14"/>
        <v>139718</v>
      </c>
      <c r="I39" s="36">
        <f t="shared" si="15"/>
        <v>23.095221313786297</v>
      </c>
      <c r="J39" s="36">
        <f t="shared" si="18"/>
        <v>31.531364813995683</v>
      </c>
      <c r="K39" s="79"/>
      <c r="L39" s="35">
        <f t="shared" si="16"/>
        <v>653264</v>
      </c>
      <c r="M39" s="36">
        <f t="shared" si="19"/>
        <v>40.833108831576176</v>
      </c>
      <c r="N39" s="15"/>
    </row>
    <row r="40" spans="1:14" ht="15.75">
      <c r="A40" s="12"/>
      <c r="B40" s="34" t="s">
        <v>71</v>
      </c>
      <c r="C40" s="35">
        <f t="shared" si="12"/>
        <v>4428</v>
      </c>
      <c r="D40" s="35">
        <f t="shared" si="12"/>
        <v>5610</v>
      </c>
      <c r="E40" s="36">
        <f t="shared" si="13"/>
        <v>26.693766937669384</v>
      </c>
      <c r="F40" s="36">
        <f>+(D40*100)/$D$41</f>
        <v>12.433786209800749</v>
      </c>
      <c r="G40" s="35">
        <f t="shared" si="14"/>
        <v>33113</v>
      </c>
      <c r="H40" s="35">
        <f t="shared" si="14"/>
        <v>51734</v>
      </c>
      <c r="I40" s="36">
        <f t="shared" si="15"/>
        <v>56.234711442635835</v>
      </c>
      <c r="J40" s="36">
        <f>+(H40*100)/$H$41</f>
        <v>11.675257499300397</v>
      </c>
      <c r="K40" s="79"/>
      <c r="L40" s="35">
        <f t="shared" si="16"/>
        <v>92812</v>
      </c>
      <c r="M40" s="36">
        <f>+(L40*100)/$L$41</f>
        <v>5.8013337592095207</v>
      </c>
      <c r="N40" s="15"/>
    </row>
    <row r="41" spans="1:14" ht="15.75">
      <c r="A41" s="12"/>
      <c r="B41" s="40" t="s">
        <v>70</v>
      </c>
      <c r="C41" s="37">
        <f>SUM(C35:C40)</f>
        <v>35155</v>
      </c>
      <c r="D41" s="37">
        <f>SUM(D35:D40)</f>
        <v>45119</v>
      </c>
      <c r="E41" s="38">
        <f t="shared" si="13"/>
        <v>28.343052197411467</v>
      </c>
      <c r="F41" s="38">
        <f>SUM(F35:F40)</f>
        <v>100</v>
      </c>
      <c r="G41" s="37">
        <f>SUM(G35:G40)</f>
        <v>379047</v>
      </c>
      <c r="H41" s="37">
        <f>SUM(H35:H40)</f>
        <v>443108</v>
      </c>
      <c r="I41" s="38">
        <f t="shared" si="15"/>
        <v>16.900542676765685</v>
      </c>
      <c r="J41" s="38">
        <f>SUM(J35:J40)</f>
        <v>100</v>
      </c>
      <c r="K41" s="4"/>
      <c r="L41" s="37">
        <f>SUM(L35:L40)</f>
        <v>1599839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2017-11-02T22:25:27Z</dcterms:modified>
</cp:coreProperties>
</file>