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\"/>
    </mc:Choice>
  </mc:AlternateContent>
  <bookViews>
    <workbookView xWindow="0" yWindow="0" windowWidth="25200" windowHeight="11985" tabRatio="811"/>
  </bookViews>
  <sheets>
    <sheet name="Índice" sheetId="9" r:id="rId1"/>
    <sheet name="Edad" sheetId="14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Áreas de conocimiento" sheetId="15" r:id="rId9"/>
    <sheet name="Clasificaciones" sheetId="13" r:id="rId1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4" l="1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L48" i="6" l="1"/>
  <c r="N41" i="14" l="1"/>
  <c r="O39" i="14"/>
  <c r="N39" i="14"/>
  <c r="J39" i="14"/>
  <c r="I39" i="14"/>
  <c r="E39" i="14"/>
  <c r="D39" i="14"/>
  <c r="C39" i="14"/>
  <c r="L25" i="15" l="1"/>
  <c r="H25" i="15"/>
  <c r="G25" i="15"/>
  <c r="D25" i="15"/>
  <c r="C25" i="15"/>
  <c r="L22" i="5"/>
  <c r="M21" i="5" s="1"/>
  <c r="H22" i="5"/>
  <c r="I22" i="5" s="1"/>
  <c r="G22" i="5"/>
  <c r="D22" i="5"/>
  <c r="E22" i="5" s="1"/>
  <c r="C22" i="5"/>
  <c r="E25" i="15" l="1"/>
  <c r="I25" i="15"/>
  <c r="Q13" i="5"/>
  <c r="Q12" i="5"/>
  <c r="I24" i="15" l="1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I22" i="10" s="1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E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E23" i="4" s="1"/>
  <c r="I23" i="4" l="1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M19" i="15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M25" i="15" l="1"/>
  <c r="P29" i="14"/>
  <c r="O29" i="14"/>
  <c r="K29" i="14"/>
  <c r="J29" i="14"/>
  <c r="F29" i="14"/>
  <c r="E29" i="14"/>
  <c r="I33" i="14"/>
  <c r="D33" i="14"/>
  <c r="N33" i="14"/>
  <c r="J32" i="14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J22" i="5" s="1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2" i="5" l="1"/>
  <c r="J23" i="4"/>
  <c r="F23" i="4"/>
  <c r="J48" i="6"/>
  <c r="F48" i="6"/>
  <c r="L50" i="7"/>
  <c r="M16" i="7" l="1"/>
  <c r="M48" i="7"/>
  <c r="M20" i="7"/>
  <c r="M24" i="7"/>
  <c r="M28" i="7"/>
  <c r="M32" i="7"/>
  <c r="M36" i="7"/>
  <c r="M40" i="7"/>
  <c r="M44" i="7"/>
  <c r="M47" i="7"/>
  <c r="M17" i="7"/>
  <c r="M21" i="7"/>
  <c r="M25" i="7"/>
  <c r="M29" i="7"/>
  <c r="M33" i="7"/>
  <c r="M37" i="7"/>
  <c r="M41" i="7"/>
  <c r="M45" i="7"/>
  <c r="M19" i="7"/>
  <c r="M23" i="7"/>
  <c r="M31" i="7"/>
  <c r="M39" i="7"/>
  <c r="M18" i="7"/>
  <c r="M22" i="7"/>
  <c r="M26" i="7"/>
  <c r="M30" i="7"/>
  <c r="M34" i="7"/>
  <c r="M38" i="7"/>
  <c r="M42" i="7"/>
  <c r="M46" i="7"/>
  <c r="M49" i="7"/>
  <c r="M27" i="7"/>
  <c r="M35" i="7"/>
  <c r="M43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<sst xmlns="http://schemas.openxmlformats.org/spreadsheetml/2006/main" count="406" uniqueCount="312">
  <si>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</si>
  <si>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</si>
  <si>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</si>
  <si>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</si>
  <si>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</si>
  <si>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</si>
  <si>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</si>
  <si>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</si>
  <si>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</si>
  <si>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</si>
  <si>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</si>
  <si>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</si>
  <si>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</si>
  <si>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</si>
  <si>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</si>
  <si>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</si>
  <si>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</si>
  <si>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</si>
  <si>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</si>
  <si>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</si>
  <si>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</si>
  <si>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</si>
  <si>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</si>
  <si>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</si>
  <si>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</si>
  <si>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</si>
  <si>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</si>
  <si>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</si>
  <si>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</si>
  <si>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</si>
  <si>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</si>
  <si>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</si>
  <si>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</si>
  <si>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</si>
  <si>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</si>
  <si>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</si>
  <si>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</si>
  <si>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</si>
  <si>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</si>
  <si>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</si>
  <si>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</si>
  <si>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</si>
  <si>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</si>
  <si>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</si>
  <si>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</si>
  <si>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</si>
  <si>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</si>
  <si>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</si>
  <si>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</si>
  <si>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</si>
  <si>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</si>
  <si>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</si>
  <si>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</si>
  <si>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</si>
  <si>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</si>
  <si>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</si>
  <si>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</si>
  <si>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</si>
  <si>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</si>
  <si>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</si>
  <si>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</si>
  <si>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</si>
  <si>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</si>
  <si>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</si>
  <si>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</si>
  <si>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</si>
  <si>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</si>
  <si>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</si>
  <si>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</si>
  <si>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</si>
  <si>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</si>
  <si>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</si>
  <si>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</si>
  <si>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</si>
  <si>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</si>
  <si>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</si>
  <si>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</si>
  <si>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</si>
  <si>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</si>
  <si>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</si>
  <si>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</si>
  <si>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</si>
  <si>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</si>
  <si>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</si>
  <si>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</si>
  <si>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</si>
  <si>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</si>
  <si>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</si>
  <si>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</si>
  <si>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</si>
  <si>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</si>
  <si>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</si>
  <si>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</si>
  <si>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</si>
  <si>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</si>
  <si>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</si>
  <si>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</si>
  <si>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</si>
  <si>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</si>
  <si>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</si>
  <si>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</si>
  <si>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</si>
  <si>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</si>
  <si>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</si>
  <si>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</si>
  <si>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</si>
  <si>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</si>
  <si>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</si>
  <si>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</si>
  <si>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</si>
  <si>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</si>
  <si>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</si>
  <si>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</si>
  <si>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</si>
  <si>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</si>
  <si>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</si>
  <si>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</si>
  <si>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</si>
  <si>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</si>
  <si>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</si>
  <si>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</si>
  <si>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</si>
  <si>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</si>
  <si>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</si>
  <si>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</si>
  <si>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</si>
  <si>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</si>
  <si>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</si>
  <si>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</si>
  <si>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</si>
  <si>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</si>
  <si>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</si>
  <si>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</si>
  <si>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</si>
  <si>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</si>
  <si>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</si>
  <si>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</si>
  <si>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</si>
  <si>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</si>
  <si>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</si>
  <si>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</si>
  <si>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</si>
  <si>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</si>
  <si>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</si>
  <si>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</si>
  <si>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</si>
  <si>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</si>
  <si>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</si>
  <si>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</si>
  <si>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</si>
  <si>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</si>
  <si>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</si>
  <si>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</si>
  <si>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</si>
  <si>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</si>
  <si>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</si>
  <si>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</si>
  <si>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</si>
  <si>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</si>
  <si>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</si>
  <si>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</si>
  <si>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</si>
  <si>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</si>
  <si>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</si>
  <si>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</si>
  <si>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</si>
  <si>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</si>
  <si>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</si>
  <si>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</si>
  <si>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</si>
  <si>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</si>
  <si>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</si>
  <si>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</si>
  <si>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</si>
  <si>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</si>
  <si>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</si>
  <si>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</si>
  <si>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</si>
  <si>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</si>
  <si>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</si>
  <si>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</si>
  <si>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</si>
  <si>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</si>
  <si>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</si>
  <si>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</si>
  <si>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</si>
  <si>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</si>
  <si>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</si>
  <si>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</si>
  <si>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</si>
  <si>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</si>
  <si>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</si>
  <si>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</si>
  <si>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</si>
  <si>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</si>
  <si>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</si>
  <si>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</si>
  <si>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</si>
  <si>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</si>
  <si>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</si>
  <si>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</si>
  <si>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</si>
  <si>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</si>
  <si>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</si>
  <si>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</si>
  <si>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</si>
  <si>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</si>
  <si>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</si>
  <si>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</si>
  <si>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</si>
  <si>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</si>
  <si>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</si>
  <si>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</si>
  <si>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</si>
  <si>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</si>
  <si>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</si>
  <si>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</si>
  <si>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</si>
  <si>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</si>
  <si>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</si>
  <si>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</si>
  <si>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</si>
  <si>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</si>
  <si>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</si>
  <si>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</si>
  <si>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</si>
  <si>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</si>
  <si>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</si>
  <si>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</si>
  <si>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</si>
  <si>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</si>
  <si>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</si>
  <si>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</si>
  <si>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</si>
  <si>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</si>
  <si>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</si>
  <si>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</si>
  <si>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</si>
  <si>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</si>
  <si>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</si>
  <si>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</si>
  <si>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</si>
  <si>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</si>
  <si>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</si>
  <si>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</si>
  <si>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</si>
  <si>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</si>
  <si>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</si>
  <si>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</si>
  <si>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</si>
  <si>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</si>
  <si>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</si>
  <si>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</si>
  <si>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</si>
  <si>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</si>
  <si>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</si>
  <si>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</si>
  <si>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</si>
  <si>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</si>
  <si>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</si>
  <si>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</si>
  <si>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</si>
  <si>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</si>
  <si>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</si>
  <si>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</si>
  <si>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</si>
  <si>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</si>
  <si>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</si>
  <si>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</si>
  <si>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</si>
  <si>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</si>
  <si>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</si>
  <si>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</si>
  <si>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</si>
  <si>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</si>
  <si>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</si>
  <si>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</si>
  <si>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</si>
  <si>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</si>
  <si>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</si>
  <si>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</si>
  <si>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</si>
  <si>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</si>
  <si>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</si>
  <si>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</si>
  <si>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</si>
  <si>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</si>
  <si>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</si>
  <si>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</si>
  <si>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</si>
  <si>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</si>
  <si>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</si>
  <si>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</si>
  <si>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</si>
  <si>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Mayo de 2017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</si>
  <si>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</si>
  <si>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</si>
  <si>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</si>
  <si>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</si>
  <si>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</si>
  <si>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</si>
  <si>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</si>
  <si>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INFORME ESTADÍSTICO DE MUJERES REGISTRADAS EN EL SISTEMA</t>
  </si>
  <si>
    <t xml:space="preserve"> DE INFORMACIÓN DEL SERVICIO PÚBLICO DE EMPLEO - SISE*.</t>
  </si>
  <si>
    <t>*Esta información corresponde a 93 Prestadores que actualmente hacen uso del Sistema de Información</t>
  </si>
  <si>
    <t>Julio de 2017</t>
  </si>
  <si>
    <t>% Cambio   '17/'16</t>
  </si>
  <si>
    <t>Acumulado 2013-2017</t>
  </si>
  <si>
    <t>2013-2017</t>
  </si>
  <si>
    <t>Mayo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</si>
  <si>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Mayo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</si>
  <si>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Mayo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</si>
</sst>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sz val="11"/>
      <color rgb="FF5F5F64"/>
      <name val="Calibri  "/>
    </font>
    <font>
      <b/>
      <sz val="11"/>
      <color theme="1"/>
      <name val="Arial"/>
      <family val="2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9" fillId="0" borderId="5" xfId="0" applyFont="1" applyBorder="1"/>
    <xf numFmtId="0" fontId="29" fillId="0" borderId="0" xfId="0" applyFont="1" applyBorder="1"/>
    <xf numFmtId="0" fontId="29" fillId="0" borderId="8" xfId="0" applyFont="1" applyBorder="1"/>
    <xf numFmtId="0" fontId="29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22525</c:v>
                </c:pt>
                <c:pt idx="1">
                  <c:v>28508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16516</c:v>
                </c:pt>
                <c:pt idx="1">
                  <c:v>17109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4843</c:v>
                </c:pt>
                <c:pt idx="1">
                  <c:v>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jpeg"/><Relationship Id="rId4" Type="http://schemas.openxmlformats.org/officeDocument/2006/relationships/hyperlink" Target="#&#205;ndice!A1"/><Relationship Id="rId9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Act Inmobiliarias'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iudades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Ocupacion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Servi, comunales, soc y perso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eriencia laboral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lasificaciones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74082</xdr:rowOff>
    </xdr:from>
    <xdr:to>
      <xdr:col>2</xdr:col>
      <xdr:colOff>1703917</xdr:colOff>
      <xdr:row>5</xdr:row>
      <xdr:rowOff>106332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CBA736-A304-4120-B891-7B71553AC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116417" y="74082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2381247</xdr:colOff>
      <xdr:row>0</xdr:row>
      <xdr:rowOff>74082</xdr:rowOff>
    </xdr:from>
    <xdr:to>
      <xdr:col>6</xdr:col>
      <xdr:colOff>298997</xdr:colOff>
      <xdr:row>5</xdr:row>
      <xdr:rowOff>106332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961467-B33B-4656-B207-4FB2A8170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3947580" y="74082"/>
          <a:ext cx="2648500" cy="108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52917</xdr:colOff>
      <xdr:row>0</xdr:row>
      <xdr:rowOff>52916</xdr:rowOff>
    </xdr:from>
    <xdr:to>
      <xdr:col>3</xdr:col>
      <xdr:colOff>116417</xdr:colOff>
      <xdr:row>5</xdr:row>
      <xdr:rowOff>95749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0EF400-9815-432C-B5A7-7EC88E54F2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52917" y="52916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677327</xdr:colOff>
      <xdr:row>0</xdr:row>
      <xdr:rowOff>52916</xdr:rowOff>
    </xdr:from>
    <xdr:to>
      <xdr:col>10</xdr:col>
      <xdr:colOff>34410</xdr:colOff>
      <xdr:row>5</xdr:row>
      <xdr:rowOff>95749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CDF45D-4C11-4707-8692-F2EE953F3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6021910" y="52916"/>
          <a:ext cx="26485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275167</xdr:colOff>
      <xdr:row>6</xdr:row>
      <xdr:rowOff>64000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DCDC923-90E1-4CEC-918A-D877639F9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116417" y="232833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656150</xdr:colOff>
      <xdr:row>1</xdr:row>
      <xdr:rowOff>0</xdr:rowOff>
    </xdr:from>
    <xdr:to>
      <xdr:col>16</xdr:col>
      <xdr:colOff>13233</xdr:colOff>
      <xdr:row>6</xdr:row>
      <xdr:rowOff>64000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83D827F-CDFB-4AB7-AF8F-E36E6B2F1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9143983" y="232833"/>
          <a:ext cx="26485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63500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5C869CD-3EFC-4735-90E8-175C352740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116417" y="232833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359823</xdr:colOff>
      <xdr:row>1</xdr:row>
      <xdr:rowOff>0</xdr:rowOff>
    </xdr:from>
    <xdr:to>
      <xdr:col>13</xdr:col>
      <xdr:colOff>13240</xdr:colOff>
      <xdr:row>6</xdr:row>
      <xdr:rowOff>64000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B956679-791D-4F4D-8A9F-2CF5B8EE7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7408323" y="232833"/>
          <a:ext cx="26485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320146</xdr:colOff>
      <xdr:row>6</xdr:row>
      <xdr:rowOff>67969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6230CF-06D5-4765-9522-771991D18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119063" y="226219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100528</xdr:colOff>
      <xdr:row>1</xdr:row>
      <xdr:rowOff>0</xdr:rowOff>
    </xdr:from>
    <xdr:to>
      <xdr:col>13</xdr:col>
      <xdr:colOff>34403</xdr:colOff>
      <xdr:row>6</xdr:row>
      <xdr:rowOff>67969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39DABC0-91F9-4A64-B244-BEAF34F9A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7899122" y="226219"/>
          <a:ext cx="26485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3153833</xdr:colOff>
      <xdr:row>6</xdr:row>
      <xdr:rowOff>64000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899B54B-9FE9-4C6F-B592-C5023956E5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116417" y="232833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52899</xdr:colOff>
      <xdr:row>1</xdr:row>
      <xdr:rowOff>0</xdr:rowOff>
    </xdr:from>
    <xdr:to>
      <xdr:col>13</xdr:col>
      <xdr:colOff>34399</xdr:colOff>
      <xdr:row>6</xdr:row>
      <xdr:rowOff>64000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5E279C3-0838-4991-A4F5-C181F69EE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9736649" y="232833"/>
          <a:ext cx="26485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74083</xdr:colOff>
      <xdr:row>6</xdr:row>
      <xdr:rowOff>64000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A7BE149-73A2-4D52-BA97-77E395087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116417" y="232833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10574</xdr:colOff>
      <xdr:row>1</xdr:row>
      <xdr:rowOff>0</xdr:rowOff>
    </xdr:from>
    <xdr:to>
      <xdr:col>13</xdr:col>
      <xdr:colOff>2657</xdr:colOff>
      <xdr:row>6</xdr:row>
      <xdr:rowOff>64000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B03AE1-2649-4519-9577-8EF3A60F8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7122574" y="232833"/>
          <a:ext cx="26485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317500</xdr:colOff>
      <xdr:row>6</xdr:row>
      <xdr:rowOff>64000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B851B21-82F6-4B49-AF5A-FDAF1EB7E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116417" y="232833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21155</xdr:colOff>
      <xdr:row>1</xdr:row>
      <xdr:rowOff>0</xdr:rowOff>
    </xdr:from>
    <xdr:to>
      <xdr:col>13</xdr:col>
      <xdr:colOff>2655</xdr:colOff>
      <xdr:row>6</xdr:row>
      <xdr:rowOff>64000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56D964E-92A5-4D09-A48A-008D98EB3F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7694072" y="232833"/>
          <a:ext cx="26485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317500</xdr:colOff>
      <xdr:row>6</xdr:row>
      <xdr:rowOff>85166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9704AD7-698F-46C5-A9D2-D30CD27A6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116417" y="232833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31738</xdr:colOff>
      <xdr:row>1</xdr:row>
      <xdr:rowOff>0</xdr:rowOff>
    </xdr:from>
    <xdr:to>
      <xdr:col>13</xdr:col>
      <xdr:colOff>13238</xdr:colOff>
      <xdr:row>6</xdr:row>
      <xdr:rowOff>85166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B6674DA-91B6-4B29-9CDB-EC0D87456E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7694071" y="232833"/>
          <a:ext cx="26485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3153833</xdr:colOff>
      <xdr:row>6</xdr:row>
      <xdr:rowOff>64000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C8B3D9-B909-4F66-9BAA-CEE3D2D974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46"/>
        <a:stretch/>
      </xdr:blipFill>
      <xdr:spPr>
        <a:xfrm>
          <a:off x="116417" y="232833"/>
          <a:ext cx="3153833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10571</xdr:colOff>
      <xdr:row>1</xdr:row>
      <xdr:rowOff>0</xdr:rowOff>
    </xdr:from>
    <xdr:to>
      <xdr:col>12</xdr:col>
      <xdr:colOff>775238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1DA5DAB-0AF0-4B00-8978-826E9705D5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9"/>
        <a:stretch/>
      </xdr:blipFill>
      <xdr:spPr>
        <a:xfrm>
          <a:off x="9376821" y="232833"/>
          <a:ext cx="26485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topLeftCell="A7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0" t="s">
        <v>302</v>
      </c>
      <c r="C7" s="90"/>
      <c r="D7" s="90"/>
      <c r="E7" s="90"/>
      <c r="F7" s="90"/>
      <c r="G7" s="15"/>
    </row>
    <row r="8" spans="1:16" ht="15.75" customHeight="1">
      <c r="A8" s="12"/>
      <c r="B8" s="90" t="s">
        <v>303</v>
      </c>
      <c r="C8" s="90"/>
      <c r="D8" s="90"/>
      <c r="E8" s="90"/>
      <c r="F8" s="90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90"/>
      <c r="C10" s="90"/>
      <c r="D10" s="90"/>
      <c r="E10" s="90"/>
      <c r="F10" s="90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D12" s="4"/>
      <c r="E12" s="4"/>
      <c r="F12" s="4"/>
      <c r="G12" s="15"/>
    </row>
    <row r="13" spans="1:16" ht="15.75">
      <c r="A13" s="12"/>
      <c r="B13" s="24"/>
      <c r="C13" s="42" t="s">
        <v>98</v>
      </c>
      <c r="D13" s="4"/>
      <c r="E13" s="4"/>
      <c r="F13" s="4"/>
      <c r="G13" s="15"/>
    </row>
    <row r="14" spans="1:16" ht="15.75">
      <c r="A14" s="12"/>
      <c r="B14" s="24"/>
      <c r="C14" s="40"/>
      <c r="D14" s="4"/>
      <c r="E14" s="4"/>
      <c r="F14" s="4"/>
      <c r="G14" s="15"/>
    </row>
    <row r="15" spans="1:16" ht="15.75">
      <c r="A15" s="12"/>
      <c r="B15" s="24"/>
      <c r="C15" s="40" t="s">
        <v>280</v>
      </c>
      <c r="D15" s="4"/>
      <c r="E15" s="4"/>
      <c r="F15" s="4"/>
      <c r="G15" s="15"/>
    </row>
    <row r="16" spans="1:16" ht="15.75">
      <c r="A16" s="12"/>
      <c r="B16" s="24"/>
      <c r="C16" s="40" t="s">
        <v>62</v>
      </c>
      <c r="D16" s="4"/>
      <c r="E16" s="4"/>
      <c r="F16" s="4"/>
      <c r="G16" s="15"/>
    </row>
    <row r="17" spans="1:7" ht="15.75">
      <c r="A17" s="12"/>
      <c r="B17" s="24"/>
      <c r="C17" s="40" t="s">
        <v>63</v>
      </c>
      <c r="D17" s="4"/>
      <c r="E17" s="4"/>
      <c r="F17" s="4"/>
      <c r="G17" s="15"/>
    </row>
    <row r="18" spans="1:7" ht="15.75">
      <c r="A18" s="12"/>
      <c r="B18" s="24"/>
      <c r="C18" s="40" t="s">
        <v>64</v>
      </c>
      <c r="D18" s="4"/>
      <c r="E18" s="4"/>
      <c r="F18" s="4"/>
      <c r="G18" s="15"/>
    </row>
    <row r="19" spans="1:7" ht="15.75">
      <c r="A19" s="12"/>
      <c r="B19" s="4"/>
      <c r="C19" s="40" t="s">
        <v>65</v>
      </c>
      <c r="D19" s="4"/>
      <c r="E19" s="4"/>
      <c r="F19" s="4"/>
      <c r="G19" s="15"/>
    </row>
    <row r="20" spans="1:7" ht="15.75">
      <c r="A20" s="12"/>
      <c r="B20" s="4"/>
      <c r="C20" s="40" t="s">
        <v>66</v>
      </c>
      <c r="D20" s="4"/>
      <c r="E20" s="4"/>
      <c r="F20" s="4"/>
      <c r="G20" s="15"/>
    </row>
    <row r="21" spans="1:7" ht="15.75">
      <c r="A21" s="12"/>
      <c r="B21" s="4"/>
      <c r="C21" s="40" t="s">
        <v>292</v>
      </c>
      <c r="D21" s="4"/>
      <c r="E21" s="4"/>
      <c r="F21" s="4"/>
      <c r="G21" s="15"/>
    </row>
    <row r="22" spans="1:7" ht="15.75">
      <c r="A22" s="12"/>
      <c r="B22" s="4"/>
      <c r="C22" s="40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0" t="s">
        <v>304</v>
      </c>
      <c r="C26" s="4"/>
      <c r="D26" s="4"/>
      <c r="E26" s="4"/>
      <c r="F26" s="4"/>
      <c r="G26" s="15"/>
    </row>
    <row r="27" spans="1:7">
      <c r="A27" s="12"/>
      <c r="B27" s="80" t="s">
        <v>224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3" t="s">
        <v>225</v>
      </c>
      <c r="C30" s="44" t="s">
        <v>294</v>
      </c>
      <c r="D30" s="4"/>
      <c r="E30" s="4"/>
      <c r="F30" s="4"/>
      <c r="G30" s="15"/>
    </row>
    <row r="31" spans="1:7" ht="15.75">
      <c r="A31" s="12"/>
      <c r="B31" s="43" t="s">
        <v>226</v>
      </c>
      <c r="C31" s="44" t="s">
        <v>305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3">
    <mergeCell ref="B7:F7"/>
    <mergeCell ref="B8:F8"/>
    <mergeCell ref="B10:F10"/>
  </mergeCells>
  <hyperlinks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99" t="s">
        <v>107</v>
      </c>
      <c r="D11" s="99"/>
      <c r="E11" s="99"/>
      <c r="F11" s="99"/>
      <c r="G11" s="99"/>
      <c r="H11" s="99"/>
      <c r="I11" s="99"/>
      <c r="J11" s="99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90</v>
      </c>
      <c r="C13" s="50" t="s">
        <v>136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3" t="s">
        <v>111</v>
      </c>
      <c r="D14" s="43"/>
      <c r="E14" s="43"/>
      <c r="F14" s="43"/>
      <c r="G14" s="43"/>
      <c r="H14" s="43"/>
      <c r="I14" s="43"/>
      <c r="J14" s="53"/>
      <c r="K14" s="15"/>
    </row>
    <row r="15" spans="1:11" ht="15.75">
      <c r="A15" s="12"/>
      <c r="B15" s="54"/>
      <c r="C15" s="55" t="s">
        <v>137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3"/>
      <c r="D16" s="43"/>
      <c r="E16" s="43"/>
      <c r="F16" s="43"/>
      <c r="G16" s="43"/>
      <c r="H16" s="43"/>
      <c r="I16" s="43"/>
      <c r="J16" s="43"/>
      <c r="K16" s="15"/>
    </row>
    <row r="17" spans="1:11" ht="15.75">
      <c r="A17" s="12"/>
      <c r="B17" s="49" t="s">
        <v>213</v>
      </c>
      <c r="C17" s="50" t="s">
        <v>145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212</v>
      </c>
      <c r="C18" s="43" t="s">
        <v>146</v>
      </c>
      <c r="D18" s="43"/>
      <c r="E18" s="43"/>
      <c r="F18" s="43"/>
      <c r="G18" s="43"/>
      <c r="H18" s="43"/>
      <c r="I18" s="43"/>
      <c r="J18" s="53"/>
      <c r="K18" s="15"/>
    </row>
    <row r="19" spans="1:11" ht="15.75">
      <c r="A19" s="12"/>
      <c r="B19" s="52"/>
      <c r="C19" s="43" t="s">
        <v>147</v>
      </c>
      <c r="D19" s="43"/>
      <c r="E19" s="43"/>
      <c r="F19" s="43"/>
      <c r="G19" s="43"/>
      <c r="H19" s="43"/>
      <c r="I19" s="43"/>
      <c r="J19" s="53"/>
      <c r="K19" s="15"/>
    </row>
    <row r="20" spans="1:11" ht="15.75">
      <c r="A20" s="12"/>
      <c r="B20" s="54"/>
      <c r="C20" s="55" t="s">
        <v>148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3"/>
      <c r="D21" s="43"/>
      <c r="E21" s="43"/>
      <c r="F21" s="43"/>
      <c r="G21" s="43"/>
      <c r="H21" s="43"/>
      <c r="I21" s="43"/>
      <c r="J21" s="43"/>
      <c r="K21" s="15"/>
    </row>
    <row r="22" spans="1:11" ht="15.75">
      <c r="A22" s="12"/>
      <c r="B22" s="49" t="s">
        <v>218</v>
      </c>
      <c r="C22" s="50" t="s">
        <v>173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217</v>
      </c>
      <c r="C23" s="43" t="s">
        <v>174</v>
      </c>
      <c r="D23" s="43"/>
      <c r="E23" s="43"/>
      <c r="F23" s="43"/>
      <c r="G23" s="43"/>
      <c r="H23" s="43"/>
      <c r="I23" s="43"/>
      <c r="J23" s="53"/>
      <c r="K23" s="15"/>
    </row>
    <row r="24" spans="1:11" ht="15.75">
      <c r="A24" s="12"/>
      <c r="B24" s="52"/>
      <c r="C24" s="43" t="s">
        <v>175</v>
      </c>
      <c r="D24" s="43"/>
      <c r="E24" s="43"/>
      <c r="F24" s="43"/>
      <c r="G24" s="43"/>
      <c r="H24" s="43"/>
      <c r="I24" s="43"/>
      <c r="J24" s="53"/>
      <c r="K24" s="15"/>
    </row>
    <row r="25" spans="1:11" ht="15.75">
      <c r="A25" s="12"/>
      <c r="B25" s="52"/>
      <c r="C25" s="43" t="s">
        <v>176</v>
      </c>
      <c r="D25" s="43"/>
      <c r="E25" s="43"/>
      <c r="F25" s="43"/>
      <c r="G25" s="43"/>
      <c r="H25" s="43"/>
      <c r="I25" s="43"/>
      <c r="J25" s="53"/>
      <c r="K25" s="15"/>
    </row>
    <row r="26" spans="1:11" ht="15.75">
      <c r="A26" s="12"/>
      <c r="B26" s="52"/>
      <c r="C26" s="43" t="s">
        <v>177</v>
      </c>
      <c r="D26" s="43"/>
      <c r="E26" s="43"/>
      <c r="F26" s="43"/>
      <c r="G26" s="43"/>
      <c r="H26" s="43"/>
      <c r="I26" s="43"/>
      <c r="J26" s="53"/>
      <c r="K26" s="15"/>
    </row>
    <row r="27" spans="1:11" ht="15.75">
      <c r="A27" s="12"/>
      <c r="B27" s="52"/>
      <c r="C27" s="43" t="s">
        <v>178</v>
      </c>
      <c r="D27" s="43"/>
      <c r="E27" s="43"/>
      <c r="F27" s="43"/>
      <c r="G27" s="43"/>
      <c r="H27" s="43"/>
      <c r="I27" s="43"/>
      <c r="J27" s="53"/>
      <c r="K27" s="15"/>
    </row>
    <row r="28" spans="1:11" ht="15.75">
      <c r="A28" s="12"/>
      <c r="B28" s="54"/>
      <c r="C28" s="55" t="s">
        <v>179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3"/>
      <c r="D29" s="43"/>
      <c r="E29" s="43"/>
      <c r="F29" s="43"/>
      <c r="G29" s="43"/>
      <c r="H29" s="43"/>
      <c r="I29" s="43"/>
      <c r="J29" s="43"/>
      <c r="K29" s="15"/>
    </row>
    <row r="30" spans="1:11" ht="15.75">
      <c r="A30" s="12"/>
      <c r="B30" s="49" t="s">
        <v>92</v>
      </c>
      <c r="C30" s="50" t="s">
        <v>149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3" t="s">
        <v>150</v>
      </c>
      <c r="D31" s="43"/>
      <c r="E31" s="43"/>
      <c r="F31" s="43"/>
      <c r="G31" s="43"/>
      <c r="H31" s="43"/>
      <c r="I31" s="43"/>
      <c r="J31" s="53"/>
      <c r="K31" s="15"/>
    </row>
    <row r="32" spans="1:11" ht="15.75">
      <c r="A32" s="12"/>
      <c r="B32" s="54"/>
      <c r="C32" s="55" t="s">
        <v>151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3"/>
      <c r="D33" s="43"/>
      <c r="E33" s="43"/>
      <c r="F33" s="43"/>
      <c r="G33" s="43"/>
      <c r="H33" s="43"/>
      <c r="I33" s="43"/>
      <c r="J33" s="43"/>
      <c r="K33" s="15"/>
    </row>
    <row r="34" spans="1:11" ht="15.75">
      <c r="A34" s="12"/>
      <c r="B34" s="49" t="s">
        <v>93</v>
      </c>
      <c r="C34" s="50" t="s">
        <v>152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3" t="s">
        <v>153</v>
      </c>
      <c r="D35" s="43"/>
      <c r="E35" s="43"/>
      <c r="F35" s="43"/>
      <c r="G35" s="43"/>
      <c r="H35" s="43"/>
      <c r="I35" s="43"/>
      <c r="J35" s="53"/>
      <c r="K35" s="15"/>
    </row>
    <row r="36" spans="1:11" ht="15.75">
      <c r="A36" s="12"/>
      <c r="B36" s="54"/>
      <c r="C36" s="55" t="s">
        <v>154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3"/>
      <c r="C37" s="43"/>
      <c r="D37" s="43"/>
      <c r="E37" s="43"/>
      <c r="F37" s="43"/>
      <c r="G37" s="43"/>
      <c r="H37" s="43"/>
      <c r="I37" s="43"/>
      <c r="J37" s="43"/>
      <c r="K37" s="15"/>
    </row>
    <row r="38" spans="1:11" ht="15.75">
      <c r="A38" s="12"/>
      <c r="B38" s="49" t="s">
        <v>209</v>
      </c>
      <c r="C38" s="50" t="s">
        <v>112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210</v>
      </c>
      <c r="C39" s="43" t="s">
        <v>113</v>
      </c>
      <c r="D39" s="43"/>
      <c r="E39" s="43"/>
      <c r="F39" s="43"/>
      <c r="G39" s="43"/>
      <c r="H39" s="43"/>
      <c r="I39" s="43"/>
      <c r="J39" s="53"/>
      <c r="K39" s="15"/>
    </row>
    <row r="40" spans="1:11" ht="15.75">
      <c r="A40" s="12"/>
      <c r="B40" s="52"/>
      <c r="C40" s="43" t="s">
        <v>114</v>
      </c>
      <c r="D40" s="43"/>
      <c r="E40" s="43"/>
      <c r="F40" s="43"/>
      <c r="G40" s="43"/>
      <c r="H40" s="43"/>
      <c r="I40" s="43"/>
      <c r="J40" s="53"/>
      <c r="K40" s="15"/>
    </row>
    <row r="41" spans="1:11" ht="15.75">
      <c r="A41" s="12"/>
      <c r="B41" s="54"/>
      <c r="C41" s="55" t="s">
        <v>115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15"/>
    </row>
    <row r="43" spans="1:11" ht="15.75">
      <c r="A43" s="12"/>
      <c r="B43" s="49" t="s">
        <v>96</v>
      </c>
      <c r="C43" s="50" t="s">
        <v>184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3" t="s">
        <v>125</v>
      </c>
      <c r="D44" s="43"/>
      <c r="E44" s="43"/>
      <c r="F44" s="43"/>
      <c r="G44" s="43"/>
      <c r="H44" s="43"/>
      <c r="I44" s="43"/>
      <c r="J44" s="53"/>
      <c r="K44" s="15"/>
    </row>
    <row r="45" spans="1:11" ht="15.75">
      <c r="A45" s="12"/>
      <c r="B45" s="52"/>
      <c r="C45" s="43" t="s">
        <v>126</v>
      </c>
      <c r="D45" s="43"/>
      <c r="E45" s="43"/>
      <c r="F45" s="43"/>
      <c r="G45" s="43"/>
      <c r="H45" s="43"/>
      <c r="I45" s="43"/>
      <c r="J45" s="53"/>
      <c r="K45" s="15"/>
    </row>
    <row r="46" spans="1:11" ht="15.75">
      <c r="A46" s="12"/>
      <c r="B46" s="52"/>
      <c r="C46" s="43" t="s">
        <v>185</v>
      </c>
      <c r="D46" s="43"/>
      <c r="E46" s="43"/>
      <c r="F46" s="43"/>
      <c r="G46" s="43"/>
      <c r="H46" s="43"/>
      <c r="I46" s="43"/>
      <c r="J46" s="53"/>
      <c r="K46" s="15"/>
    </row>
    <row r="47" spans="1:11" ht="15.75">
      <c r="A47" s="12"/>
      <c r="B47" s="54"/>
      <c r="C47" s="55" t="s">
        <v>127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3"/>
      <c r="C48" s="43"/>
      <c r="D48" s="43"/>
      <c r="E48" s="43"/>
      <c r="F48" s="43"/>
      <c r="G48" s="43"/>
      <c r="H48" s="43"/>
      <c r="I48" s="43"/>
      <c r="J48" s="43"/>
      <c r="K48" s="15"/>
    </row>
    <row r="49" spans="1:11" ht="15.75">
      <c r="A49" s="12"/>
      <c r="B49" s="49" t="s">
        <v>216</v>
      </c>
      <c r="C49" s="50" t="s">
        <v>164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215</v>
      </c>
      <c r="C50" s="43" t="s">
        <v>165</v>
      </c>
      <c r="D50" s="43"/>
      <c r="E50" s="43"/>
      <c r="F50" s="43"/>
      <c r="G50" s="43"/>
      <c r="H50" s="43"/>
      <c r="I50" s="43"/>
      <c r="J50" s="53"/>
      <c r="K50" s="15"/>
    </row>
    <row r="51" spans="1:11" ht="15.75">
      <c r="A51" s="12"/>
      <c r="B51" s="54"/>
      <c r="C51" s="55" t="s">
        <v>166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3"/>
      <c r="C52" s="43"/>
      <c r="D52" s="43"/>
      <c r="E52" s="43"/>
      <c r="F52" s="43"/>
      <c r="G52" s="43"/>
      <c r="H52" s="43"/>
      <c r="I52" s="43"/>
      <c r="J52" s="43"/>
      <c r="K52" s="15"/>
    </row>
    <row r="53" spans="1:11" ht="15.75">
      <c r="A53" s="12"/>
      <c r="B53" s="49" t="s">
        <v>94</v>
      </c>
      <c r="C53" s="50" t="s">
        <v>155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3" t="s">
        <v>156</v>
      </c>
      <c r="D54" s="43"/>
      <c r="E54" s="43"/>
      <c r="F54" s="43"/>
      <c r="G54" s="43"/>
      <c r="H54" s="43"/>
      <c r="I54" s="43"/>
      <c r="J54" s="53"/>
      <c r="K54" s="15"/>
    </row>
    <row r="55" spans="1:11" ht="15.75">
      <c r="A55" s="12"/>
      <c r="B55" s="52"/>
      <c r="C55" s="43" t="s">
        <v>157</v>
      </c>
      <c r="D55" s="43"/>
      <c r="E55" s="43"/>
      <c r="F55" s="43"/>
      <c r="G55" s="43"/>
      <c r="H55" s="43"/>
      <c r="I55" s="43"/>
      <c r="J55" s="53"/>
      <c r="K55" s="15"/>
    </row>
    <row r="56" spans="1:11" ht="15.75">
      <c r="A56" s="12"/>
      <c r="B56" s="54"/>
      <c r="C56" s="55" t="s">
        <v>158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3"/>
      <c r="C57" s="43"/>
      <c r="D57" s="43"/>
      <c r="E57" s="43"/>
      <c r="F57" s="43"/>
      <c r="G57" s="43"/>
      <c r="H57" s="43"/>
      <c r="I57" s="43"/>
      <c r="J57" s="43"/>
      <c r="K57" s="15"/>
    </row>
    <row r="58" spans="1:11" ht="15.75">
      <c r="A58" s="12"/>
      <c r="B58" s="49" t="s">
        <v>73</v>
      </c>
      <c r="C58" s="50" t="s">
        <v>131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3" t="s">
        <v>108</v>
      </c>
      <c r="D59" s="43"/>
      <c r="E59" s="43"/>
      <c r="F59" s="43"/>
      <c r="G59" s="43"/>
      <c r="H59" s="43"/>
      <c r="I59" s="43"/>
      <c r="J59" s="53"/>
      <c r="K59" s="15"/>
    </row>
    <row r="60" spans="1:11" ht="15.75">
      <c r="A60" s="12"/>
      <c r="B60" s="52"/>
      <c r="C60" s="43" t="s">
        <v>109</v>
      </c>
      <c r="D60" s="43"/>
      <c r="E60" s="43"/>
      <c r="F60" s="43"/>
      <c r="G60" s="43"/>
      <c r="H60" s="43"/>
      <c r="I60" s="43"/>
      <c r="J60" s="53"/>
      <c r="K60" s="15"/>
    </row>
    <row r="61" spans="1:11" ht="15.75">
      <c r="A61" s="12"/>
      <c r="B61" s="54"/>
      <c r="C61" s="55" t="s">
        <v>132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3"/>
      <c r="C62" s="43"/>
      <c r="D62" s="43"/>
      <c r="E62" s="43"/>
      <c r="F62" s="43"/>
      <c r="G62" s="43"/>
      <c r="H62" s="43"/>
      <c r="I62" s="43"/>
      <c r="J62" s="43"/>
      <c r="K62" s="15"/>
    </row>
    <row r="63" spans="1:11" ht="15.75">
      <c r="A63" s="12"/>
      <c r="B63" s="49" t="s">
        <v>221</v>
      </c>
      <c r="C63" s="50" t="s">
        <v>186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220</v>
      </c>
      <c r="C64" s="43" t="s">
        <v>187</v>
      </c>
      <c r="D64" s="43"/>
      <c r="E64" s="43"/>
      <c r="F64" s="43"/>
      <c r="G64" s="43"/>
      <c r="H64" s="43"/>
      <c r="I64" s="43"/>
      <c r="J64" s="53"/>
      <c r="K64" s="15"/>
    </row>
    <row r="65" spans="1:11" ht="15" customHeight="1">
      <c r="A65" s="12"/>
      <c r="B65" s="52"/>
      <c r="C65" s="43" t="s">
        <v>128</v>
      </c>
      <c r="D65" s="43"/>
      <c r="E65" s="43"/>
      <c r="F65" s="43"/>
      <c r="G65" s="43"/>
      <c r="H65" s="43"/>
      <c r="I65" s="43"/>
      <c r="J65" s="53"/>
      <c r="K65" s="15"/>
    </row>
    <row r="66" spans="1:11" ht="15.75">
      <c r="A66" s="12"/>
      <c r="B66" s="54"/>
      <c r="C66" s="55" t="s">
        <v>188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74</v>
      </c>
      <c r="C68" s="50" t="s">
        <v>139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163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89</v>
      </c>
      <c r="C71" s="50" t="s">
        <v>189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3" t="s">
        <v>134</v>
      </c>
      <c r="D72" s="43"/>
      <c r="E72" s="43"/>
      <c r="F72" s="43"/>
      <c r="G72" s="43"/>
      <c r="H72" s="43"/>
      <c r="I72" s="43"/>
      <c r="J72" s="53"/>
      <c r="K72" s="15"/>
    </row>
    <row r="73" spans="1:11" ht="15.75">
      <c r="A73" s="12"/>
      <c r="B73" s="54"/>
      <c r="C73" s="55" t="s">
        <v>135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77</v>
      </c>
      <c r="C75" s="50" t="s">
        <v>204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3" t="s">
        <v>205</v>
      </c>
      <c r="D76" s="43"/>
      <c r="E76" s="43"/>
      <c r="F76" s="43"/>
      <c r="G76" s="43"/>
      <c r="H76" s="43"/>
      <c r="I76" s="43"/>
      <c r="J76" s="53"/>
      <c r="K76" s="15"/>
    </row>
    <row r="77" spans="1:11" ht="15" customHeight="1">
      <c r="A77" s="12"/>
      <c r="B77" s="54"/>
      <c r="C77" s="55" t="s">
        <v>206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3"/>
      <c r="C78" s="43"/>
      <c r="D78" s="43"/>
      <c r="E78" s="43"/>
      <c r="F78" s="43"/>
      <c r="G78" s="43"/>
      <c r="H78" s="43"/>
      <c r="I78" s="43"/>
      <c r="J78" s="43"/>
      <c r="K78" s="15"/>
    </row>
    <row r="79" spans="1:11" ht="15" customHeight="1">
      <c r="A79" s="12"/>
      <c r="B79" s="49" t="s">
        <v>207</v>
      </c>
      <c r="C79" s="50" t="s">
        <v>110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208</v>
      </c>
      <c r="C80" s="55" t="s">
        <v>133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76</v>
      </c>
      <c r="C82" s="50" t="s">
        <v>190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3" t="s">
        <v>191</v>
      </c>
      <c r="D83" s="43"/>
      <c r="E83" s="43"/>
      <c r="F83" s="43"/>
      <c r="G83" s="43"/>
      <c r="H83" s="43"/>
      <c r="I83" s="43"/>
      <c r="J83" s="53"/>
      <c r="K83" s="15"/>
    </row>
    <row r="84" spans="1:11" ht="15" customHeight="1">
      <c r="A84" s="12"/>
      <c r="B84" s="52"/>
      <c r="C84" s="43" t="s">
        <v>192</v>
      </c>
      <c r="D84" s="43"/>
      <c r="E84" s="43"/>
      <c r="F84" s="43"/>
      <c r="G84" s="43"/>
      <c r="H84" s="43"/>
      <c r="I84" s="43"/>
      <c r="J84" s="53"/>
      <c r="K84" s="15"/>
    </row>
    <row r="85" spans="1:11" ht="15" customHeight="1">
      <c r="A85" s="12"/>
      <c r="B85" s="52"/>
      <c r="C85" s="43" t="s">
        <v>129</v>
      </c>
      <c r="D85" s="43"/>
      <c r="E85" s="43"/>
      <c r="F85" s="43"/>
      <c r="G85" s="43"/>
      <c r="H85" s="43"/>
      <c r="I85" s="43"/>
      <c r="J85" s="53"/>
      <c r="K85" s="15"/>
    </row>
    <row r="86" spans="1:11" ht="15" customHeight="1">
      <c r="A86" s="12"/>
      <c r="B86" s="52"/>
      <c r="C86" s="43" t="s">
        <v>130</v>
      </c>
      <c r="D86" s="43"/>
      <c r="E86" s="43"/>
      <c r="F86" s="43"/>
      <c r="G86" s="43"/>
      <c r="H86" s="43"/>
      <c r="I86" s="43"/>
      <c r="J86" s="53"/>
      <c r="K86" s="15"/>
    </row>
    <row r="87" spans="1:11" ht="15" customHeight="1">
      <c r="A87" s="12"/>
      <c r="B87" s="52"/>
      <c r="C87" s="43" t="s">
        <v>193</v>
      </c>
      <c r="D87" s="43"/>
      <c r="E87" s="43"/>
      <c r="F87" s="43"/>
      <c r="G87" s="43"/>
      <c r="H87" s="43"/>
      <c r="I87" s="43"/>
      <c r="J87" s="53"/>
      <c r="K87" s="15"/>
    </row>
    <row r="88" spans="1:11" ht="15" customHeight="1">
      <c r="A88" s="12"/>
      <c r="B88" s="52"/>
      <c r="C88" s="43" t="s">
        <v>194</v>
      </c>
      <c r="D88" s="43"/>
      <c r="E88" s="43"/>
      <c r="F88" s="43"/>
      <c r="G88" s="43"/>
      <c r="H88" s="43"/>
      <c r="I88" s="43"/>
      <c r="J88" s="53"/>
      <c r="K88" s="15"/>
    </row>
    <row r="89" spans="1:11" ht="15" customHeight="1">
      <c r="A89" s="12"/>
      <c r="B89" s="52"/>
      <c r="C89" s="43" t="s">
        <v>195</v>
      </c>
      <c r="D89" s="43"/>
      <c r="E89" s="43"/>
      <c r="F89" s="43"/>
      <c r="G89" s="43"/>
      <c r="H89" s="43"/>
      <c r="I89" s="43"/>
      <c r="J89" s="53"/>
      <c r="K89" s="15"/>
    </row>
    <row r="90" spans="1:11" ht="15" customHeight="1">
      <c r="A90" s="12"/>
      <c r="B90" s="54"/>
      <c r="C90" s="55" t="s">
        <v>196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211</v>
      </c>
      <c r="C92" s="50" t="s">
        <v>140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117</v>
      </c>
      <c r="C93" s="43" t="s">
        <v>141</v>
      </c>
      <c r="D93" s="43"/>
      <c r="E93" s="43"/>
      <c r="F93" s="43"/>
      <c r="G93" s="43"/>
      <c r="H93" s="43"/>
      <c r="I93" s="43"/>
      <c r="J93" s="53"/>
      <c r="K93" s="15"/>
    </row>
    <row r="94" spans="1:11" ht="15" customHeight="1">
      <c r="A94" s="12"/>
      <c r="B94" s="52"/>
      <c r="C94" s="43" t="s">
        <v>142</v>
      </c>
      <c r="D94" s="43"/>
      <c r="E94" s="43"/>
      <c r="F94" s="43"/>
      <c r="G94" s="43"/>
      <c r="H94" s="43"/>
      <c r="I94" s="43"/>
      <c r="J94" s="53"/>
      <c r="K94" s="15"/>
    </row>
    <row r="95" spans="1:11" ht="15" customHeight="1">
      <c r="A95" s="12"/>
      <c r="B95" s="52"/>
      <c r="C95" s="43" t="s">
        <v>143</v>
      </c>
      <c r="D95" s="43"/>
      <c r="E95" s="43"/>
      <c r="F95" s="43"/>
      <c r="G95" s="43"/>
      <c r="H95" s="43"/>
      <c r="I95" s="43"/>
      <c r="J95" s="53"/>
      <c r="K95" s="15"/>
    </row>
    <row r="96" spans="1:11" ht="15" customHeight="1">
      <c r="A96" s="12"/>
      <c r="B96" s="54"/>
      <c r="C96" s="55" t="s">
        <v>144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3"/>
      <c r="C97" s="43"/>
      <c r="D97" s="43"/>
      <c r="E97" s="43"/>
      <c r="F97" s="43"/>
      <c r="G97" s="43"/>
      <c r="H97" s="43"/>
      <c r="I97" s="43"/>
      <c r="J97" s="43"/>
      <c r="K97" s="15"/>
    </row>
    <row r="98" spans="1:11" ht="15" customHeight="1">
      <c r="A98" s="12"/>
      <c r="B98" s="61" t="s">
        <v>97</v>
      </c>
      <c r="C98" s="62" t="s">
        <v>97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3"/>
      <c r="C99" s="43"/>
      <c r="D99" s="43"/>
      <c r="E99" s="43"/>
      <c r="F99" s="43"/>
      <c r="G99" s="43"/>
      <c r="H99" s="43"/>
      <c r="I99" s="43"/>
      <c r="J99" s="43"/>
      <c r="K99" s="15"/>
    </row>
    <row r="100" spans="1:11" ht="15.75">
      <c r="A100" s="12"/>
      <c r="B100" s="49" t="s">
        <v>91</v>
      </c>
      <c r="C100" s="50" t="s">
        <v>116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138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3"/>
      <c r="C102" s="43"/>
      <c r="D102" s="43"/>
      <c r="E102" s="43"/>
      <c r="F102" s="43"/>
      <c r="G102" s="43"/>
      <c r="H102" s="43"/>
      <c r="I102" s="43"/>
      <c r="J102" s="43"/>
      <c r="K102" s="15"/>
    </row>
    <row r="103" spans="1:11" ht="15.75">
      <c r="A103" s="12"/>
      <c r="B103" s="49" t="s">
        <v>75</v>
      </c>
      <c r="C103" s="50" t="s">
        <v>167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3" t="s">
        <v>118</v>
      </c>
      <c r="D104" s="43"/>
      <c r="E104" s="43"/>
      <c r="F104" s="43"/>
      <c r="G104" s="43"/>
      <c r="H104" s="43"/>
      <c r="I104" s="43"/>
      <c r="J104" s="53"/>
      <c r="K104" s="15"/>
    </row>
    <row r="105" spans="1:11" ht="15" customHeight="1">
      <c r="A105" s="12"/>
      <c r="B105" s="52"/>
      <c r="C105" s="43" t="s">
        <v>168</v>
      </c>
      <c r="D105" s="43"/>
      <c r="E105" s="43"/>
      <c r="F105" s="43"/>
      <c r="G105" s="43"/>
      <c r="H105" s="43"/>
      <c r="I105" s="43"/>
      <c r="J105" s="53"/>
      <c r="K105" s="15"/>
    </row>
    <row r="106" spans="1:11" ht="15.75">
      <c r="A106" s="12"/>
      <c r="B106" s="52"/>
      <c r="C106" s="43" t="s">
        <v>169</v>
      </c>
      <c r="D106" s="43"/>
      <c r="E106" s="43"/>
      <c r="F106" s="43"/>
      <c r="G106" s="43"/>
      <c r="H106" s="43"/>
      <c r="I106" s="43"/>
      <c r="J106" s="53"/>
      <c r="K106" s="15"/>
    </row>
    <row r="107" spans="1:11" ht="15.75">
      <c r="A107" s="12"/>
      <c r="B107" s="52"/>
      <c r="C107" s="43" t="s">
        <v>170</v>
      </c>
      <c r="D107" s="43"/>
      <c r="E107" s="43"/>
      <c r="F107" s="43"/>
      <c r="G107" s="43"/>
      <c r="H107" s="43"/>
      <c r="I107" s="43"/>
      <c r="J107" s="53"/>
      <c r="K107" s="15"/>
    </row>
    <row r="108" spans="1:11" ht="15.75">
      <c r="A108" s="12"/>
      <c r="B108" s="52"/>
      <c r="C108" s="43" t="s">
        <v>119</v>
      </c>
      <c r="D108" s="43"/>
      <c r="E108" s="43"/>
      <c r="F108" s="43"/>
      <c r="G108" s="43"/>
      <c r="H108" s="43"/>
      <c r="I108" s="43"/>
      <c r="J108" s="53"/>
      <c r="K108" s="15"/>
    </row>
    <row r="109" spans="1:11" ht="15.75">
      <c r="A109" s="12"/>
      <c r="B109" s="52"/>
      <c r="C109" s="43" t="s">
        <v>120</v>
      </c>
      <c r="D109" s="43"/>
      <c r="E109" s="43"/>
      <c r="F109" s="43"/>
      <c r="G109" s="43"/>
      <c r="H109" s="43"/>
      <c r="I109" s="43"/>
      <c r="J109" s="53"/>
      <c r="K109" s="15"/>
    </row>
    <row r="110" spans="1:11" ht="15.75">
      <c r="A110" s="12"/>
      <c r="B110" s="54"/>
      <c r="C110" s="55" t="s">
        <v>171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3"/>
      <c r="C111" s="43"/>
      <c r="D111" s="43"/>
      <c r="E111" s="43"/>
      <c r="F111" s="43"/>
      <c r="G111" s="43"/>
      <c r="H111" s="43"/>
      <c r="I111" s="43"/>
      <c r="J111" s="43"/>
      <c r="K111" s="15"/>
    </row>
    <row r="112" spans="1:11" ht="15.75">
      <c r="A112" s="12"/>
      <c r="B112" s="49" t="s">
        <v>214</v>
      </c>
      <c r="C112" s="50" t="s">
        <v>159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3" t="s">
        <v>160</v>
      </c>
      <c r="D113" s="43"/>
      <c r="E113" s="43"/>
      <c r="F113" s="43"/>
      <c r="G113" s="43"/>
      <c r="H113" s="43"/>
      <c r="I113" s="43"/>
      <c r="J113" s="53"/>
      <c r="K113" s="15"/>
    </row>
    <row r="114" spans="1:11" ht="15.75">
      <c r="A114" s="12"/>
      <c r="B114" s="52"/>
      <c r="C114" s="43" t="s">
        <v>161</v>
      </c>
      <c r="D114" s="43"/>
      <c r="E114" s="43"/>
      <c r="F114" s="43"/>
      <c r="G114" s="43"/>
      <c r="H114" s="43"/>
      <c r="I114" s="43"/>
      <c r="J114" s="53"/>
      <c r="K114" s="15"/>
    </row>
    <row r="115" spans="1:11" ht="15.75">
      <c r="A115" s="12"/>
      <c r="B115" s="54"/>
      <c r="C115" s="55" t="s">
        <v>162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3"/>
      <c r="C116" s="43"/>
      <c r="D116" s="43"/>
      <c r="E116" s="43"/>
      <c r="F116" s="43"/>
      <c r="G116" s="43"/>
      <c r="H116" s="43"/>
      <c r="I116" s="43"/>
      <c r="J116" s="43"/>
      <c r="K116" s="15"/>
    </row>
    <row r="117" spans="1:11" ht="15.75">
      <c r="A117" s="12"/>
      <c r="B117" s="49" t="s">
        <v>124</v>
      </c>
      <c r="C117" s="50" t="s">
        <v>180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219</v>
      </c>
      <c r="C118" s="43" t="s">
        <v>181</v>
      </c>
      <c r="D118" s="43"/>
      <c r="E118" s="43"/>
      <c r="F118" s="43"/>
      <c r="G118" s="43"/>
      <c r="H118" s="43"/>
      <c r="I118" s="43"/>
      <c r="J118" s="53"/>
      <c r="K118" s="15"/>
    </row>
    <row r="119" spans="1:11" ht="15.75">
      <c r="A119" s="12"/>
      <c r="B119" s="52"/>
      <c r="C119" s="43" t="s">
        <v>182</v>
      </c>
      <c r="D119" s="43"/>
      <c r="E119" s="43"/>
      <c r="F119" s="43"/>
      <c r="G119" s="43"/>
      <c r="H119" s="43"/>
      <c r="I119" s="43"/>
      <c r="J119" s="53"/>
      <c r="K119" s="15"/>
    </row>
    <row r="120" spans="1:11" ht="15" customHeight="1">
      <c r="A120" s="12"/>
      <c r="B120" s="54"/>
      <c r="C120" s="55" t="s">
        <v>183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223</v>
      </c>
      <c r="C122" s="50" t="s">
        <v>197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222</v>
      </c>
      <c r="C123" s="43" t="s">
        <v>198</v>
      </c>
      <c r="D123" s="43"/>
      <c r="E123" s="43"/>
      <c r="F123" s="43"/>
      <c r="G123" s="43"/>
      <c r="H123" s="43"/>
      <c r="I123" s="43"/>
      <c r="J123" s="53"/>
      <c r="K123" s="15"/>
    </row>
    <row r="124" spans="1:11" ht="15.75">
      <c r="A124" s="12"/>
      <c r="B124" s="52"/>
      <c r="C124" s="43" t="s">
        <v>199</v>
      </c>
      <c r="D124" s="43"/>
      <c r="E124" s="43"/>
      <c r="F124" s="43"/>
      <c r="G124" s="43"/>
      <c r="H124" s="43"/>
      <c r="I124" s="43"/>
      <c r="J124" s="53"/>
      <c r="K124" s="15"/>
    </row>
    <row r="125" spans="1:11" ht="15.75">
      <c r="A125" s="12"/>
      <c r="B125" s="52"/>
      <c r="C125" s="43" t="s">
        <v>200</v>
      </c>
      <c r="D125" s="43"/>
      <c r="E125" s="43"/>
      <c r="F125" s="43"/>
      <c r="G125" s="43"/>
      <c r="H125" s="43"/>
      <c r="I125" s="43"/>
      <c r="J125" s="53"/>
      <c r="K125" s="15"/>
    </row>
    <row r="126" spans="1:11" ht="15.75">
      <c r="A126" s="12"/>
      <c r="B126" s="52"/>
      <c r="C126" s="43" t="s">
        <v>201</v>
      </c>
      <c r="D126" s="43"/>
      <c r="E126" s="43"/>
      <c r="F126" s="43"/>
      <c r="G126" s="43"/>
      <c r="H126" s="43"/>
      <c r="I126" s="43"/>
      <c r="J126" s="53"/>
      <c r="K126" s="15"/>
    </row>
    <row r="127" spans="1:11" ht="15.75">
      <c r="A127" s="12"/>
      <c r="B127" s="52"/>
      <c r="C127" s="43" t="s">
        <v>202</v>
      </c>
      <c r="D127" s="43"/>
      <c r="E127" s="43"/>
      <c r="F127" s="43"/>
      <c r="G127" s="43"/>
      <c r="H127" s="43"/>
      <c r="I127" s="43"/>
      <c r="J127" s="53"/>
      <c r="K127" s="15"/>
    </row>
    <row r="128" spans="1:11" ht="15.75">
      <c r="A128" s="12"/>
      <c r="B128" s="54"/>
      <c r="C128" s="55" t="s">
        <v>203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3"/>
      <c r="C129" s="59"/>
      <c r="D129" s="43"/>
      <c r="E129" s="43"/>
      <c r="F129" s="43"/>
      <c r="G129" s="43"/>
      <c r="H129" s="43"/>
      <c r="I129" s="43"/>
      <c r="J129" s="43"/>
      <c r="K129" s="15"/>
    </row>
    <row r="130" spans="1:11" ht="15.75">
      <c r="A130" s="12"/>
      <c r="B130" s="49" t="s">
        <v>95</v>
      </c>
      <c r="C130" s="50" t="s">
        <v>121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3" t="s">
        <v>122</v>
      </c>
      <c r="D131" s="43"/>
      <c r="E131" s="43"/>
      <c r="F131" s="43"/>
      <c r="G131" s="43"/>
      <c r="H131" s="43"/>
      <c r="I131" s="43"/>
      <c r="J131" s="53"/>
      <c r="K131" s="15"/>
    </row>
    <row r="132" spans="1:11" ht="15.75">
      <c r="A132" s="12"/>
      <c r="B132" s="52"/>
      <c r="C132" s="43" t="s">
        <v>123</v>
      </c>
      <c r="D132" s="43"/>
      <c r="E132" s="43"/>
      <c r="F132" s="43"/>
      <c r="G132" s="43"/>
      <c r="H132" s="43"/>
      <c r="I132" s="43"/>
      <c r="J132" s="53"/>
      <c r="K132" s="15"/>
    </row>
    <row r="133" spans="1:11" ht="15.75">
      <c r="A133" s="12"/>
      <c r="B133" s="54"/>
      <c r="C133" s="55" t="s">
        <v>172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7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7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3" t="s">
        <v>251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16" sqref="P16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8" customFormat="1" ht="15.75">
      <c r="A11" s="66"/>
      <c r="B11" s="67"/>
      <c r="C11" s="91" t="s">
        <v>100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72"/>
      <c r="R11" s="70"/>
      <c r="S11" s="70"/>
      <c r="T11" s="67"/>
    </row>
    <row r="12" spans="1:20" s="68" customFormat="1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73"/>
      <c r="R12" s="67"/>
      <c r="S12" s="67"/>
      <c r="T12" s="67"/>
    </row>
    <row r="13" spans="1:20" s="68" customFormat="1" ht="15.75">
      <c r="A13" s="66"/>
      <c r="B13" s="67"/>
      <c r="C13" s="91" t="s">
        <v>82</v>
      </c>
      <c r="D13" s="91"/>
      <c r="E13" s="91"/>
      <c r="F13" s="91"/>
      <c r="G13" s="70"/>
      <c r="H13" s="91" t="s">
        <v>70</v>
      </c>
      <c r="I13" s="91"/>
      <c r="J13" s="91"/>
      <c r="K13" s="91"/>
      <c r="L13" s="70"/>
      <c r="M13" s="91" t="s">
        <v>71</v>
      </c>
      <c r="N13" s="91"/>
      <c r="O13" s="91"/>
      <c r="P13" s="91"/>
      <c r="Q13" s="72"/>
      <c r="R13" s="70"/>
      <c r="S13" s="70"/>
      <c r="T13" s="67"/>
    </row>
    <row r="14" spans="1:20" s="68" customFormat="1" ht="15.75" customHeight="1">
      <c r="A14" s="66"/>
      <c r="B14" s="69"/>
      <c r="C14" s="93" t="s">
        <v>264</v>
      </c>
      <c r="D14" s="93"/>
      <c r="E14" s="92" t="s">
        <v>306</v>
      </c>
      <c r="F14" s="94" t="s">
        <v>307</v>
      </c>
      <c r="H14" s="93" t="s">
        <v>264</v>
      </c>
      <c r="I14" s="93"/>
      <c r="J14" s="92" t="s">
        <v>306</v>
      </c>
      <c r="K14" s="94" t="s">
        <v>307</v>
      </c>
      <c r="L14" s="31"/>
      <c r="M14" s="93" t="s">
        <v>264</v>
      </c>
      <c r="N14" s="93"/>
      <c r="O14" s="92" t="s">
        <v>306</v>
      </c>
      <c r="P14" s="94" t="s">
        <v>307</v>
      </c>
      <c r="Q14" s="73"/>
      <c r="R14" s="71"/>
      <c r="S14" s="71"/>
      <c r="T14" s="67"/>
    </row>
    <row r="15" spans="1:20" s="68" customFormat="1" ht="15.75">
      <c r="A15" s="66"/>
      <c r="B15" s="69"/>
      <c r="C15" s="30">
        <v>2016</v>
      </c>
      <c r="D15" s="30">
        <v>2017</v>
      </c>
      <c r="E15" s="92"/>
      <c r="F15" s="94"/>
      <c r="H15" s="30">
        <v>2016</v>
      </c>
      <c r="I15" s="30">
        <v>2017</v>
      </c>
      <c r="J15" s="92"/>
      <c r="K15" s="94"/>
      <c r="L15" s="31"/>
      <c r="M15" s="30">
        <v>2016</v>
      </c>
      <c r="N15" s="30">
        <v>2017</v>
      </c>
      <c r="O15" s="92"/>
      <c r="P15" s="94"/>
      <c r="Q15" s="73"/>
      <c r="R15" s="71"/>
      <c r="S15" s="71"/>
      <c r="T15" s="67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3" t="s">
        <v>265</v>
      </c>
      <c r="C17" s="34">
        <v>23080</v>
      </c>
      <c r="D17" s="34">
        <v>32261</v>
      </c>
      <c r="E17" s="35">
        <f t="shared" ref="E17:E19" si="0">IF(ISBLANK(D17),"",(IFERROR(((D17/C17-1)*100),"")))</f>
        <v>39.779029462738301</v>
      </c>
      <c r="F17" s="34">
        <v>765218</v>
      </c>
      <c r="G17" s="68"/>
      <c r="H17" s="34">
        <v>14866</v>
      </c>
      <c r="I17" s="34">
        <v>20383</v>
      </c>
      <c r="J17" s="35">
        <f t="shared" ref="J17:J19" si="1">IF(ISBLANK(I17),"",(IFERROR(((I17/H17-1)*100),"")))</f>
        <v>37.111529665007396</v>
      </c>
      <c r="K17" s="34">
        <v>599703</v>
      </c>
      <c r="L17" s="31"/>
      <c r="M17" s="34">
        <v>3793</v>
      </c>
      <c r="N17" s="34">
        <v>5310</v>
      </c>
      <c r="O17" s="35">
        <f t="shared" ref="O17:O19" si="2">IF(ISBLANK(N17),"",(IFERROR(((N17/M17-1)*100),"")))</f>
        <v>39.994727128921696</v>
      </c>
      <c r="P17" s="34">
        <v>162197</v>
      </c>
      <c r="Q17" s="74"/>
      <c r="R17" s="71"/>
      <c r="S17" s="71"/>
    </row>
    <row r="18" spans="1:19" s="2" customFormat="1" ht="15.75">
      <c r="A18" s="22"/>
      <c r="B18" s="33" t="s">
        <v>266</v>
      </c>
      <c r="C18" s="34">
        <v>28947</v>
      </c>
      <c r="D18" s="34">
        <v>31459</v>
      </c>
      <c r="E18" s="35">
        <f t="shared" si="0"/>
        <v>8.6779286281825296</v>
      </c>
      <c r="F18" s="34">
        <v>796677</v>
      </c>
      <c r="G18" s="68"/>
      <c r="H18" s="34">
        <v>18544</v>
      </c>
      <c r="I18" s="34">
        <v>20052</v>
      </c>
      <c r="J18" s="35">
        <f t="shared" si="1"/>
        <v>8.1320103537532376</v>
      </c>
      <c r="K18" s="34">
        <v>619755</v>
      </c>
      <c r="L18" s="31"/>
      <c r="M18" s="34">
        <v>5054</v>
      </c>
      <c r="N18" s="34">
        <v>5760</v>
      </c>
      <c r="O18" s="35">
        <f t="shared" si="2"/>
        <v>13.96913335971508</v>
      </c>
      <c r="P18" s="34">
        <v>167957</v>
      </c>
      <c r="Q18" s="74"/>
      <c r="R18" s="71"/>
      <c r="S18" s="71"/>
    </row>
    <row r="19" spans="1:19" s="2" customFormat="1" ht="15.75">
      <c r="A19" s="22"/>
      <c r="B19" s="33" t="s">
        <v>267</v>
      </c>
      <c r="C19" s="34">
        <v>25279</v>
      </c>
      <c r="D19" s="34">
        <v>30227</v>
      </c>
      <c r="E19" s="35">
        <f t="shared" si="0"/>
        <v>19.57355908065983</v>
      </c>
      <c r="F19" s="34">
        <v>826904</v>
      </c>
      <c r="G19" s="68"/>
      <c r="H19" s="34">
        <v>15744</v>
      </c>
      <c r="I19" s="34">
        <v>19818</v>
      </c>
      <c r="J19" s="35">
        <f t="shared" si="1"/>
        <v>25.876524390243905</v>
      </c>
      <c r="K19" s="34">
        <v>639573</v>
      </c>
      <c r="L19" s="82"/>
      <c r="M19" s="34">
        <v>4265</v>
      </c>
      <c r="N19" s="34">
        <v>6103</v>
      </c>
      <c r="O19" s="35">
        <f t="shared" si="2"/>
        <v>43.094958968347008</v>
      </c>
      <c r="P19" s="34">
        <v>174060</v>
      </c>
      <c r="Q19" s="74"/>
      <c r="R19" s="71"/>
      <c r="S19" s="71"/>
    </row>
    <row r="20" spans="1:19" s="2" customFormat="1" ht="15.75">
      <c r="A20" s="22"/>
      <c r="B20" s="33" t="s">
        <v>268</v>
      </c>
      <c r="C20" s="34">
        <v>26234</v>
      </c>
      <c r="D20" s="34">
        <v>22157</v>
      </c>
      <c r="E20" s="35">
        <f>IF(ISBLANK(D20),"",(IFERROR(((D20/C20-1)*100),"")))</f>
        <v>-15.540901120683081</v>
      </c>
      <c r="F20" s="34">
        <v>849061</v>
      </c>
      <c r="G20" s="68"/>
      <c r="H20" s="34">
        <v>16987</v>
      </c>
      <c r="I20" s="34">
        <v>13728</v>
      </c>
      <c r="J20" s="35">
        <f>IF(ISBLANK(I20),"",(IFERROR(((I20/H20-1)*100),"")))</f>
        <v>-19.185259315947491</v>
      </c>
      <c r="K20" s="34">
        <v>653301</v>
      </c>
      <c r="L20" s="82"/>
      <c r="M20" s="34">
        <v>4345</v>
      </c>
      <c r="N20" s="34">
        <v>4141</v>
      </c>
      <c r="O20" s="35">
        <f>IF(ISBLANK(N20),"",(IFERROR(((N20/M20-1)*100),"")))</f>
        <v>-4.6950517836593768</v>
      </c>
      <c r="P20" s="34">
        <v>178201</v>
      </c>
      <c r="Q20" s="74"/>
      <c r="R20" s="71"/>
      <c r="S20" s="71"/>
    </row>
    <row r="21" spans="1:19" s="2" customFormat="1" ht="15.75">
      <c r="A21" s="22"/>
      <c r="B21" s="33" t="s">
        <v>269</v>
      </c>
      <c r="C21" s="34">
        <v>22525</v>
      </c>
      <c r="D21" s="100">
        <v>28508</v>
      </c>
      <c r="E21" s="101">
        <f t="shared" ref="E21:E29" si="3">IF(ISBLANK(D21),"",(IFERROR(((D21/C21-1)*100),"")))</f>
        <v>26.56159822419535</v>
      </c>
      <c r="F21" s="100">
        <v>877569</v>
      </c>
      <c r="G21" s="68"/>
      <c r="H21" s="34">
        <v>16516</v>
      </c>
      <c r="I21" s="100">
        <v>17109</v>
      </c>
      <c r="J21" s="101">
        <f t="shared" ref="J21:J29" si="4">IF(ISBLANK(I21),"",(IFERROR(((I21/H21-1)*100),"")))</f>
        <v>3.5904577379510805</v>
      </c>
      <c r="K21" s="100">
        <v>670410</v>
      </c>
      <c r="L21" s="31"/>
      <c r="M21" s="34">
        <v>4843</v>
      </c>
      <c r="N21" s="100">
        <v>5017</v>
      </c>
      <c r="O21" s="101">
        <f t="shared" ref="O21:O29" si="5">IF(ISBLANK(N21),"",(IFERROR(((N21/M21-1)*100),"")))</f>
        <v>3.5928143712574911</v>
      </c>
      <c r="P21" s="100">
        <v>183218</v>
      </c>
      <c r="Q21" s="74"/>
      <c r="R21" s="71"/>
      <c r="S21" s="71"/>
    </row>
    <row r="22" spans="1:19" s="2" customFormat="1" ht="15.75">
      <c r="A22" s="22"/>
      <c r="B22" s="33" t="s">
        <v>270</v>
      </c>
      <c r="C22" s="34">
        <v>28498</v>
      </c>
      <c r="D22" s="34"/>
      <c r="E22" s="35" t="str">
        <f t="shared" si="3"/>
        <v/>
      </c>
      <c r="F22" s="34"/>
      <c r="G22" s="68"/>
      <c r="H22" s="34">
        <v>18565</v>
      </c>
      <c r="I22" s="34"/>
      <c r="J22" s="35" t="str">
        <f t="shared" si="4"/>
        <v/>
      </c>
      <c r="K22" s="34"/>
      <c r="L22" s="31"/>
      <c r="M22" s="34">
        <v>5152</v>
      </c>
      <c r="N22" s="34"/>
      <c r="O22" s="35" t="str">
        <f t="shared" si="5"/>
        <v/>
      </c>
      <c r="P22" s="34"/>
      <c r="Q22" s="74"/>
      <c r="R22" s="71"/>
      <c r="S22" s="71"/>
    </row>
    <row r="23" spans="1:19" s="2" customFormat="1" ht="15.75">
      <c r="A23" s="22"/>
      <c r="B23" s="33" t="s">
        <v>271</v>
      </c>
      <c r="C23" s="34">
        <v>24500</v>
      </c>
      <c r="D23" s="34"/>
      <c r="E23" s="35" t="str">
        <f t="shared" si="3"/>
        <v/>
      </c>
      <c r="F23" s="34"/>
      <c r="G23" s="68"/>
      <c r="H23" s="34">
        <v>16115</v>
      </c>
      <c r="I23" s="34"/>
      <c r="J23" s="35" t="str">
        <f t="shared" si="4"/>
        <v/>
      </c>
      <c r="K23" s="34"/>
      <c r="L23" s="31"/>
      <c r="M23" s="34">
        <v>4497</v>
      </c>
      <c r="N23" s="34"/>
      <c r="O23" s="35" t="str">
        <f t="shared" si="5"/>
        <v/>
      </c>
      <c r="P23" s="34"/>
      <c r="Q23" s="74"/>
      <c r="R23" s="71"/>
      <c r="S23" s="71"/>
    </row>
    <row r="24" spans="1:19" s="2" customFormat="1" ht="15.75">
      <c r="A24" s="22"/>
      <c r="B24" s="33" t="s">
        <v>272</v>
      </c>
      <c r="C24" s="34">
        <v>39485</v>
      </c>
      <c r="D24" s="34"/>
      <c r="E24" s="35" t="str">
        <f t="shared" si="3"/>
        <v/>
      </c>
      <c r="F24" s="34"/>
      <c r="G24" s="68"/>
      <c r="H24" s="34">
        <v>25696</v>
      </c>
      <c r="I24" s="34"/>
      <c r="J24" s="35" t="str">
        <f t="shared" si="4"/>
        <v/>
      </c>
      <c r="K24" s="34"/>
      <c r="L24" s="31"/>
      <c r="M24" s="34">
        <v>6145</v>
      </c>
      <c r="N24" s="34"/>
      <c r="O24" s="35" t="str">
        <f t="shared" si="5"/>
        <v/>
      </c>
      <c r="P24" s="34"/>
      <c r="Q24" s="74"/>
      <c r="R24" s="71"/>
      <c r="S24" s="71"/>
    </row>
    <row r="25" spans="1:19" s="2" customFormat="1" ht="15.75">
      <c r="A25" s="22"/>
      <c r="B25" s="33" t="s">
        <v>273</v>
      </c>
      <c r="C25" s="34">
        <v>25381</v>
      </c>
      <c r="D25" s="34"/>
      <c r="E25" s="35" t="str">
        <f t="shared" si="3"/>
        <v/>
      </c>
      <c r="F25" s="34"/>
      <c r="G25" s="68"/>
      <c r="H25" s="34">
        <v>17170</v>
      </c>
      <c r="I25" s="34"/>
      <c r="J25" s="35" t="str">
        <f t="shared" si="4"/>
        <v/>
      </c>
      <c r="K25" s="34"/>
      <c r="L25" s="31"/>
      <c r="M25" s="34">
        <v>4832</v>
      </c>
      <c r="N25" s="34"/>
      <c r="O25" s="35" t="str">
        <f t="shared" si="5"/>
        <v/>
      </c>
      <c r="P25" s="34"/>
      <c r="Q25" s="74"/>
      <c r="R25" s="71"/>
      <c r="S25" s="71"/>
    </row>
    <row r="26" spans="1:19" s="2" customFormat="1" ht="15.75">
      <c r="A26" s="22"/>
      <c r="B26" s="33" t="s">
        <v>274</v>
      </c>
      <c r="C26" s="34">
        <v>20980</v>
      </c>
      <c r="D26" s="34"/>
      <c r="E26" s="35" t="str">
        <f t="shared" si="3"/>
        <v/>
      </c>
      <c r="F26" s="34"/>
      <c r="G26" s="68"/>
      <c r="H26" s="34">
        <v>14095</v>
      </c>
      <c r="I26" s="34"/>
      <c r="J26" s="35" t="str">
        <f t="shared" si="4"/>
        <v/>
      </c>
      <c r="K26" s="34"/>
      <c r="L26" s="31"/>
      <c r="M26" s="34">
        <v>4365</v>
      </c>
      <c r="N26" s="34"/>
      <c r="O26" s="35" t="str">
        <f t="shared" si="5"/>
        <v/>
      </c>
      <c r="P26" s="34"/>
      <c r="Q26" s="74"/>
      <c r="R26" s="71"/>
      <c r="S26" s="71"/>
    </row>
    <row r="27" spans="1:19" s="2" customFormat="1" ht="15.75">
      <c r="A27" s="22"/>
      <c r="B27" s="33" t="s">
        <v>275</v>
      </c>
      <c r="C27" s="34">
        <v>21172</v>
      </c>
      <c r="D27" s="34"/>
      <c r="E27" s="35" t="str">
        <f t="shared" si="3"/>
        <v/>
      </c>
      <c r="F27" s="34"/>
      <c r="G27" s="68"/>
      <c r="H27" s="34">
        <v>13173</v>
      </c>
      <c r="I27" s="34"/>
      <c r="J27" s="35" t="str">
        <f t="shared" si="4"/>
        <v/>
      </c>
      <c r="K27" s="34"/>
      <c r="L27" s="31"/>
      <c r="M27" s="34">
        <v>4296</v>
      </c>
      <c r="N27" s="34"/>
      <c r="O27" s="35" t="str">
        <f t="shared" si="5"/>
        <v/>
      </c>
      <c r="P27" s="34"/>
      <c r="Q27" s="74"/>
      <c r="R27" s="71"/>
      <c r="S27" s="71"/>
    </row>
    <row r="28" spans="1:19" s="2" customFormat="1" ht="15.75">
      <c r="A28" s="22"/>
      <c r="B28" s="33" t="s">
        <v>276</v>
      </c>
      <c r="C28" s="34">
        <v>14899</v>
      </c>
      <c r="D28" s="34"/>
      <c r="E28" s="35" t="str">
        <f t="shared" si="3"/>
        <v/>
      </c>
      <c r="F28" s="34"/>
      <c r="G28" s="68"/>
      <c r="H28" s="34">
        <v>9813</v>
      </c>
      <c r="I28" s="34"/>
      <c r="J28" s="35" t="str">
        <f t="shared" si="4"/>
        <v/>
      </c>
      <c r="K28" s="34"/>
      <c r="L28" s="31"/>
      <c r="M28" s="34">
        <v>3254</v>
      </c>
      <c r="N28" s="34"/>
      <c r="O28" s="35" t="str">
        <f t="shared" si="5"/>
        <v/>
      </c>
      <c r="P28" s="34"/>
      <c r="Q28" s="74"/>
      <c r="R28" s="71"/>
      <c r="S28" s="71"/>
    </row>
    <row r="29" spans="1:19" s="89" customFormat="1" ht="15.75">
      <c r="A29" s="86"/>
      <c r="B29" s="39" t="s">
        <v>277</v>
      </c>
      <c r="C29" s="76">
        <f>SUM(C17:C28)</f>
        <v>300980</v>
      </c>
      <c r="D29" s="76">
        <f>SUM(D17:D28)</f>
        <v>144612</v>
      </c>
      <c r="E29" s="75">
        <f t="shared" si="3"/>
        <v>-51.952953684630209</v>
      </c>
      <c r="F29" s="76">
        <f t="shared" ref="F29" si="6">IF(ISBLANK(D29),"",(IFERROR(((D29+F28)),"")))</f>
        <v>144612</v>
      </c>
      <c r="G29" s="87"/>
      <c r="H29" s="76">
        <f>SUM(H17:H28)</f>
        <v>197284</v>
      </c>
      <c r="I29" s="76">
        <f>SUM(I17:I28)</f>
        <v>91090</v>
      </c>
      <c r="J29" s="75">
        <f t="shared" si="4"/>
        <v>-53.827984023032791</v>
      </c>
      <c r="K29" s="76">
        <f t="shared" ref="K29" si="7">IF(ISBLANK(I29),"",(IFERROR(((I29+K28)),"")))</f>
        <v>91090</v>
      </c>
      <c r="L29" s="87"/>
      <c r="M29" s="76">
        <f>SUM(M17:M28)</f>
        <v>54841</v>
      </c>
      <c r="N29" s="76">
        <f>SUM(N17:N28)</f>
        <v>26331</v>
      </c>
      <c r="O29" s="75">
        <f t="shared" si="5"/>
        <v>-51.986652322167728</v>
      </c>
      <c r="P29" s="76">
        <f t="shared" ref="P29" si="8">IF(ISBLANK(N29),"",(IFERROR(((N29+P28)),"")))</f>
        <v>26331</v>
      </c>
      <c r="Q29" s="88"/>
    </row>
    <row r="30" spans="1:19" s="2" customFormat="1">
      <c r="A30" s="22"/>
      <c r="B30" s="8"/>
      <c r="C30" s="21"/>
      <c r="D30" s="21"/>
      <c r="E30" s="21"/>
      <c r="F30" s="21" t="s">
        <v>299</v>
      </c>
      <c r="G30" s="21"/>
      <c r="H30" s="21"/>
      <c r="I30" s="21"/>
      <c r="J30" s="21"/>
      <c r="K30" s="21" t="s">
        <v>299</v>
      </c>
      <c r="L30" s="21"/>
      <c r="M30" s="21"/>
      <c r="N30" s="21"/>
      <c r="O30" s="21"/>
      <c r="P30" s="21" t="s">
        <v>299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39" t="s">
        <v>279</v>
      </c>
      <c r="C32" s="76">
        <f>SUM(C17:C21)</f>
        <v>126065</v>
      </c>
      <c r="D32" s="76">
        <f>SUM(D17:D21)</f>
        <v>144612</v>
      </c>
      <c r="E32" s="75">
        <f>(D32/C32-1)*100</f>
        <v>14.712251616229732</v>
      </c>
      <c r="G32" s="21"/>
      <c r="H32" s="76">
        <f>SUM(H17:H21)</f>
        <v>82657</v>
      </c>
      <c r="I32" s="76">
        <f>SUM(I17:I21)</f>
        <v>91090</v>
      </c>
      <c r="J32" s="75">
        <f>(I32/H32-1)*100</f>
        <v>10.20240270031576</v>
      </c>
      <c r="K32" s="21"/>
      <c r="L32" s="21"/>
      <c r="M32" s="76">
        <f>SUM(M17:M21)</f>
        <v>22300</v>
      </c>
      <c r="N32" s="76">
        <f>SUM(N17:N21)</f>
        <v>26331</v>
      </c>
      <c r="O32" s="75">
        <f>(N32/M32-1)*100</f>
        <v>18.076233183856495</v>
      </c>
      <c r="P32" s="21"/>
      <c r="Q32" s="23"/>
    </row>
    <row r="33" spans="1:17" s="2" customFormat="1" ht="15.75">
      <c r="A33" s="22"/>
      <c r="B33" s="39" t="s">
        <v>278</v>
      </c>
      <c r="C33" s="77"/>
      <c r="D33" s="75">
        <f>(D32/C32-1)*100</f>
        <v>14.712251616229732</v>
      </c>
      <c r="E33" s="21"/>
      <c r="F33" s="77"/>
      <c r="G33" s="21"/>
      <c r="H33" s="77"/>
      <c r="I33" s="75">
        <f>(I32/H32-1)*100</f>
        <v>10.20240270031576</v>
      </c>
      <c r="J33" s="21"/>
      <c r="K33" s="21"/>
      <c r="L33" s="21"/>
      <c r="M33" s="77"/>
      <c r="N33" s="75">
        <f>(N32/M32-1)*100</f>
        <v>18.076233183856495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3" t="s">
        <v>251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295</v>
      </c>
      <c r="D38" s="21" t="s">
        <v>296</v>
      </c>
      <c r="E38" s="21"/>
      <c r="F38" s="21"/>
      <c r="G38" s="21"/>
      <c r="H38" s="21" t="s">
        <v>295</v>
      </c>
      <c r="I38" s="21" t="s">
        <v>296</v>
      </c>
      <c r="J38" s="21"/>
      <c r="K38" s="21"/>
      <c r="L38" s="21"/>
      <c r="M38" s="21" t="s">
        <v>295</v>
      </c>
      <c r="N38" s="21" t="s">
        <v>296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297</v>
      </c>
      <c r="D40" s="81">
        <f>C21</f>
        <v>22525</v>
      </c>
      <c r="E40" s="81">
        <f>D21</f>
        <v>28508</v>
      </c>
      <c r="F40" s="21"/>
      <c r="G40" s="21"/>
      <c r="H40" s="21" t="s">
        <v>297</v>
      </c>
      <c r="I40" s="81">
        <f>H21</f>
        <v>16516</v>
      </c>
      <c r="J40" s="81">
        <f>I21</f>
        <v>17109</v>
      </c>
      <c r="K40" s="21"/>
      <c r="L40" s="21"/>
      <c r="M40" s="21" t="s">
        <v>297</v>
      </c>
      <c r="N40" s="81">
        <f>M21</f>
        <v>4843</v>
      </c>
      <c r="O40" s="81">
        <f>N21</f>
        <v>5017</v>
      </c>
      <c r="P40" s="21"/>
      <c r="Q40" s="23"/>
    </row>
    <row r="41" spans="1:17" s="2" customFormat="1">
      <c r="A41" s="22"/>
      <c r="B41" s="8"/>
      <c r="C41" s="21" t="s">
        <v>298</v>
      </c>
      <c r="D41" s="21" t="str">
        <f>B21</f>
        <v xml:space="preserve">  Mayo</v>
      </c>
      <c r="E41" s="21"/>
      <c r="F41" s="21"/>
      <c r="G41" s="21"/>
      <c r="H41" s="21" t="s">
        <v>298</v>
      </c>
      <c r="I41" s="21" t="str">
        <f>B21</f>
        <v xml:space="preserve">  Mayo</v>
      </c>
      <c r="J41" s="21"/>
      <c r="K41" s="21"/>
      <c r="L41" s="21"/>
      <c r="M41" s="21" t="str">
        <f>B21</f>
        <v xml:space="preserve">  Mayo</v>
      </c>
      <c r="N41" s="21" t="str">
        <f>B17</f>
        <v xml:space="preserve">  Enero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5" t="s">
        <v>101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29" t="s">
        <v>250</v>
      </c>
      <c r="C13" s="96" t="s">
        <v>309</v>
      </c>
      <c r="D13" s="96"/>
      <c r="E13" s="94" t="s">
        <v>306</v>
      </c>
      <c r="F13" s="94" t="s">
        <v>300</v>
      </c>
      <c r="G13" s="98" t="s">
        <v>310</v>
      </c>
      <c r="H13" s="97"/>
      <c r="I13" s="94" t="s">
        <v>306</v>
      </c>
      <c r="J13" s="94" t="s">
        <v>301</v>
      </c>
      <c r="K13" s="31"/>
      <c r="L13" s="85" t="s">
        <v>311</v>
      </c>
      <c r="M13" s="94" t="s">
        <v>99</v>
      </c>
      <c r="N13" s="15"/>
    </row>
    <row r="14" spans="1:19" ht="15.75">
      <c r="A14" s="12"/>
      <c r="B14" s="29"/>
      <c r="C14" s="30">
        <v>2016</v>
      </c>
      <c r="D14" s="30">
        <v>2017</v>
      </c>
      <c r="E14" s="94"/>
      <c r="F14" s="94"/>
      <c r="G14" s="30">
        <v>2016</v>
      </c>
      <c r="H14" s="30">
        <v>2017</v>
      </c>
      <c r="I14" s="94"/>
      <c r="J14" s="94"/>
      <c r="K14" s="31"/>
      <c r="L14" s="38" t="s">
        <v>308</v>
      </c>
      <c r="M14" s="94"/>
      <c r="N14" s="15"/>
    </row>
    <row r="15" spans="1:19" ht="15.75">
      <c r="A15" s="12"/>
      <c r="B15" s="29"/>
      <c r="C15" s="30"/>
      <c r="D15" s="30"/>
      <c r="E15" s="31"/>
      <c r="F15" s="32"/>
      <c r="G15" s="32"/>
      <c r="H15" s="32"/>
      <c r="I15" s="32"/>
      <c r="J15" s="32"/>
      <c r="K15" s="32"/>
      <c r="L15" s="32"/>
      <c r="N15" s="15"/>
    </row>
    <row r="16" spans="1:19" ht="15.75">
      <c r="A16" s="12"/>
      <c r="B16" s="33" t="s">
        <v>25</v>
      </c>
      <c r="C16" s="34">
        <v>26</v>
      </c>
      <c r="D16" s="34">
        <v>48</v>
      </c>
      <c r="E16" s="35">
        <f t="shared" ref="E16:E50" si="0">IF(ISBLANK(D16),"",(IFERROR(((D16/C16-1)*100),"")))</f>
        <v>84.615384615384627</v>
      </c>
      <c r="F16" s="35">
        <f>+(D16*100)/$D$50</f>
        <v>9.3338000233345E-2</v>
      </c>
      <c r="G16" s="34">
        <v>239</v>
      </c>
      <c r="H16" s="34">
        <v>221</v>
      </c>
      <c r="I16" s="35">
        <f t="shared" ref="I16:I50" si="1">IF(ISBLANK(H16),"",(IFERROR(((H16/G16-1)*100),"")))</f>
        <v>-7.5313807531380732</v>
      </c>
      <c r="J16" s="35">
        <f>+(H16*100)/$H$50</f>
        <v>8.3214410777960601E-2</v>
      </c>
      <c r="K16" s="79"/>
      <c r="L16" s="34">
        <v>1165</v>
      </c>
      <c r="M16" s="35">
        <f>+(L16*100)/$L$50</f>
        <v>6.6869245083532022E-2</v>
      </c>
      <c r="N16" s="15"/>
    </row>
    <row r="17" spans="1:14" ht="15.75">
      <c r="A17" s="12"/>
      <c r="B17" s="33" t="s">
        <v>0</v>
      </c>
      <c r="C17" s="34">
        <v>6325</v>
      </c>
      <c r="D17" s="34">
        <v>9551</v>
      </c>
      <c r="E17" s="35">
        <f t="shared" si="0"/>
        <v>51.003952569169961</v>
      </c>
      <c r="F17" s="35">
        <f t="shared" ref="F17:F48" si="2">+(D17*100)/$D$50</f>
        <v>18.572317504764126</v>
      </c>
      <c r="G17" s="34">
        <v>29830</v>
      </c>
      <c r="H17" s="34">
        <v>45740</v>
      </c>
      <c r="I17" s="35">
        <f t="shared" si="1"/>
        <v>53.33556821991283</v>
      </c>
      <c r="J17" s="35">
        <f t="shared" ref="J17:J48" si="3">+(H17*100)/$H$50</f>
        <v>17.22274728047022</v>
      </c>
      <c r="K17" s="79"/>
      <c r="L17" s="34">
        <v>245528</v>
      </c>
      <c r="M17" s="35">
        <f t="shared" ref="M17:M47" si="4">+(L17*100)/$L$50</f>
        <v>14.092937344952318</v>
      </c>
      <c r="N17" s="15"/>
    </row>
    <row r="18" spans="1:14" ht="15.75">
      <c r="A18" s="12"/>
      <c r="B18" s="33" t="s">
        <v>23</v>
      </c>
      <c r="C18" s="34">
        <v>177</v>
      </c>
      <c r="D18" s="34">
        <v>208</v>
      </c>
      <c r="E18" s="35">
        <f t="shared" si="0"/>
        <v>17.514124293785315</v>
      </c>
      <c r="F18" s="35">
        <f t="shared" si="2"/>
        <v>0.40446466767782835</v>
      </c>
      <c r="G18" s="34">
        <v>1009</v>
      </c>
      <c r="H18" s="34">
        <v>1123</v>
      </c>
      <c r="I18" s="35">
        <f t="shared" si="1"/>
        <v>11.298315163528239</v>
      </c>
      <c r="J18" s="35">
        <f t="shared" si="3"/>
        <v>0.42284969820655999</v>
      </c>
      <c r="K18" s="79"/>
      <c r="L18" s="34">
        <v>6344</v>
      </c>
      <c r="M18" s="35">
        <f t="shared" si="4"/>
        <v>0.36413604361367141</v>
      </c>
      <c r="N18" s="15"/>
    </row>
    <row r="19" spans="1:14" ht="15.75">
      <c r="A19" s="12"/>
      <c r="B19" s="33" t="s">
        <v>2</v>
      </c>
      <c r="C19" s="34">
        <v>2971</v>
      </c>
      <c r="D19" s="34">
        <v>2753</v>
      </c>
      <c r="E19" s="35">
        <f t="shared" si="0"/>
        <v>-7.3375967687647208</v>
      </c>
      <c r="F19" s="35">
        <f t="shared" si="2"/>
        <v>5.3533232217166411</v>
      </c>
      <c r="G19" s="34">
        <v>14378</v>
      </c>
      <c r="H19" s="34">
        <v>14066</v>
      </c>
      <c r="I19" s="35">
        <f t="shared" si="1"/>
        <v>-2.1699819168173651</v>
      </c>
      <c r="J19" s="35">
        <f t="shared" si="3"/>
        <v>5.296352497750199</v>
      </c>
      <c r="K19" s="79"/>
      <c r="L19" s="34">
        <v>97069</v>
      </c>
      <c r="M19" s="35">
        <f t="shared" si="4"/>
        <v>5.5716143785522494</v>
      </c>
      <c r="N19" s="15"/>
    </row>
    <row r="20" spans="1:14" ht="15.75">
      <c r="A20" s="12"/>
      <c r="B20" s="33" t="s">
        <v>227</v>
      </c>
      <c r="C20" s="34">
        <v>10609</v>
      </c>
      <c r="D20" s="34">
        <v>11789</v>
      </c>
      <c r="E20" s="35">
        <f t="shared" si="0"/>
        <v>11.122631727778298</v>
      </c>
      <c r="F20" s="35">
        <f t="shared" si="2"/>
        <v>22.924201765643836</v>
      </c>
      <c r="G20" s="34">
        <v>53940</v>
      </c>
      <c r="H20" s="34">
        <v>62756</v>
      </c>
      <c r="I20" s="35">
        <f t="shared" si="1"/>
        <v>16.344086021505365</v>
      </c>
      <c r="J20" s="35">
        <f t="shared" si="3"/>
        <v>23.629880374577809</v>
      </c>
      <c r="K20" s="79"/>
      <c r="L20" s="34">
        <v>429516</v>
      </c>
      <c r="M20" s="35">
        <f t="shared" si="4"/>
        <v>24.653571391672397</v>
      </c>
      <c r="N20" s="15"/>
    </row>
    <row r="21" spans="1:14" ht="15.75">
      <c r="A21" s="12"/>
      <c r="B21" s="33" t="s">
        <v>5</v>
      </c>
      <c r="C21" s="34">
        <v>333</v>
      </c>
      <c r="D21" s="34">
        <v>336</v>
      </c>
      <c r="E21" s="35">
        <f t="shared" si="0"/>
        <v>0.9009009009008917</v>
      </c>
      <c r="F21" s="35">
        <f t="shared" si="2"/>
        <v>0.65336600163341496</v>
      </c>
      <c r="G21" s="34">
        <v>1436</v>
      </c>
      <c r="H21" s="34">
        <v>2088</v>
      </c>
      <c r="I21" s="35">
        <f t="shared" si="1"/>
        <v>45.403899721448468</v>
      </c>
      <c r="J21" s="35">
        <f t="shared" si="3"/>
        <v>0.78620674074380881</v>
      </c>
      <c r="K21" s="79"/>
      <c r="L21" s="34">
        <v>16429</v>
      </c>
      <c r="M21" s="35">
        <f t="shared" si="4"/>
        <v>0.9429998519118864</v>
      </c>
      <c r="N21" s="15"/>
    </row>
    <row r="22" spans="1:14" ht="15.75">
      <c r="A22" s="12"/>
      <c r="B22" s="33" t="s">
        <v>9</v>
      </c>
      <c r="C22" s="34">
        <v>1055</v>
      </c>
      <c r="D22" s="34">
        <v>947</v>
      </c>
      <c r="E22" s="35">
        <f t="shared" si="0"/>
        <v>-10.236966824644544</v>
      </c>
      <c r="F22" s="35">
        <f t="shared" si="2"/>
        <v>1.8414809629370357</v>
      </c>
      <c r="G22" s="34">
        <v>4555</v>
      </c>
      <c r="H22" s="34">
        <v>5534</v>
      </c>
      <c r="I22" s="35">
        <f t="shared" si="1"/>
        <v>21.492864983534577</v>
      </c>
      <c r="J22" s="35">
        <f t="shared" si="3"/>
        <v>2.0837490916073937</v>
      </c>
      <c r="K22" s="79"/>
      <c r="L22" s="34">
        <v>31762</v>
      </c>
      <c r="M22" s="35">
        <f t="shared" si="4"/>
        <v>1.8230909548009822</v>
      </c>
      <c r="N22" s="15"/>
    </row>
    <row r="23" spans="1:14" ht="15.75">
      <c r="A23" s="12"/>
      <c r="B23" s="33" t="s">
        <v>10</v>
      </c>
      <c r="C23" s="34">
        <v>687</v>
      </c>
      <c r="D23" s="34">
        <v>744</v>
      </c>
      <c r="E23" s="35">
        <f t="shared" si="0"/>
        <v>8.2969432314410554</v>
      </c>
      <c r="F23" s="35">
        <f t="shared" si="2"/>
        <v>1.4467390036168475</v>
      </c>
      <c r="G23" s="34">
        <v>4685</v>
      </c>
      <c r="H23" s="34">
        <v>4291</v>
      </c>
      <c r="I23" s="35">
        <f t="shared" si="1"/>
        <v>-8.4098185699039476</v>
      </c>
      <c r="J23" s="35">
        <f t="shared" si="3"/>
        <v>1.6157150979557873</v>
      </c>
      <c r="K23" s="79"/>
      <c r="L23" s="34">
        <v>32250</v>
      </c>
      <c r="M23" s="35">
        <f t="shared" si="4"/>
        <v>1.8511014196943416</v>
      </c>
      <c r="N23" s="15"/>
    </row>
    <row r="24" spans="1:14" ht="15.75">
      <c r="A24" s="12"/>
      <c r="B24" s="33" t="s">
        <v>21</v>
      </c>
      <c r="C24" s="34">
        <v>208</v>
      </c>
      <c r="D24" s="34">
        <v>175</v>
      </c>
      <c r="E24" s="35">
        <f t="shared" si="0"/>
        <v>-15.865384615384615</v>
      </c>
      <c r="F24" s="35">
        <f t="shared" si="2"/>
        <v>0.34029479251740363</v>
      </c>
      <c r="G24" s="34">
        <v>1316</v>
      </c>
      <c r="H24" s="34">
        <v>1177</v>
      </c>
      <c r="I24" s="35">
        <f t="shared" si="1"/>
        <v>-10.562310030395139</v>
      </c>
      <c r="J24" s="35">
        <f t="shared" si="3"/>
        <v>0.44318263115683093</v>
      </c>
      <c r="K24" s="79"/>
      <c r="L24" s="34">
        <v>7643</v>
      </c>
      <c r="M24" s="35">
        <f t="shared" si="4"/>
        <v>0.43869668684415047</v>
      </c>
      <c r="N24" s="15"/>
    </row>
    <row r="25" spans="1:14" ht="15.75">
      <c r="A25" s="12"/>
      <c r="B25" s="33" t="s">
        <v>12</v>
      </c>
      <c r="C25" s="34">
        <v>830</v>
      </c>
      <c r="D25" s="34">
        <v>854</v>
      </c>
      <c r="E25" s="35">
        <f t="shared" si="0"/>
        <v>2.8915662650602414</v>
      </c>
      <c r="F25" s="35">
        <f t="shared" si="2"/>
        <v>1.6606385874849299</v>
      </c>
      <c r="G25" s="34">
        <v>4522</v>
      </c>
      <c r="H25" s="34">
        <v>4277</v>
      </c>
      <c r="I25" s="35">
        <f t="shared" si="1"/>
        <v>-5.4179566563467452</v>
      </c>
      <c r="J25" s="35">
        <f t="shared" si="3"/>
        <v>1.6104435968205317</v>
      </c>
      <c r="K25" s="79"/>
      <c r="L25" s="34">
        <v>23956</v>
      </c>
      <c r="M25" s="35">
        <f t="shared" si="4"/>
        <v>1.3750383134945006</v>
      </c>
      <c r="N25" s="15"/>
    </row>
    <row r="26" spans="1:14" ht="15.75">
      <c r="A26" s="12"/>
      <c r="B26" s="33" t="s">
        <v>16</v>
      </c>
      <c r="C26" s="34">
        <v>757</v>
      </c>
      <c r="D26" s="34">
        <v>1278</v>
      </c>
      <c r="E26" s="35">
        <f t="shared" si="0"/>
        <v>68.824306472919417</v>
      </c>
      <c r="F26" s="35">
        <f t="shared" si="2"/>
        <v>2.4851242562128109</v>
      </c>
      <c r="G26" s="34">
        <v>4299</v>
      </c>
      <c r="H26" s="34">
        <v>5004</v>
      </c>
      <c r="I26" s="35">
        <f t="shared" si="1"/>
        <v>16.399162595952554</v>
      </c>
      <c r="J26" s="35">
        <f t="shared" si="3"/>
        <v>1.8841851200584383</v>
      </c>
      <c r="K26" s="79"/>
      <c r="L26" s="34">
        <v>30521</v>
      </c>
      <c r="M26" s="35">
        <f t="shared" si="4"/>
        <v>1.7518594242012713</v>
      </c>
      <c r="N26" s="15"/>
    </row>
    <row r="27" spans="1:14" ht="15.75">
      <c r="A27" s="12"/>
      <c r="B27" s="33" t="s">
        <v>14</v>
      </c>
      <c r="C27" s="34">
        <v>812</v>
      </c>
      <c r="D27" s="34">
        <v>787</v>
      </c>
      <c r="E27" s="35">
        <f t="shared" si="0"/>
        <v>-3.0788177339901468</v>
      </c>
      <c r="F27" s="35">
        <f t="shared" si="2"/>
        <v>1.5303542954925524</v>
      </c>
      <c r="G27" s="34">
        <v>3795</v>
      </c>
      <c r="H27" s="34">
        <v>4152</v>
      </c>
      <c r="I27" s="35">
        <f t="shared" si="1"/>
        <v>9.407114624505919</v>
      </c>
      <c r="J27" s="35">
        <f t="shared" si="3"/>
        <v>1.5633766223986083</v>
      </c>
      <c r="K27" s="79"/>
      <c r="L27" s="34">
        <v>24513</v>
      </c>
      <c r="M27" s="35">
        <f t="shared" si="4"/>
        <v>1.4070092744486014</v>
      </c>
      <c r="N27" s="15"/>
    </row>
    <row r="28" spans="1:14" ht="15.75">
      <c r="A28" s="12"/>
      <c r="B28" s="33" t="s">
        <v>24</v>
      </c>
      <c r="C28" s="34">
        <v>162</v>
      </c>
      <c r="D28" s="34">
        <v>69</v>
      </c>
      <c r="E28" s="35">
        <f t="shared" si="0"/>
        <v>-57.407407407407405</v>
      </c>
      <c r="F28" s="35">
        <f t="shared" si="2"/>
        <v>0.13417337533543344</v>
      </c>
      <c r="G28" s="34">
        <v>1348</v>
      </c>
      <c r="H28" s="34">
        <v>1256</v>
      </c>
      <c r="I28" s="35">
        <f t="shared" si="1"/>
        <v>-6.8249258160237414</v>
      </c>
      <c r="J28" s="35">
        <f t="shared" si="3"/>
        <v>0.47292895899148651</v>
      </c>
      <c r="K28" s="79"/>
      <c r="L28" s="34">
        <v>7537</v>
      </c>
      <c r="M28" s="35">
        <f t="shared" si="4"/>
        <v>0.43261244651895353</v>
      </c>
      <c r="N28" s="15"/>
    </row>
    <row r="29" spans="1:14" ht="15.75">
      <c r="A29" s="12"/>
      <c r="B29" s="33" t="s">
        <v>18</v>
      </c>
      <c r="C29" s="34">
        <v>484</v>
      </c>
      <c r="D29" s="34">
        <v>2022</v>
      </c>
      <c r="E29" s="35">
        <f t="shared" si="0"/>
        <v>317.76859504132233</v>
      </c>
      <c r="F29" s="35">
        <f t="shared" si="2"/>
        <v>3.9318632598296581</v>
      </c>
      <c r="G29" s="34">
        <v>2600</v>
      </c>
      <c r="H29" s="34">
        <v>5026</v>
      </c>
      <c r="I29" s="35">
        <f t="shared" si="1"/>
        <v>93.307692307692321</v>
      </c>
      <c r="J29" s="35">
        <f t="shared" si="3"/>
        <v>1.8924689075566969</v>
      </c>
      <c r="K29" s="79"/>
      <c r="L29" s="34">
        <v>20005</v>
      </c>
      <c r="M29" s="35">
        <f t="shared" si="4"/>
        <v>1.148256865146831</v>
      </c>
      <c r="N29" s="15"/>
    </row>
    <row r="30" spans="1:14" ht="15.75">
      <c r="A30" s="12"/>
      <c r="B30" s="33" t="s">
        <v>1</v>
      </c>
      <c r="C30" s="34">
        <v>3791</v>
      </c>
      <c r="D30" s="34">
        <v>4496</v>
      </c>
      <c r="E30" s="35">
        <f t="shared" si="0"/>
        <v>18.596676338696906</v>
      </c>
      <c r="F30" s="35">
        <f t="shared" si="2"/>
        <v>8.7426593551899821</v>
      </c>
      <c r="G30" s="34">
        <v>23280</v>
      </c>
      <c r="H30" s="34">
        <v>26048</v>
      </c>
      <c r="I30" s="35">
        <f t="shared" si="1"/>
        <v>11.890034364261171</v>
      </c>
      <c r="J30" s="35">
        <f t="shared" si="3"/>
        <v>9.80800439793809</v>
      </c>
      <c r="K30" s="79"/>
      <c r="L30" s="34">
        <v>148476</v>
      </c>
      <c r="M30" s="35">
        <f t="shared" si="4"/>
        <v>8.5222987407918467</v>
      </c>
      <c r="N30" s="15"/>
    </row>
    <row r="31" spans="1:14" ht="15.75">
      <c r="A31" s="12"/>
      <c r="B31" s="33" t="s">
        <v>27</v>
      </c>
      <c r="C31" s="34">
        <v>0</v>
      </c>
      <c r="D31" s="34">
        <v>0</v>
      </c>
      <c r="E31" s="35" t="str">
        <f t="shared" si="0"/>
        <v/>
      </c>
      <c r="F31" s="35">
        <f t="shared" si="2"/>
        <v>0</v>
      </c>
      <c r="G31" s="34">
        <v>2</v>
      </c>
      <c r="H31" s="34">
        <v>1</v>
      </c>
      <c r="I31" s="35">
        <f t="shared" si="1"/>
        <v>-50</v>
      </c>
      <c r="J31" s="35">
        <f t="shared" si="3"/>
        <v>3.7653579537538735E-4</v>
      </c>
      <c r="K31" s="79"/>
      <c r="L31" s="34">
        <v>19</v>
      </c>
      <c r="M31" s="35">
        <f t="shared" si="4"/>
        <v>1.0905713790447284E-3</v>
      </c>
      <c r="N31" s="15"/>
    </row>
    <row r="32" spans="1:14" ht="15.75">
      <c r="A32" s="12"/>
      <c r="B32" s="33" t="s">
        <v>26</v>
      </c>
      <c r="C32" s="34">
        <v>0</v>
      </c>
      <c r="D32" s="34">
        <v>3</v>
      </c>
      <c r="E32" s="35" t="str">
        <f t="shared" si="0"/>
        <v/>
      </c>
      <c r="F32" s="35">
        <f t="shared" si="2"/>
        <v>5.8336250145840625E-3</v>
      </c>
      <c r="G32" s="34">
        <v>10</v>
      </c>
      <c r="H32" s="34">
        <v>14</v>
      </c>
      <c r="I32" s="35">
        <f t="shared" si="1"/>
        <v>39.999999999999993</v>
      </c>
      <c r="J32" s="35">
        <f t="shared" si="3"/>
        <v>5.2715011352554228E-3</v>
      </c>
      <c r="K32" s="79"/>
      <c r="L32" s="34">
        <v>103</v>
      </c>
      <c r="M32" s="35">
        <f t="shared" si="4"/>
        <v>5.912044844295106E-3</v>
      </c>
      <c r="N32" s="15"/>
    </row>
    <row r="33" spans="1:14" ht="15.75">
      <c r="A33" s="12"/>
      <c r="B33" s="33" t="s">
        <v>8</v>
      </c>
      <c r="C33" s="34">
        <v>778</v>
      </c>
      <c r="D33" s="34">
        <v>679</v>
      </c>
      <c r="E33" s="35">
        <f t="shared" si="0"/>
        <v>-12.724935732647813</v>
      </c>
      <c r="F33" s="35">
        <f t="shared" si="2"/>
        <v>1.3203437949675261</v>
      </c>
      <c r="G33" s="34">
        <v>4292</v>
      </c>
      <c r="H33" s="34">
        <v>3894</v>
      </c>
      <c r="I33" s="35">
        <f t="shared" si="1"/>
        <v>-9.2730661696178949</v>
      </c>
      <c r="J33" s="35">
        <f t="shared" si="3"/>
        <v>1.4662303871917584</v>
      </c>
      <c r="K33" s="79"/>
      <c r="L33" s="34">
        <v>29630</v>
      </c>
      <c r="M33" s="35">
        <f t="shared" si="4"/>
        <v>1.700717366373437</v>
      </c>
      <c r="N33" s="15"/>
    </row>
    <row r="34" spans="1:14" ht="15.75">
      <c r="A34" s="12"/>
      <c r="B34" s="33" t="s">
        <v>19</v>
      </c>
      <c r="C34" s="34">
        <v>444</v>
      </c>
      <c r="D34" s="34">
        <v>675</v>
      </c>
      <c r="E34" s="35">
        <f t="shared" si="0"/>
        <v>52.027027027027017</v>
      </c>
      <c r="F34" s="35">
        <f t="shared" si="2"/>
        <v>1.312565628281414</v>
      </c>
      <c r="G34" s="34">
        <v>2629</v>
      </c>
      <c r="H34" s="34">
        <v>3153</v>
      </c>
      <c r="I34" s="35">
        <f t="shared" si="1"/>
        <v>19.931532902244207</v>
      </c>
      <c r="J34" s="35">
        <f t="shared" si="3"/>
        <v>1.1872173628185962</v>
      </c>
      <c r="K34" s="79"/>
      <c r="L34" s="34">
        <v>15716</v>
      </c>
      <c r="M34" s="35">
        <f t="shared" si="4"/>
        <v>0.90207472595089211</v>
      </c>
      <c r="N34" s="15"/>
    </row>
    <row r="35" spans="1:14" ht="15.75">
      <c r="A35" s="12"/>
      <c r="B35" s="33" t="s">
        <v>17</v>
      </c>
      <c r="C35" s="34">
        <v>664</v>
      </c>
      <c r="D35" s="34">
        <v>582</v>
      </c>
      <c r="E35" s="35">
        <f t="shared" si="0"/>
        <v>-12.349397590361445</v>
      </c>
      <c r="F35" s="35">
        <f t="shared" si="2"/>
        <v>1.1317232528293082</v>
      </c>
      <c r="G35" s="34">
        <v>2622</v>
      </c>
      <c r="H35" s="34">
        <v>3462</v>
      </c>
      <c r="I35" s="35">
        <f t="shared" si="1"/>
        <v>32.036613272311222</v>
      </c>
      <c r="J35" s="35">
        <f t="shared" si="3"/>
        <v>1.303566923589591</v>
      </c>
      <c r="K35" s="79"/>
      <c r="L35" s="34">
        <v>18911</v>
      </c>
      <c r="M35" s="35">
        <f t="shared" si="4"/>
        <v>1.0854629131113083</v>
      </c>
      <c r="N35" s="15"/>
    </row>
    <row r="36" spans="1:14" ht="15.75">
      <c r="A36" s="12"/>
      <c r="B36" s="33" t="s">
        <v>4</v>
      </c>
      <c r="C36" s="34">
        <v>1289</v>
      </c>
      <c r="D36" s="34">
        <v>1235</v>
      </c>
      <c r="E36" s="35">
        <f t="shared" si="0"/>
        <v>-4.1892940263770324</v>
      </c>
      <c r="F36" s="35">
        <f t="shared" si="2"/>
        <v>2.4015089643371059</v>
      </c>
      <c r="G36" s="34">
        <v>7382</v>
      </c>
      <c r="H36" s="34">
        <v>7336</v>
      </c>
      <c r="I36" s="35">
        <f t="shared" si="1"/>
        <v>-0.62313736114874008</v>
      </c>
      <c r="J36" s="35">
        <f t="shared" si="3"/>
        <v>2.7622665948738416</v>
      </c>
      <c r="K36" s="79"/>
      <c r="L36" s="34">
        <v>60256</v>
      </c>
      <c r="M36" s="35">
        <f t="shared" si="4"/>
        <v>3.458603632406271</v>
      </c>
      <c r="N36" s="15"/>
    </row>
    <row r="37" spans="1:14" ht="15.75">
      <c r="A37" s="12"/>
      <c r="B37" s="33" t="s">
        <v>13</v>
      </c>
      <c r="C37" s="34">
        <v>690</v>
      </c>
      <c r="D37" s="34">
        <v>789</v>
      </c>
      <c r="E37" s="35">
        <f t="shared" si="0"/>
        <v>14.347826086956527</v>
      </c>
      <c r="F37" s="35">
        <f t="shared" si="2"/>
        <v>1.5342433788356085</v>
      </c>
      <c r="G37" s="34">
        <v>3727</v>
      </c>
      <c r="H37" s="34">
        <v>4763</v>
      </c>
      <c r="I37" s="35">
        <f t="shared" si="1"/>
        <v>27.797155889455325</v>
      </c>
      <c r="J37" s="35">
        <f t="shared" si="3"/>
        <v>1.7934399933729701</v>
      </c>
      <c r="K37" s="79"/>
      <c r="L37" s="34">
        <v>32171</v>
      </c>
      <c r="M37" s="35">
        <f t="shared" si="4"/>
        <v>1.8465669386972607</v>
      </c>
      <c r="N37" s="15"/>
    </row>
    <row r="38" spans="1:14" ht="15.75">
      <c r="A38" s="12"/>
      <c r="B38" s="33" t="s">
        <v>11</v>
      </c>
      <c r="C38" s="34">
        <v>885</v>
      </c>
      <c r="D38" s="34">
        <v>1164</v>
      </c>
      <c r="E38" s="35">
        <f t="shared" si="0"/>
        <v>31.52542372881355</v>
      </c>
      <c r="F38" s="35">
        <f t="shared" si="2"/>
        <v>2.2634465056586164</v>
      </c>
      <c r="G38" s="34">
        <v>6129</v>
      </c>
      <c r="H38" s="34">
        <v>6441</v>
      </c>
      <c r="I38" s="35">
        <f t="shared" si="1"/>
        <v>5.0905531081742561</v>
      </c>
      <c r="J38" s="35">
        <f t="shared" si="3"/>
        <v>2.4252670580128699</v>
      </c>
      <c r="K38" s="79"/>
      <c r="L38" s="34">
        <v>44441</v>
      </c>
      <c r="M38" s="35">
        <f t="shared" si="4"/>
        <v>2.5508464555856194</v>
      </c>
      <c r="N38" s="15"/>
    </row>
    <row r="39" spans="1:14" ht="15.75">
      <c r="A39" s="12"/>
      <c r="B39" s="33" t="s">
        <v>22</v>
      </c>
      <c r="C39" s="34">
        <v>211</v>
      </c>
      <c r="D39" s="34">
        <v>393</v>
      </c>
      <c r="E39" s="35">
        <f t="shared" si="0"/>
        <v>86.255924170616112</v>
      </c>
      <c r="F39" s="35">
        <f t="shared" si="2"/>
        <v>0.7642048769105122</v>
      </c>
      <c r="G39" s="34">
        <v>852</v>
      </c>
      <c r="H39" s="34">
        <v>1443</v>
      </c>
      <c r="I39" s="35">
        <f t="shared" si="1"/>
        <v>69.366197183098592</v>
      </c>
      <c r="J39" s="35">
        <f t="shared" si="3"/>
        <v>0.54334115272668393</v>
      </c>
      <c r="K39" s="79"/>
      <c r="L39" s="34">
        <v>6133</v>
      </c>
      <c r="M39" s="35">
        <f t="shared" si="4"/>
        <v>0.35202496145691153</v>
      </c>
      <c r="N39" s="15"/>
    </row>
    <row r="40" spans="1:14" ht="15.75">
      <c r="A40" s="12"/>
      <c r="B40" s="33" t="s">
        <v>15</v>
      </c>
      <c r="C40" s="34">
        <v>560</v>
      </c>
      <c r="D40" s="34">
        <v>434</v>
      </c>
      <c r="E40" s="35">
        <f t="shared" si="0"/>
        <v>-22.499999999999996</v>
      </c>
      <c r="F40" s="35">
        <f t="shared" si="2"/>
        <v>0.84393108544316109</v>
      </c>
      <c r="G40" s="34">
        <v>3204</v>
      </c>
      <c r="H40" s="34">
        <v>2669</v>
      </c>
      <c r="I40" s="35">
        <f t="shared" si="1"/>
        <v>-16.697877652933833</v>
      </c>
      <c r="J40" s="35">
        <f t="shared" si="3"/>
        <v>1.004974037856909</v>
      </c>
      <c r="K40" s="79"/>
      <c r="L40" s="34">
        <v>19767</v>
      </c>
      <c r="M40" s="35">
        <f t="shared" si="4"/>
        <v>1.134596023661955</v>
      </c>
      <c r="N40" s="15"/>
    </row>
    <row r="41" spans="1:14" ht="15.75">
      <c r="A41" s="12"/>
      <c r="B41" s="33" t="s">
        <v>6</v>
      </c>
      <c r="C41" s="34">
        <v>877</v>
      </c>
      <c r="D41" s="34">
        <v>911</v>
      </c>
      <c r="E41" s="35">
        <f t="shared" si="0"/>
        <v>3.8768529076396829</v>
      </c>
      <c r="F41" s="35">
        <f t="shared" si="2"/>
        <v>1.7714774627620269</v>
      </c>
      <c r="G41" s="34">
        <v>4675</v>
      </c>
      <c r="H41" s="34">
        <v>4709</v>
      </c>
      <c r="I41" s="35">
        <f t="shared" si="1"/>
        <v>0.72727272727273196</v>
      </c>
      <c r="J41" s="35">
        <f t="shared" si="3"/>
        <v>1.7731070604226991</v>
      </c>
      <c r="K41" s="79"/>
      <c r="L41" s="34">
        <v>34134</v>
      </c>
      <c r="M41" s="35">
        <f t="shared" si="4"/>
        <v>1.9592401817006715</v>
      </c>
      <c r="N41" s="15"/>
    </row>
    <row r="42" spans="1:14" ht="15.75">
      <c r="A42" s="12"/>
      <c r="B42" s="33" t="s">
        <v>72</v>
      </c>
      <c r="C42" s="34">
        <v>119</v>
      </c>
      <c r="D42" s="34">
        <v>109</v>
      </c>
      <c r="E42" s="35">
        <f t="shared" si="0"/>
        <v>-8.403361344537819</v>
      </c>
      <c r="F42" s="35">
        <f t="shared" si="2"/>
        <v>0.21195504219655428</v>
      </c>
      <c r="G42" s="34">
        <v>725</v>
      </c>
      <c r="H42" s="34">
        <v>560</v>
      </c>
      <c r="I42" s="35">
        <f t="shared" si="1"/>
        <v>-22.758620689655174</v>
      </c>
      <c r="J42" s="35">
        <f t="shared" si="3"/>
        <v>0.21086004541021691</v>
      </c>
      <c r="K42" s="79"/>
      <c r="L42" s="34">
        <v>2251</v>
      </c>
      <c r="M42" s="35">
        <f t="shared" si="4"/>
        <v>0.12920400916998334</v>
      </c>
      <c r="N42" s="15"/>
    </row>
    <row r="43" spans="1:14" ht="15.75">
      <c r="A43" s="12"/>
      <c r="B43" s="33" t="s">
        <v>3</v>
      </c>
      <c r="C43" s="34">
        <v>2374</v>
      </c>
      <c r="D43" s="34">
        <v>2680</v>
      </c>
      <c r="E43" s="35">
        <f t="shared" si="0"/>
        <v>12.889637742207238</v>
      </c>
      <c r="F43" s="35">
        <f t="shared" si="2"/>
        <v>5.2113716796950955</v>
      </c>
      <c r="G43" s="34">
        <v>13249</v>
      </c>
      <c r="H43" s="34">
        <v>14789</v>
      </c>
      <c r="I43" s="35">
        <f t="shared" si="1"/>
        <v>11.623518756132544</v>
      </c>
      <c r="J43" s="35">
        <f t="shared" si="3"/>
        <v>5.5685878778066034</v>
      </c>
      <c r="K43" s="79"/>
      <c r="L43" s="34">
        <v>86459</v>
      </c>
      <c r="M43" s="35">
        <f t="shared" si="4"/>
        <v>4.9626163610962193</v>
      </c>
      <c r="N43" s="15"/>
    </row>
    <row r="44" spans="1:14" ht="15.75">
      <c r="A44" s="12"/>
      <c r="B44" s="33" t="s">
        <v>20</v>
      </c>
      <c r="C44" s="34">
        <v>441</v>
      </c>
      <c r="D44" s="34">
        <v>383</v>
      </c>
      <c r="E44" s="35">
        <f t="shared" si="0"/>
        <v>-13.151927437641719</v>
      </c>
      <c r="F44" s="35">
        <f t="shared" si="2"/>
        <v>0.74475946019523198</v>
      </c>
      <c r="G44" s="34">
        <v>2061</v>
      </c>
      <c r="H44" s="34">
        <v>1572</v>
      </c>
      <c r="I44" s="35">
        <f t="shared" si="1"/>
        <v>-23.726346433770019</v>
      </c>
      <c r="J44" s="35">
        <f t="shared" si="3"/>
        <v>0.5919142703301089</v>
      </c>
      <c r="K44" s="79"/>
      <c r="L44" s="34">
        <v>20546</v>
      </c>
      <c r="M44" s="35">
        <f t="shared" si="4"/>
        <v>1.1793094502027888</v>
      </c>
      <c r="N44" s="15"/>
    </row>
    <row r="45" spans="1:14" ht="15.75">
      <c r="A45" s="12"/>
      <c r="B45" s="33" t="s">
        <v>7</v>
      </c>
      <c r="C45" s="34">
        <v>970</v>
      </c>
      <c r="D45" s="34">
        <v>1063</v>
      </c>
      <c r="E45" s="35">
        <f t="shared" si="0"/>
        <v>9.5876288659793918</v>
      </c>
      <c r="F45" s="35">
        <f t="shared" si="2"/>
        <v>2.0670477968342862</v>
      </c>
      <c r="G45" s="34">
        <v>4725</v>
      </c>
      <c r="H45" s="34">
        <v>6087</v>
      </c>
      <c r="I45" s="35">
        <f t="shared" si="1"/>
        <v>28.825396825396822</v>
      </c>
      <c r="J45" s="35">
        <f t="shared" si="3"/>
        <v>2.2919733864499827</v>
      </c>
      <c r="K45" s="79"/>
      <c r="L45" s="34">
        <v>37019</v>
      </c>
      <c r="M45" s="35">
        <f t="shared" si="4"/>
        <v>2.1248348358345686</v>
      </c>
      <c r="N45" s="15"/>
    </row>
    <row r="46" spans="1:14" ht="15.75">
      <c r="A46" s="12"/>
      <c r="B46" s="33" t="s">
        <v>228</v>
      </c>
      <c r="C46" s="34">
        <v>4588</v>
      </c>
      <c r="D46" s="34">
        <v>4267</v>
      </c>
      <c r="E46" s="35">
        <f t="shared" si="0"/>
        <v>-6.9965126416739354</v>
      </c>
      <c r="F46" s="35">
        <f t="shared" si="2"/>
        <v>8.2973593124100642</v>
      </c>
      <c r="G46" s="34">
        <v>24712</v>
      </c>
      <c r="H46" s="34">
        <v>21921</v>
      </c>
      <c r="I46" s="35">
        <f t="shared" si="1"/>
        <v>-11.294108125606995</v>
      </c>
      <c r="J46" s="35">
        <f t="shared" si="3"/>
        <v>8.2540411704238661</v>
      </c>
      <c r="K46" s="79"/>
      <c r="L46" s="34">
        <v>211830</v>
      </c>
      <c r="M46" s="35">
        <f t="shared" si="4"/>
        <v>12.158722906476042</v>
      </c>
      <c r="N46" s="15"/>
    </row>
    <row r="47" spans="1:14" ht="15.75">
      <c r="A47" s="12"/>
      <c r="B47" s="33" t="s">
        <v>29</v>
      </c>
      <c r="C47" s="34">
        <v>1</v>
      </c>
      <c r="D47" s="34">
        <v>1</v>
      </c>
      <c r="E47" s="35">
        <f t="shared" si="0"/>
        <v>0</v>
      </c>
      <c r="F47" s="35">
        <f t="shared" si="2"/>
        <v>1.9445416715280208E-3</v>
      </c>
      <c r="G47" s="34">
        <v>1</v>
      </c>
      <c r="H47" s="34">
        <v>1</v>
      </c>
      <c r="I47" s="35">
        <f t="shared" si="1"/>
        <v>0</v>
      </c>
      <c r="J47" s="35">
        <f t="shared" si="3"/>
        <v>3.7653579537538735E-4</v>
      </c>
      <c r="K47" s="79"/>
      <c r="L47" s="34">
        <v>9</v>
      </c>
      <c r="M47" s="35">
        <f t="shared" si="4"/>
        <v>5.165864427053976E-4</v>
      </c>
      <c r="N47" s="15"/>
    </row>
    <row r="48" spans="1:14" ht="15.75">
      <c r="A48" s="12"/>
      <c r="B48" s="33" t="s">
        <v>28</v>
      </c>
      <c r="C48" s="34">
        <v>0</v>
      </c>
      <c r="D48" s="34">
        <v>1</v>
      </c>
      <c r="E48" s="35" t="str">
        <f t="shared" si="0"/>
        <v/>
      </c>
      <c r="F48" s="35">
        <f t="shared" si="2"/>
        <v>1.9445416715280208E-3</v>
      </c>
      <c r="G48" s="34">
        <v>8</v>
      </c>
      <c r="H48" s="34">
        <v>5</v>
      </c>
      <c r="I48" s="35">
        <f t="shared" si="1"/>
        <v>-37.5</v>
      </c>
      <c r="J48" s="35">
        <f t="shared" si="3"/>
        <v>1.8826789768769368E-3</v>
      </c>
      <c r="K48" s="79"/>
      <c r="L48" s="34">
        <v>36</v>
      </c>
      <c r="M48" s="35">
        <f>+(L48*100)/$L$50</f>
        <v>2.0663457708215904E-3</v>
      </c>
      <c r="N48" s="15"/>
    </row>
    <row r="49" spans="1:14" ht="15.75">
      <c r="A49" s="12"/>
      <c r="B49" s="33" t="s">
        <v>69</v>
      </c>
      <c r="C49" s="34">
        <v>2</v>
      </c>
      <c r="D49" s="34">
        <v>0</v>
      </c>
      <c r="E49" s="35">
        <f t="shared" si="0"/>
        <v>-100</v>
      </c>
      <c r="F49" s="35">
        <f>+(D49*100)/$D$50</f>
        <v>0</v>
      </c>
      <c r="G49" s="34">
        <v>3</v>
      </c>
      <c r="H49" s="34">
        <v>0</v>
      </c>
      <c r="I49" s="35">
        <f t="shared" si="1"/>
        <v>-100</v>
      </c>
      <c r="J49" s="35">
        <f>+(H49*100)/$H$50</f>
        <v>0</v>
      </c>
      <c r="K49" s="79"/>
      <c r="L49" s="34">
        <v>61</v>
      </c>
      <c r="M49" s="35">
        <f>+(L49*100)/$L$50</f>
        <v>3.5013081116699175E-3</v>
      </c>
      <c r="N49" s="15"/>
    </row>
    <row r="50" spans="1:14" ht="15.75">
      <c r="A50" s="12"/>
      <c r="B50" s="39" t="s">
        <v>68</v>
      </c>
      <c r="C50" s="36">
        <f>SUM(C16:C49)</f>
        <v>44120</v>
      </c>
      <c r="D50" s="36">
        <f>SUM(D16:D49)</f>
        <v>51426</v>
      </c>
      <c r="E50" s="37">
        <f t="shared" si="0"/>
        <v>16.559383499546687</v>
      </c>
      <c r="F50" s="37">
        <v>100</v>
      </c>
      <c r="G50" s="36">
        <f>SUM(G16:G49)</f>
        <v>232240</v>
      </c>
      <c r="H50" s="36">
        <f>SUM(H16:H49)</f>
        <v>265579</v>
      </c>
      <c r="I50" s="37">
        <f t="shared" si="1"/>
        <v>14.355408198415432</v>
      </c>
      <c r="J50" s="37">
        <v>100</v>
      </c>
      <c r="K50" s="79"/>
      <c r="L50" s="36">
        <f>SUM(L16:L49)</f>
        <v>1742206</v>
      </c>
      <c r="M50" s="37">
        <f>SUM(M16:M49)</f>
        <v>100</v>
      </c>
      <c r="N50" s="15"/>
    </row>
    <row r="51" spans="1:14">
      <c r="A51" s="12"/>
      <c r="B51" s="4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4"/>
    </row>
    <row r="52" spans="1:14" ht="15.75">
      <c r="A52" s="12"/>
      <c r="B52" s="33" t="s">
        <v>251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5" t="s">
        <v>102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29" t="s">
        <v>252</v>
      </c>
      <c r="C13" s="96" t="s">
        <v>309</v>
      </c>
      <c r="D13" s="96"/>
      <c r="E13" s="94" t="s">
        <v>306</v>
      </c>
      <c r="F13" s="94" t="s">
        <v>301</v>
      </c>
      <c r="G13" s="98" t="s">
        <v>310</v>
      </c>
      <c r="H13" s="97"/>
      <c r="I13" s="94" t="s">
        <v>306</v>
      </c>
      <c r="J13" s="94" t="s">
        <v>301</v>
      </c>
      <c r="K13" s="31"/>
      <c r="L13" s="85" t="s">
        <v>311</v>
      </c>
      <c r="M13" s="94" t="s">
        <v>99</v>
      </c>
      <c r="N13" s="15"/>
    </row>
    <row r="14" spans="1:22" ht="15.75">
      <c r="A14" s="12"/>
      <c r="B14" s="29"/>
      <c r="C14" s="30">
        <v>2016</v>
      </c>
      <c r="D14" s="30">
        <v>2017</v>
      </c>
      <c r="E14" s="94"/>
      <c r="F14" s="94"/>
      <c r="G14" s="30">
        <v>2016</v>
      </c>
      <c r="H14" s="30">
        <v>2017</v>
      </c>
      <c r="I14" s="94"/>
      <c r="J14" s="94"/>
      <c r="K14" s="31"/>
      <c r="L14" s="38" t="s">
        <v>308</v>
      </c>
      <c r="M14" s="94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23</v>
      </c>
      <c r="C16" s="34">
        <v>158</v>
      </c>
      <c r="D16" s="34">
        <v>147</v>
      </c>
      <c r="E16" s="35">
        <f t="shared" ref="E16:E48" si="0">IF(ISBLANK(D16),"",(IFERROR(((D16/C16-1)*100),"")))</f>
        <v>-6.9620253164556996</v>
      </c>
      <c r="F16" s="35">
        <f>+(D16*100)/$D$48</f>
        <v>0.46900424337172575</v>
      </c>
      <c r="G16" s="34">
        <v>867</v>
      </c>
      <c r="H16" s="34">
        <v>764</v>
      </c>
      <c r="I16" s="35">
        <f t="shared" ref="I16:I48" si="1">IF(ISBLANK(H16),"",(IFERROR(((H16/G16-1)*100),"")))</f>
        <v>-11.880046136101496</v>
      </c>
      <c r="J16" s="35">
        <f>+(H16*100)/$H$48</f>
        <v>0.48174234351255746</v>
      </c>
      <c r="K16" s="79"/>
      <c r="L16" s="34">
        <v>5011</v>
      </c>
      <c r="M16" s="35">
        <f>+(L16*100)/$L$48</f>
        <v>0.44836870205716323</v>
      </c>
      <c r="N16" s="15"/>
    </row>
    <row r="17" spans="1:14" ht="15.75">
      <c r="A17" s="12"/>
      <c r="B17" s="33" t="s">
        <v>43</v>
      </c>
      <c r="C17" s="34">
        <v>407</v>
      </c>
      <c r="D17" s="34">
        <v>305</v>
      </c>
      <c r="E17" s="35">
        <f t="shared" si="0"/>
        <v>-25.061425061425059</v>
      </c>
      <c r="F17" s="35">
        <f t="shared" ref="F17:F47" si="2">+(D17*100)/$D$48</f>
        <v>0.97310404236990711</v>
      </c>
      <c r="G17" s="34">
        <v>2336</v>
      </c>
      <c r="H17" s="34">
        <v>1858</v>
      </c>
      <c r="I17" s="35">
        <f t="shared" si="1"/>
        <v>-20.462328767123282</v>
      </c>
      <c r="J17" s="35">
        <f t="shared" ref="J17:J47" si="3">+(H17*100)/$H$48</f>
        <v>1.1715671128878689</v>
      </c>
      <c r="K17" s="79"/>
      <c r="L17" s="34">
        <v>14523</v>
      </c>
      <c r="M17" s="35">
        <f t="shared" ref="M17:M47" si="4">+(L17*100)/$L$48</f>
        <v>1.2994728916336422</v>
      </c>
      <c r="N17" s="15"/>
    </row>
    <row r="18" spans="1:14" ht="15.75">
      <c r="A18" s="12"/>
      <c r="B18" s="33" t="s">
        <v>33</v>
      </c>
      <c r="C18" s="34">
        <v>1755</v>
      </c>
      <c r="D18" s="34">
        <v>1636</v>
      </c>
      <c r="E18" s="35">
        <f t="shared" si="0"/>
        <v>-6.7806267806267861</v>
      </c>
      <c r="F18" s="35">
        <f t="shared" si="2"/>
        <v>5.2196662731710433</v>
      </c>
      <c r="G18" s="34">
        <v>8869</v>
      </c>
      <c r="H18" s="34">
        <v>8944</v>
      </c>
      <c r="I18" s="35">
        <f t="shared" si="1"/>
        <v>0.84564212425302099</v>
      </c>
      <c r="J18" s="35">
        <f t="shared" si="3"/>
        <v>5.6396642936862751</v>
      </c>
      <c r="K18" s="79"/>
      <c r="L18" s="34">
        <v>63130</v>
      </c>
      <c r="M18" s="35">
        <f t="shared" si="4"/>
        <v>5.6486761446555009</v>
      </c>
      <c r="N18" s="15"/>
    </row>
    <row r="19" spans="1:14" ht="15.75">
      <c r="A19" s="12"/>
      <c r="B19" s="33" t="s">
        <v>30</v>
      </c>
      <c r="C19" s="34">
        <v>10609</v>
      </c>
      <c r="D19" s="34">
        <v>11789</v>
      </c>
      <c r="E19" s="35">
        <f t="shared" si="0"/>
        <v>11.122631727778298</v>
      </c>
      <c r="F19" s="35">
        <f t="shared" si="2"/>
        <v>37.612864116389623</v>
      </c>
      <c r="G19" s="34">
        <v>53940</v>
      </c>
      <c r="H19" s="34">
        <v>62756</v>
      </c>
      <c r="I19" s="35">
        <f t="shared" si="1"/>
        <v>16.344086021505365</v>
      </c>
      <c r="J19" s="35">
        <f t="shared" si="3"/>
        <v>39.57097187103934</v>
      </c>
      <c r="K19" s="79"/>
      <c r="L19" s="34">
        <v>429516</v>
      </c>
      <c r="M19" s="35">
        <f t="shared" si="4"/>
        <v>38.431756422427561</v>
      </c>
      <c r="N19" s="15"/>
    </row>
    <row r="20" spans="1:14" ht="15.75">
      <c r="A20" s="12"/>
      <c r="B20" s="33" t="s">
        <v>34</v>
      </c>
      <c r="C20" s="34">
        <v>993</v>
      </c>
      <c r="D20" s="34">
        <v>1035</v>
      </c>
      <c r="E20" s="35">
        <f t="shared" si="0"/>
        <v>4.2296072507552962</v>
      </c>
      <c r="F20" s="35">
        <f t="shared" si="2"/>
        <v>3.3021727339437832</v>
      </c>
      <c r="G20" s="34">
        <v>5354</v>
      </c>
      <c r="H20" s="34">
        <v>5935</v>
      </c>
      <c r="I20" s="35">
        <f t="shared" si="1"/>
        <v>10.851699663802773</v>
      </c>
      <c r="J20" s="35">
        <f t="shared" si="3"/>
        <v>3.7423309015013464</v>
      </c>
      <c r="K20" s="79"/>
      <c r="L20" s="34">
        <v>34335</v>
      </c>
      <c r="M20" s="35">
        <f t="shared" si="4"/>
        <v>3.072189061092137</v>
      </c>
      <c r="N20" s="15"/>
    </row>
    <row r="21" spans="1:14" ht="15.75">
      <c r="A21" s="12"/>
      <c r="B21" s="33" t="s">
        <v>32</v>
      </c>
      <c r="C21" s="34">
        <v>2130</v>
      </c>
      <c r="D21" s="34">
        <v>2064</v>
      </c>
      <c r="E21" s="35">
        <f t="shared" si="0"/>
        <v>-3.0985915492957705</v>
      </c>
      <c r="F21" s="35">
        <f t="shared" si="2"/>
        <v>6.5852024375458633</v>
      </c>
      <c r="G21" s="34">
        <v>11281</v>
      </c>
      <c r="H21" s="34">
        <v>10474</v>
      </c>
      <c r="I21" s="35">
        <f t="shared" si="1"/>
        <v>-7.1536211328782962</v>
      </c>
      <c r="J21" s="35">
        <f t="shared" si="3"/>
        <v>6.6044100863226793</v>
      </c>
      <c r="K21" s="79"/>
      <c r="L21" s="34">
        <v>106213</v>
      </c>
      <c r="M21" s="35">
        <f t="shared" si="4"/>
        <v>9.5036090504085955</v>
      </c>
      <c r="N21" s="15"/>
    </row>
    <row r="22" spans="1:14" ht="15.75">
      <c r="A22" s="12"/>
      <c r="B22" s="33" t="s">
        <v>35</v>
      </c>
      <c r="C22" s="34">
        <v>284</v>
      </c>
      <c r="D22" s="34">
        <v>280</v>
      </c>
      <c r="E22" s="35">
        <f t="shared" si="0"/>
        <v>-1.4084507042253502</v>
      </c>
      <c r="F22" s="35">
        <f t="shared" si="2"/>
        <v>0.89334141594614425</v>
      </c>
      <c r="G22" s="34">
        <v>1138</v>
      </c>
      <c r="H22" s="34">
        <v>1784</v>
      </c>
      <c r="I22" s="35">
        <f t="shared" si="1"/>
        <v>56.76625659050967</v>
      </c>
      <c r="J22" s="35">
        <f t="shared" si="3"/>
        <v>1.1249062052701604</v>
      </c>
      <c r="K22" s="79"/>
      <c r="L22" s="34">
        <v>14351</v>
      </c>
      <c r="M22" s="35">
        <f t="shared" si="4"/>
        <v>1.2840828663385251</v>
      </c>
      <c r="N22" s="15"/>
    </row>
    <row r="23" spans="1:14" ht="15.75">
      <c r="A23" s="12"/>
      <c r="B23" s="33" t="s">
        <v>41</v>
      </c>
      <c r="C23" s="34">
        <v>677</v>
      </c>
      <c r="D23" s="34">
        <v>975</v>
      </c>
      <c r="E23" s="35">
        <f t="shared" si="0"/>
        <v>44.017725258493343</v>
      </c>
      <c r="F23" s="35">
        <f t="shared" si="2"/>
        <v>3.1107424305267526</v>
      </c>
      <c r="G23" s="34">
        <v>4580</v>
      </c>
      <c r="H23" s="34">
        <v>5194</v>
      </c>
      <c r="I23" s="35">
        <f t="shared" si="1"/>
        <v>13.406113537117914</v>
      </c>
      <c r="J23" s="35">
        <f t="shared" si="3"/>
        <v>3.2750912725186172</v>
      </c>
      <c r="K23" s="79"/>
      <c r="L23" s="34">
        <v>34888</v>
      </c>
      <c r="M23" s="35">
        <f t="shared" si="4"/>
        <v>3.1216697819537638</v>
      </c>
      <c r="N23" s="15"/>
    </row>
    <row r="24" spans="1:14" ht="15.75">
      <c r="A24" s="12"/>
      <c r="B24" s="33" t="s">
        <v>52</v>
      </c>
      <c r="C24" s="34">
        <v>203</v>
      </c>
      <c r="D24" s="34">
        <v>165</v>
      </c>
      <c r="E24" s="35">
        <f t="shared" si="0"/>
        <v>-18.7192118226601</v>
      </c>
      <c r="F24" s="35">
        <f t="shared" si="2"/>
        <v>0.52643333439683504</v>
      </c>
      <c r="G24" s="34">
        <v>1267</v>
      </c>
      <c r="H24" s="34">
        <v>1124</v>
      </c>
      <c r="I24" s="35">
        <f t="shared" si="1"/>
        <v>-11.286503551696924</v>
      </c>
      <c r="J24" s="35">
        <f t="shared" si="3"/>
        <v>0.70874135354465262</v>
      </c>
      <c r="K24" s="79"/>
      <c r="L24" s="34">
        <v>7337</v>
      </c>
      <c r="M24" s="35">
        <f t="shared" si="4"/>
        <v>0.65649195110624758</v>
      </c>
      <c r="N24" s="15"/>
    </row>
    <row r="25" spans="1:14" ht="15.75">
      <c r="A25" s="12"/>
      <c r="B25" s="33" t="s">
        <v>38</v>
      </c>
      <c r="C25" s="34">
        <v>667</v>
      </c>
      <c r="D25" s="34">
        <v>833</v>
      </c>
      <c r="E25" s="35">
        <f t="shared" si="0"/>
        <v>24.887556221889049</v>
      </c>
      <c r="F25" s="35">
        <f t="shared" si="2"/>
        <v>2.6576907124397793</v>
      </c>
      <c r="G25" s="34">
        <v>3558</v>
      </c>
      <c r="H25" s="34">
        <v>4433</v>
      </c>
      <c r="I25" s="35">
        <f t="shared" si="1"/>
        <v>24.592467678471053</v>
      </c>
      <c r="J25" s="35">
        <f t="shared" si="3"/>
        <v>2.7952405874229935</v>
      </c>
      <c r="K25" s="79"/>
      <c r="L25" s="34">
        <v>28808</v>
      </c>
      <c r="M25" s="35">
        <f t="shared" si="4"/>
        <v>2.5776502831496222</v>
      </c>
      <c r="N25" s="15"/>
    </row>
    <row r="26" spans="1:14" ht="15.75">
      <c r="A26" s="12"/>
      <c r="B26" s="33" t="s">
        <v>57</v>
      </c>
      <c r="C26" s="34">
        <v>0</v>
      </c>
      <c r="D26" s="34">
        <v>0</v>
      </c>
      <c r="E26" s="35" t="str">
        <f t="shared" si="0"/>
        <v/>
      </c>
      <c r="F26" s="35">
        <f t="shared" si="2"/>
        <v>0</v>
      </c>
      <c r="G26" s="34">
        <v>2</v>
      </c>
      <c r="H26" s="34">
        <v>1</v>
      </c>
      <c r="I26" s="35">
        <f t="shared" si="1"/>
        <v>-50</v>
      </c>
      <c r="J26" s="35">
        <f t="shared" si="3"/>
        <v>6.3055280564470876E-4</v>
      </c>
      <c r="K26" s="79"/>
      <c r="L26" s="34">
        <v>17</v>
      </c>
      <c r="M26" s="35">
        <f t="shared" si="4"/>
        <v>1.5211071512615795E-3</v>
      </c>
      <c r="N26" s="15"/>
    </row>
    <row r="27" spans="1:14" ht="15.75">
      <c r="A27" s="12"/>
      <c r="B27" s="33" t="s">
        <v>56</v>
      </c>
      <c r="C27" s="34">
        <v>25</v>
      </c>
      <c r="D27" s="34">
        <v>43</v>
      </c>
      <c r="E27" s="35">
        <f t="shared" si="0"/>
        <v>72</v>
      </c>
      <c r="F27" s="35">
        <f t="shared" si="2"/>
        <v>0.13719171744887215</v>
      </c>
      <c r="G27" s="34">
        <v>236</v>
      </c>
      <c r="H27" s="34">
        <v>214</v>
      </c>
      <c r="I27" s="35">
        <f t="shared" si="1"/>
        <v>-9.322033898305083</v>
      </c>
      <c r="J27" s="35">
        <f t="shared" si="3"/>
        <v>0.13493830040796767</v>
      </c>
      <c r="K27" s="79"/>
      <c r="L27" s="34">
        <v>1143</v>
      </c>
      <c r="M27" s="35">
        <f t="shared" si="4"/>
        <v>0.10227208669952854</v>
      </c>
      <c r="N27" s="15"/>
    </row>
    <row r="28" spans="1:14" ht="15.75">
      <c r="A28" s="12"/>
      <c r="B28" s="33" t="s">
        <v>39</v>
      </c>
      <c r="C28" s="34">
        <v>475</v>
      </c>
      <c r="D28" s="34">
        <v>534</v>
      </c>
      <c r="E28" s="35">
        <f t="shared" si="0"/>
        <v>12.421052631578956</v>
      </c>
      <c r="F28" s="35">
        <f t="shared" si="2"/>
        <v>1.7037297004115752</v>
      </c>
      <c r="G28" s="34">
        <v>3354</v>
      </c>
      <c r="H28" s="34">
        <v>3045</v>
      </c>
      <c r="I28" s="35">
        <f t="shared" si="1"/>
        <v>-9.2128801431127005</v>
      </c>
      <c r="J28" s="35">
        <f t="shared" si="3"/>
        <v>1.9200332931881381</v>
      </c>
      <c r="K28" s="79"/>
      <c r="L28" s="34">
        <v>24082</v>
      </c>
      <c r="M28" s="35">
        <f t="shared" si="4"/>
        <v>2.1547824950989032</v>
      </c>
      <c r="N28" s="15"/>
    </row>
    <row r="29" spans="1:14" ht="15.75">
      <c r="A29" s="12"/>
      <c r="B29" s="33" t="s">
        <v>31</v>
      </c>
      <c r="C29" s="34">
        <v>2820</v>
      </c>
      <c r="D29" s="34">
        <v>4979</v>
      </c>
      <c r="E29" s="35">
        <f t="shared" si="0"/>
        <v>76.560283687943254</v>
      </c>
      <c r="F29" s="35">
        <f t="shared" si="2"/>
        <v>15.885524678556616</v>
      </c>
      <c r="G29" s="34">
        <v>13237</v>
      </c>
      <c r="H29" s="34">
        <v>20989</v>
      </c>
      <c r="I29" s="35">
        <f t="shared" si="1"/>
        <v>58.563118531389293</v>
      </c>
      <c r="J29" s="35">
        <f t="shared" si="3"/>
        <v>13.234672837676792</v>
      </c>
      <c r="K29" s="79"/>
      <c r="L29" s="34">
        <v>127438</v>
      </c>
      <c r="M29" s="35">
        <f t="shared" si="4"/>
        <v>11.402756067204303</v>
      </c>
      <c r="N29" s="15"/>
    </row>
    <row r="30" spans="1:14" ht="15.75">
      <c r="A30" s="12"/>
      <c r="B30" s="33" t="s">
        <v>58</v>
      </c>
      <c r="C30" s="34">
        <v>1</v>
      </c>
      <c r="D30" s="34">
        <v>1</v>
      </c>
      <c r="E30" s="35">
        <f t="shared" si="0"/>
        <v>0</v>
      </c>
      <c r="F30" s="35">
        <f t="shared" si="2"/>
        <v>3.1905050569505152E-3</v>
      </c>
      <c r="G30" s="34">
        <v>1</v>
      </c>
      <c r="H30" s="34">
        <v>1</v>
      </c>
      <c r="I30" s="35">
        <f t="shared" si="1"/>
        <v>0</v>
      </c>
      <c r="J30" s="35">
        <f t="shared" si="3"/>
        <v>6.3055280564470876E-4</v>
      </c>
      <c r="K30" s="79"/>
      <c r="L30" s="34">
        <v>9</v>
      </c>
      <c r="M30" s="35">
        <f t="shared" si="4"/>
        <v>8.0529202125613031E-4</v>
      </c>
      <c r="N30" s="15"/>
    </row>
    <row r="31" spans="1:14" ht="15.75">
      <c r="A31" s="12"/>
      <c r="B31" s="33" t="s">
        <v>55</v>
      </c>
      <c r="C31" s="34">
        <v>32</v>
      </c>
      <c r="D31" s="34">
        <v>55</v>
      </c>
      <c r="E31" s="35">
        <f t="shared" si="0"/>
        <v>71.875</v>
      </c>
      <c r="F31" s="35">
        <f t="shared" si="2"/>
        <v>0.17547777813227833</v>
      </c>
      <c r="G31" s="34">
        <v>160</v>
      </c>
      <c r="H31" s="34">
        <v>228</v>
      </c>
      <c r="I31" s="35">
        <f t="shared" si="1"/>
        <v>42.500000000000007</v>
      </c>
      <c r="J31" s="35">
        <f t="shared" si="3"/>
        <v>0.14376603968699359</v>
      </c>
      <c r="K31" s="79"/>
      <c r="L31" s="34">
        <v>1178</v>
      </c>
      <c r="M31" s="35">
        <f t="shared" si="4"/>
        <v>0.10540377789330238</v>
      </c>
      <c r="N31" s="15"/>
    </row>
    <row r="32" spans="1:14" ht="15.75">
      <c r="A32" s="12"/>
      <c r="B32" s="33" t="s">
        <v>47</v>
      </c>
      <c r="C32" s="34">
        <v>230</v>
      </c>
      <c r="D32" s="34">
        <v>1458</v>
      </c>
      <c r="E32" s="35">
        <f t="shared" si="0"/>
        <v>533.91304347826087</v>
      </c>
      <c r="F32" s="35">
        <f t="shared" si="2"/>
        <v>4.6517563730338516</v>
      </c>
      <c r="G32" s="34">
        <v>1451</v>
      </c>
      <c r="H32" s="34">
        <v>3279</v>
      </c>
      <c r="I32" s="35">
        <f t="shared" si="1"/>
        <v>125.98208132322534</v>
      </c>
      <c r="J32" s="35">
        <f t="shared" si="3"/>
        <v>2.0675826497089997</v>
      </c>
      <c r="K32" s="79"/>
      <c r="L32" s="34">
        <v>13039</v>
      </c>
      <c r="M32" s="35">
        <f t="shared" si="4"/>
        <v>1.1666891850176315</v>
      </c>
      <c r="N32" s="15"/>
    </row>
    <row r="33" spans="1:14" ht="15.75">
      <c r="A33" s="12"/>
      <c r="B33" s="33" t="s">
        <v>40</v>
      </c>
      <c r="C33" s="34">
        <v>576</v>
      </c>
      <c r="D33" s="34">
        <v>453</v>
      </c>
      <c r="E33" s="35">
        <f t="shared" si="0"/>
        <v>-21.354166666666664</v>
      </c>
      <c r="F33" s="35">
        <f t="shared" si="2"/>
        <v>1.4452987907985835</v>
      </c>
      <c r="G33" s="34">
        <v>3392</v>
      </c>
      <c r="H33" s="34">
        <v>2610</v>
      </c>
      <c r="I33" s="35">
        <f t="shared" si="1"/>
        <v>-23.054245283018872</v>
      </c>
      <c r="J33" s="35">
        <f t="shared" si="3"/>
        <v>1.6457428227326898</v>
      </c>
      <c r="K33" s="79"/>
      <c r="L33" s="34">
        <v>23147</v>
      </c>
      <c r="M33" s="35">
        <f t="shared" si="4"/>
        <v>2.0711216017795162</v>
      </c>
      <c r="N33" s="15"/>
    </row>
    <row r="34" spans="1:14" ht="15.75">
      <c r="A34" s="12"/>
      <c r="B34" s="33" t="s">
        <v>44</v>
      </c>
      <c r="C34" s="34">
        <v>403</v>
      </c>
      <c r="D34" s="34">
        <v>545</v>
      </c>
      <c r="E34" s="35">
        <f t="shared" si="0"/>
        <v>35.235732009925556</v>
      </c>
      <c r="F34" s="35">
        <f t="shared" si="2"/>
        <v>1.7388252560380308</v>
      </c>
      <c r="G34" s="34">
        <v>2425</v>
      </c>
      <c r="H34" s="34">
        <v>2471</v>
      </c>
      <c r="I34" s="35">
        <f t="shared" si="1"/>
        <v>1.8969072164948475</v>
      </c>
      <c r="J34" s="35">
        <f t="shared" si="3"/>
        <v>1.5580959827480751</v>
      </c>
      <c r="K34" s="79"/>
      <c r="L34" s="34">
        <v>22700</v>
      </c>
      <c r="M34" s="35">
        <f t="shared" si="4"/>
        <v>2.0311254313904619</v>
      </c>
      <c r="N34" s="15"/>
    </row>
    <row r="35" spans="1:14" ht="15.75">
      <c r="A35" s="12"/>
      <c r="B35" s="33" t="s">
        <v>36</v>
      </c>
      <c r="C35" s="34">
        <v>591</v>
      </c>
      <c r="D35" s="34">
        <v>569</v>
      </c>
      <c r="E35" s="35">
        <f t="shared" si="0"/>
        <v>-3.7225042301184397</v>
      </c>
      <c r="F35" s="35">
        <f t="shared" si="2"/>
        <v>1.8153973774048431</v>
      </c>
      <c r="G35" s="34">
        <v>3022</v>
      </c>
      <c r="H35" s="34">
        <v>2905</v>
      </c>
      <c r="I35" s="35">
        <f t="shared" si="1"/>
        <v>-3.871608206485766</v>
      </c>
      <c r="J35" s="35">
        <f t="shared" si="3"/>
        <v>1.8317559003978787</v>
      </c>
      <c r="K35" s="79"/>
      <c r="L35" s="34">
        <v>22379</v>
      </c>
      <c r="M35" s="35">
        <f t="shared" si="4"/>
        <v>2.0024033492989934</v>
      </c>
      <c r="N35" s="15"/>
    </row>
    <row r="36" spans="1:14" ht="15.75">
      <c r="A36" s="12"/>
      <c r="B36" s="33" t="s">
        <v>48</v>
      </c>
      <c r="C36" s="34">
        <v>323</v>
      </c>
      <c r="D36" s="34">
        <v>874</v>
      </c>
      <c r="E36" s="35">
        <f t="shared" si="0"/>
        <v>170.58823529411765</v>
      </c>
      <c r="F36" s="35">
        <f t="shared" si="2"/>
        <v>2.7885014197747502</v>
      </c>
      <c r="G36" s="34">
        <v>1992</v>
      </c>
      <c r="H36" s="34">
        <v>2794</v>
      </c>
      <c r="I36" s="35">
        <f t="shared" si="1"/>
        <v>40.261044176706818</v>
      </c>
      <c r="J36" s="35">
        <f t="shared" si="3"/>
        <v>1.7617645389713161</v>
      </c>
      <c r="K36" s="79"/>
      <c r="L36" s="34">
        <v>16306</v>
      </c>
      <c r="M36" s="35">
        <f t="shared" si="4"/>
        <v>1.4590101887336067</v>
      </c>
      <c r="N36" s="15"/>
    </row>
    <row r="37" spans="1:14" ht="15.75">
      <c r="A37" s="12"/>
      <c r="B37" s="33" t="s">
        <v>83</v>
      </c>
      <c r="C37" s="34">
        <v>0</v>
      </c>
      <c r="D37" s="34">
        <v>1</v>
      </c>
      <c r="E37" s="35" t="str">
        <f t="shared" si="0"/>
        <v/>
      </c>
      <c r="F37" s="35">
        <f t="shared" si="2"/>
        <v>3.1905050569505152E-3</v>
      </c>
      <c r="G37" s="34">
        <v>7</v>
      </c>
      <c r="H37" s="34">
        <v>4</v>
      </c>
      <c r="I37" s="35">
        <f t="shared" si="1"/>
        <v>-42.857142857142861</v>
      </c>
      <c r="J37" s="35">
        <f t="shared" si="3"/>
        <v>2.522211222578835E-3</v>
      </c>
      <c r="K37" s="79"/>
      <c r="L37" s="34">
        <v>32</v>
      </c>
      <c r="M37" s="35">
        <f t="shared" si="4"/>
        <v>2.8632605200217967E-3</v>
      </c>
      <c r="N37" s="15"/>
    </row>
    <row r="38" spans="1:14" ht="15.75">
      <c r="A38" s="12"/>
      <c r="B38" s="33" t="s">
        <v>53</v>
      </c>
      <c r="C38" s="34">
        <v>146</v>
      </c>
      <c r="D38" s="34">
        <v>61</v>
      </c>
      <c r="E38" s="35">
        <f t="shared" si="0"/>
        <v>-58.219178082191782</v>
      </c>
      <c r="F38" s="35">
        <f t="shared" si="2"/>
        <v>0.19462080847398144</v>
      </c>
      <c r="G38" s="34">
        <v>1085</v>
      </c>
      <c r="H38" s="34">
        <v>1090</v>
      </c>
      <c r="I38" s="35">
        <f t="shared" si="1"/>
        <v>0.46082949308756671</v>
      </c>
      <c r="J38" s="35">
        <f t="shared" si="3"/>
        <v>0.68730255815273245</v>
      </c>
      <c r="K38" s="79"/>
      <c r="L38" s="34">
        <v>6361</v>
      </c>
      <c r="M38" s="35">
        <f t="shared" si="4"/>
        <v>0.56916250524558276</v>
      </c>
      <c r="N38" s="15"/>
    </row>
    <row r="39" spans="1:14" ht="15.75">
      <c r="A39" s="12"/>
      <c r="B39" s="33" t="s">
        <v>50</v>
      </c>
      <c r="C39" s="34">
        <v>158</v>
      </c>
      <c r="D39" s="34">
        <v>285</v>
      </c>
      <c r="E39" s="35">
        <f t="shared" si="0"/>
        <v>80.379746835443044</v>
      </c>
      <c r="F39" s="35">
        <f t="shared" si="2"/>
        <v>0.9092939412308968</v>
      </c>
      <c r="G39" s="34">
        <v>1099</v>
      </c>
      <c r="H39" s="34">
        <v>1758</v>
      </c>
      <c r="I39" s="35">
        <f t="shared" si="1"/>
        <v>59.963603275705182</v>
      </c>
      <c r="J39" s="35">
        <f t="shared" si="3"/>
        <v>1.108511832323398</v>
      </c>
      <c r="K39" s="79"/>
      <c r="L39" s="34">
        <v>9228</v>
      </c>
      <c r="M39" s="35">
        <f t="shared" si="4"/>
        <v>0.8256927524612856</v>
      </c>
      <c r="N39" s="15"/>
    </row>
    <row r="40" spans="1:14" ht="15.75">
      <c r="A40" s="12"/>
      <c r="B40" s="33" t="s">
        <v>54</v>
      </c>
      <c r="C40" s="34">
        <v>118</v>
      </c>
      <c r="D40" s="34">
        <v>108</v>
      </c>
      <c r="E40" s="35">
        <f t="shared" si="0"/>
        <v>-8.4745762711864394</v>
      </c>
      <c r="F40" s="35">
        <f t="shared" si="2"/>
        <v>0.34457454615065564</v>
      </c>
      <c r="G40" s="34">
        <v>723</v>
      </c>
      <c r="H40" s="34">
        <v>557</v>
      </c>
      <c r="I40" s="35">
        <f t="shared" si="1"/>
        <v>-22.95988934993084</v>
      </c>
      <c r="J40" s="35">
        <f t="shared" si="3"/>
        <v>0.35121791274410274</v>
      </c>
      <c r="K40" s="79"/>
      <c r="L40" s="34">
        <v>2239</v>
      </c>
      <c r="M40" s="35">
        <f t="shared" si="4"/>
        <v>0.20033875951027508</v>
      </c>
      <c r="N40" s="15"/>
    </row>
    <row r="41" spans="1:14" ht="15.75">
      <c r="A41" s="12"/>
      <c r="B41" s="33" t="s">
        <v>229</v>
      </c>
      <c r="C41" s="34">
        <v>0</v>
      </c>
      <c r="D41" s="34">
        <v>3</v>
      </c>
      <c r="E41" s="35" t="str">
        <f t="shared" si="0"/>
        <v/>
      </c>
      <c r="F41" s="35">
        <f t="shared" si="2"/>
        <v>9.5715151708515456E-3</v>
      </c>
      <c r="G41" s="34">
        <v>8</v>
      </c>
      <c r="H41" s="34">
        <v>14</v>
      </c>
      <c r="I41" s="35">
        <f t="shared" si="1"/>
        <v>75</v>
      </c>
      <c r="J41" s="35">
        <f t="shared" si="3"/>
        <v>8.8277392790259215E-3</v>
      </c>
      <c r="K41" s="79"/>
      <c r="L41" s="34">
        <v>93</v>
      </c>
      <c r="M41" s="35">
        <f t="shared" si="4"/>
        <v>8.3213508863133456E-3</v>
      </c>
      <c r="N41" s="15"/>
    </row>
    <row r="42" spans="1:14" ht="15.75">
      <c r="A42" s="12"/>
      <c r="B42" s="33" t="s">
        <v>42</v>
      </c>
      <c r="C42" s="34">
        <v>339</v>
      </c>
      <c r="D42" s="34">
        <v>360</v>
      </c>
      <c r="E42" s="35">
        <f t="shared" si="0"/>
        <v>6.1946902654867353</v>
      </c>
      <c r="F42" s="35">
        <f t="shared" si="2"/>
        <v>1.1485818205021856</v>
      </c>
      <c r="G42" s="34">
        <v>1537</v>
      </c>
      <c r="H42" s="34">
        <v>2134</v>
      </c>
      <c r="I42" s="35">
        <f t="shared" si="1"/>
        <v>38.841899804814581</v>
      </c>
      <c r="J42" s="35">
        <f t="shared" si="3"/>
        <v>1.3455996872458085</v>
      </c>
      <c r="K42" s="79"/>
      <c r="L42" s="34">
        <v>13985</v>
      </c>
      <c r="M42" s="35">
        <f t="shared" si="4"/>
        <v>1.2513343241407757</v>
      </c>
      <c r="N42" s="15"/>
    </row>
    <row r="43" spans="1:14" ht="15.75">
      <c r="A43" s="12"/>
      <c r="B43" s="33" t="s">
        <v>51</v>
      </c>
      <c r="C43" s="34">
        <v>282</v>
      </c>
      <c r="D43" s="34">
        <v>230</v>
      </c>
      <c r="E43" s="35">
        <f t="shared" si="0"/>
        <v>-18.439716312056742</v>
      </c>
      <c r="F43" s="35">
        <f t="shared" si="2"/>
        <v>0.73381616309861852</v>
      </c>
      <c r="G43" s="34">
        <v>1349</v>
      </c>
      <c r="H43" s="34">
        <v>1012</v>
      </c>
      <c r="I43" s="35">
        <f t="shared" si="1"/>
        <v>-24.981467753891774</v>
      </c>
      <c r="J43" s="35">
        <f t="shared" si="3"/>
        <v>0.63811943931244519</v>
      </c>
      <c r="K43" s="79"/>
      <c r="L43" s="34">
        <v>16119</v>
      </c>
      <c r="M43" s="35">
        <f t="shared" si="4"/>
        <v>1.4422780100697294</v>
      </c>
      <c r="N43" s="15"/>
    </row>
    <row r="44" spans="1:14" ht="15.75">
      <c r="A44" s="12"/>
      <c r="B44" s="33" t="s">
        <v>46</v>
      </c>
      <c r="C44" s="34">
        <v>474</v>
      </c>
      <c r="D44" s="34">
        <v>242</v>
      </c>
      <c r="E44" s="35">
        <f t="shared" si="0"/>
        <v>-48.945147679324897</v>
      </c>
      <c r="F44" s="35">
        <f t="shared" si="2"/>
        <v>0.77210222378202464</v>
      </c>
      <c r="G44" s="34">
        <v>2282</v>
      </c>
      <c r="H44" s="34">
        <v>2253</v>
      </c>
      <c r="I44" s="35">
        <f t="shared" si="1"/>
        <v>-1.2708150744960567</v>
      </c>
      <c r="J44" s="35">
        <f t="shared" si="3"/>
        <v>1.4206354711175286</v>
      </c>
      <c r="K44" s="79"/>
      <c r="L44" s="34">
        <v>15440</v>
      </c>
      <c r="M44" s="35">
        <f t="shared" si="4"/>
        <v>1.3815232009105169</v>
      </c>
      <c r="N44" s="15"/>
    </row>
    <row r="45" spans="1:14" ht="15.75">
      <c r="A45" s="12"/>
      <c r="B45" s="33" t="s">
        <v>49</v>
      </c>
      <c r="C45" s="34">
        <v>586</v>
      </c>
      <c r="D45" s="34">
        <v>386</v>
      </c>
      <c r="E45" s="35">
        <f t="shared" si="0"/>
        <v>-34.129692832764505</v>
      </c>
      <c r="F45" s="35">
        <f t="shared" si="2"/>
        <v>1.2315349519828989</v>
      </c>
      <c r="G45" s="34">
        <v>2700</v>
      </c>
      <c r="H45" s="34">
        <v>2221</v>
      </c>
      <c r="I45" s="35">
        <f t="shared" si="1"/>
        <v>-17.740740740740748</v>
      </c>
      <c r="J45" s="35">
        <f t="shared" si="3"/>
        <v>1.4004577813368981</v>
      </c>
      <c r="K45" s="79"/>
      <c r="L45" s="34">
        <v>17233</v>
      </c>
      <c r="M45" s="35">
        <f t="shared" si="4"/>
        <v>1.5419552669229881</v>
      </c>
      <c r="N45" s="15"/>
    </row>
    <row r="46" spans="1:14" ht="15.75">
      <c r="A46" s="12"/>
      <c r="B46" s="33" t="s">
        <v>37</v>
      </c>
      <c r="C46" s="34">
        <v>854</v>
      </c>
      <c r="D46" s="34">
        <v>630</v>
      </c>
      <c r="E46" s="35">
        <f t="shared" si="0"/>
        <v>-26.229508196721309</v>
      </c>
      <c r="F46" s="35">
        <f t="shared" si="2"/>
        <v>2.0100181858788244</v>
      </c>
      <c r="G46" s="34">
        <v>4811</v>
      </c>
      <c r="H46" s="34">
        <v>3837</v>
      </c>
      <c r="I46" s="35">
        <f t="shared" si="1"/>
        <v>-20.245271253377673</v>
      </c>
      <c r="J46" s="35">
        <f t="shared" si="3"/>
        <v>2.4194311152587473</v>
      </c>
      <c r="K46" s="79"/>
      <c r="L46" s="34">
        <v>33039</v>
      </c>
      <c r="M46" s="35">
        <f t="shared" si="4"/>
        <v>2.9562270100312542</v>
      </c>
      <c r="N46" s="15"/>
    </row>
    <row r="47" spans="1:14" ht="15.75">
      <c r="A47" s="12"/>
      <c r="B47" s="33" t="s">
        <v>45</v>
      </c>
      <c r="C47" s="34">
        <v>370</v>
      </c>
      <c r="D47" s="34">
        <v>297</v>
      </c>
      <c r="E47" s="35">
        <f t="shared" si="0"/>
        <v>-19.729729729729726</v>
      </c>
      <c r="F47" s="35">
        <f t="shared" si="2"/>
        <v>0.94758000191430303</v>
      </c>
      <c r="G47" s="34">
        <v>2808</v>
      </c>
      <c r="H47" s="34">
        <v>1908</v>
      </c>
      <c r="I47" s="35">
        <f t="shared" si="1"/>
        <v>-32.051282051282051</v>
      </c>
      <c r="J47" s="35">
        <f t="shared" si="3"/>
        <v>1.2030947531701042</v>
      </c>
      <c r="K47" s="79"/>
      <c r="L47" s="34">
        <v>14288</v>
      </c>
      <c r="M47" s="35">
        <f t="shared" si="4"/>
        <v>1.2784458221897321</v>
      </c>
      <c r="N47" s="15"/>
    </row>
    <row r="48" spans="1:14" ht="15.75">
      <c r="A48" s="12"/>
      <c r="B48" s="39" t="s">
        <v>68</v>
      </c>
      <c r="C48" s="41">
        <f>SUM(C16:C47)</f>
        <v>26686</v>
      </c>
      <c r="D48" s="41">
        <f>SUM(D16:D47)</f>
        <v>31343</v>
      </c>
      <c r="E48" s="37">
        <f t="shared" si="0"/>
        <v>17.451097953983364</v>
      </c>
      <c r="F48" s="37">
        <f>SUM(F16:F47)</f>
        <v>100.00000000000001</v>
      </c>
      <c r="G48" s="41">
        <f>SUM(G16:G47)</f>
        <v>140871</v>
      </c>
      <c r="H48" s="41">
        <f>SUM(H16:H47)</f>
        <v>158591</v>
      </c>
      <c r="I48" s="37">
        <f t="shared" si="1"/>
        <v>12.578884227413734</v>
      </c>
      <c r="J48" s="37">
        <f>SUM(J16:J47)</f>
        <v>100.00000000000003</v>
      </c>
      <c r="K48" s="4"/>
      <c r="L48" s="41">
        <f>SUM(L16:L47)</f>
        <v>1117607</v>
      </c>
      <c r="M48" s="37">
        <f>SUM(M16:M47)</f>
        <v>99.999999999999972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3" t="s">
        <v>251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5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5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5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5" t="s">
        <v>103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5"/>
    </row>
    <row r="12" spans="1:19" ht="15.75">
      <c r="A12" s="12"/>
      <c r="B12" s="8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5"/>
    </row>
    <row r="13" spans="1:19" ht="31.5">
      <c r="A13" s="12"/>
      <c r="B13" s="29" t="s">
        <v>253</v>
      </c>
      <c r="C13" s="96" t="s">
        <v>309</v>
      </c>
      <c r="D13" s="96"/>
      <c r="E13" s="94" t="s">
        <v>306</v>
      </c>
      <c r="F13" s="94" t="s">
        <v>301</v>
      </c>
      <c r="G13" s="98" t="s">
        <v>310</v>
      </c>
      <c r="H13" s="97"/>
      <c r="I13" s="94" t="s">
        <v>306</v>
      </c>
      <c r="J13" s="94" t="s">
        <v>301</v>
      </c>
      <c r="K13" s="31"/>
      <c r="L13" s="85" t="s">
        <v>311</v>
      </c>
      <c r="M13" s="94" t="s">
        <v>99</v>
      </c>
      <c r="N13" s="15"/>
    </row>
    <row r="14" spans="1:19" ht="15.75">
      <c r="A14" s="12"/>
      <c r="B14" s="29"/>
      <c r="C14" s="30">
        <v>2016</v>
      </c>
      <c r="D14" s="30">
        <v>2017</v>
      </c>
      <c r="E14" s="94"/>
      <c r="F14" s="94"/>
      <c r="G14" s="30">
        <v>2016</v>
      </c>
      <c r="H14" s="30">
        <v>2017</v>
      </c>
      <c r="I14" s="94"/>
      <c r="J14" s="94"/>
      <c r="K14" s="31"/>
      <c r="L14" s="38" t="s">
        <v>308</v>
      </c>
      <c r="M14" s="94"/>
      <c r="N14" s="15"/>
    </row>
    <row r="15" spans="1:19">
      <c r="A15" s="12"/>
      <c r="B15" s="8"/>
      <c r="C15" s="25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230</v>
      </c>
      <c r="C16" s="34">
        <v>464</v>
      </c>
      <c r="D16" s="34">
        <v>496</v>
      </c>
      <c r="E16" s="35">
        <f t="shared" ref="E16:E41" si="0">IF(ISBLANK(D16),"",(IFERROR(((D16/C16-1)*100),"")))</f>
        <v>6.8965517241379226</v>
      </c>
      <c r="F16" s="35">
        <f>+(D16*100)/$D$41</f>
        <v>0.96449266907789832</v>
      </c>
      <c r="G16" s="34">
        <v>2692</v>
      </c>
      <c r="H16" s="34">
        <v>2781</v>
      </c>
      <c r="I16" s="35">
        <f t="shared" ref="I16:I41" si="1">IF(ISBLANK(H16),"",(IFERROR(((H16/G16-1)*100),"")))</f>
        <v>3.3060921248142749</v>
      </c>
      <c r="J16" s="35">
        <f>+(H16*100)/$H$41</f>
        <v>1.0471460469389522</v>
      </c>
      <c r="K16" s="79"/>
      <c r="L16" s="34">
        <v>22131</v>
      </c>
      <c r="M16" s="35">
        <f>+(L16*100)/$L$41</f>
        <v>1.2702860626125727</v>
      </c>
      <c r="N16" s="15"/>
    </row>
    <row r="17" spans="1:18" ht="15.75">
      <c r="A17" s="12"/>
      <c r="B17" s="33" t="s">
        <v>231</v>
      </c>
      <c r="C17" s="34">
        <v>290</v>
      </c>
      <c r="D17" s="34">
        <v>378</v>
      </c>
      <c r="E17" s="35">
        <f t="shared" si="0"/>
        <v>30.34482758620689</v>
      </c>
      <c r="F17" s="35">
        <f t="shared" ref="F17:F40" si="2">+(D17*100)/$D$41</f>
        <v>0.73503675183759187</v>
      </c>
      <c r="G17" s="34">
        <v>1739</v>
      </c>
      <c r="H17" s="34">
        <v>1876</v>
      </c>
      <c r="I17" s="35">
        <f t="shared" si="1"/>
        <v>7.8780908568142571</v>
      </c>
      <c r="J17" s="35">
        <f t="shared" ref="J17:J40" si="3">+(H17*100)/$H$41</f>
        <v>0.7063811521242267</v>
      </c>
      <c r="K17" s="79"/>
      <c r="L17" s="34">
        <v>13286</v>
      </c>
      <c r="M17" s="35">
        <f t="shared" ref="M17:M40" si="4">+(L17*100)/$L$41</f>
        <v>0.76259638642043481</v>
      </c>
      <c r="N17" s="15"/>
    </row>
    <row r="18" spans="1:18" ht="15.75">
      <c r="A18" s="12"/>
      <c r="B18" s="33" t="s">
        <v>232</v>
      </c>
      <c r="C18" s="34">
        <v>4019</v>
      </c>
      <c r="D18" s="34">
        <v>4398</v>
      </c>
      <c r="E18" s="35">
        <f t="shared" si="0"/>
        <v>9.4302065190345896</v>
      </c>
      <c r="F18" s="35">
        <f t="shared" si="2"/>
        <v>8.5520942713802359</v>
      </c>
      <c r="G18" s="34">
        <v>21124</v>
      </c>
      <c r="H18" s="34">
        <v>22863</v>
      </c>
      <c r="I18" s="35">
        <f t="shared" si="1"/>
        <v>8.2323423594016241</v>
      </c>
      <c r="J18" s="35">
        <f t="shared" si="3"/>
        <v>8.6087378896674807</v>
      </c>
      <c r="K18" s="79"/>
      <c r="L18" s="34">
        <v>193283</v>
      </c>
      <c r="M18" s="35">
        <f t="shared" si="4"/>
        <v>11.094153045047486</v>
      </c>
      <c r="N18" s="15"/>
    </row>
    <row r="19" spans="1:18" ht="15.75">
      <c r="A19" s="12"/>
      <c r="B19" s="33" t="s">
        <v>233</v>
      </c>
      <c r="C19" s="34">
        <v>859</v>
      </c>
      <c r="D19" s="34">
        <v>906</v>
      </c>
      <c r="E19" s="35">
        <f t="shared" si="0"/>
        <v>5.4714784633294489</v>
      </c>
      <c r="F19" s="35">
        <f t="shared" si="2"/>
        <v>1.7617547544043868</v>
      </c>
      <c r="G19" s="34">
        <v>4765</v>
      </c>
      <c r="H19" s="34">
        <v>5020</v>
      </c>
      <c r="I19" s="35">
        <f t="shared" si="1"/>
        <v>5.3515215110178316</v>
      </c>
      <c r="J19" s="35">
        <f t="shared" si="3"/>
        <v>1.8902096927844445</v>
      </c>
      <c r="K19" s="79"/>
      <c r="L19" s="34">
        <v>33172</v>
      </c>
      <c r="M19" s="35">
        <f t="shared" si="4"/>
        <v>1.9040228308248279</v>
      </c>
      <c r="N19" s="15"/>
    </row>
    <row r="20" spans="1:18" ht="15.75">
      <c r="A20" s="12"/>
      <c r="B20" s="33" t="s">
        <v>234</v>
      </c>
      <c r="C20" s="34">
        <v>1255</v>
      </c>
      <c r="D20" s="34">
        <v>1495</v>
      </c>
      <c r="E20" s="35">
        <f t="shared" si="0"/>
        <v>19.123505976095622</v>
      </c>
      <c r="F20" s="35">
        <f t="shared" si="2"/>
        <v>2.9070897989343911</v>
      </c>
      <c r="G20" s="34">
        <v>7196</v>
      </c>
      <c r="H20" s="34">
        <v>7742</v>
      </c>
      <c r="I20" s="35">
        <f t="shared" si="1"/>
        <v>7.587548638132291</v>
      </c>
      <c r="J20" s="35">
        <f t="shared" si="3"/>
        <v>2.9151401277962488</v>
      </c>
      <c r="K20" s="79"/>
      <c r="L20" s="34">
        <v>49551</v>
      </c>
      <c r="M20" s="35">
        <f t="shared" si="4"/>
        <v>2.8441527580550177</v>
      </c>
      <c r="N20" s="15"/>
    </row>
    <row r="21" spans="1:18" ht="15" customHeight="1">
      <c r="A21" s="12"/>
      <c r="B21" s="33" t="s">
        <v>235</v>
      </c>
      <c r="C21" s="34">
        <v>805</v>
      </c>
      <c r="D21" s="34">
        <v>800</v>
      </c>
      <c r="E21" s="35">
        <f t="shared" si="0"/>
        <v>-0.62111801242236142</v>
      </c>
      <c r="F21" s="35">
        <f t="shared" si="2"/>
        <v>1.5556333372224167</v>
      </c>
      <c r="G21" s="34">
        <v>4183</v>
      </c>
      <c r="H21" s="34">
        <v>4722</v>
      </c>
      <c r="I21" s="35">
        <f t="shared" si="1"/>
        <v>12.885488883576389</v>
      </c>
      <c r="J21" s="35">
        <f t="shared" si="3"/>
        <v>1.778002025762579</v>
      </c>
      <c r="K21" s="79"/>
      <c r="L21" s="34">
        <v>30664</v>
      </c>
      <c r="M21" s="35">
        <f t="shared" si="4"/>
        <v>1.7600674087909236</v>
      </c>
      <c r="N21" s="15"/>
    </row>
    <row r="22" spans="1:18" ht="15.75">
      <c r="A22" s="12"/>
      <c r="B22" s="33" t="s">
        <v>236</v>
      </c>
      <c r="C22" s="34">
        <v>162</v>
      </c>
      <c r="D22" s="34">
        <v>192</v>
      </c>
      <c r="E22" s="35">
        <f t="shared" si="0"/>
        <v>18.518518518518512</v>
      </c>
      <c r="F22" s="35">
        <f t="shared" si="2"/>
        <v>0.37335200093338</v>
      </c>
      <c r="G22" s="34">
        <v>736</v>
      </c>
      <c r="H22" s="34">
        <v>959</v>
      </c>
      <c r="I22" s="35">
        <f t="shared" si="1"/>
        <v>30.298913043478272</v>
      </c>
      <c r="J22" s="35">
        <f t="shared" si="3"/>
        <v>0.36109782776499649</v>
      </c>
      <c r="K22" s="79"/>
      <c r="L22" s="34">
        <v>4975</v>
      </c>
      <c r="M22" s="35">
        <f t="shared" si="4"/>
        <v>0.285557505828817</v>
      </c>
      <c r="N22" s="15"/>
    </row>
    <row r="23" spans="1:18" ht="15.75">
      <c r="A23" s="12"/>
      <c r="B23" s="33" t="s">
        <v>237</v>
      </c>
      <c r="C23" s="34">
        <v>2496</v>
      </c>
      <c r="D23" s="34">
        <v>2876</v>
      </c>
      <c r="E23" s="35">
        <f t="shared" si="0"/>
        <v>15.224358974358964</v>
      </c>
      <c r="F23" s="35">
        <f t="shared" si="2"/>
        <v>5.5925018473145878</v>
      </c>
      <c r="G23" s="34">
        <v>11733</v>
      </c>
      <c r="H23" s="34">
        <v>14273</v>
      </c>
      <c r="I23" s="35">
        <f t="shared" si="1"/>
        <v>21.648342282451203</v>
      </c>
      <c r="J23" s="35">
        <f t="shared" si="3"/>
        <v>5.3742954073929035</v>
      </c>
      <c r="K23" s="79"/>
      <c r="L23" s="34">
        <v>79426</v>
      </c>
      <c r="M23" s="35">
        <f t="shared" si="4"/>
        <v>4.558932755368768</v>
      </c>
      <c r="N23" s="15"/>
    </row>
    <row r="24" spans="1:18" ht="15.75">
      <c r="A24" s="12"/>
      <c r="B24" s="33" t="s">
        <v>238</v>
      </c>
      <c r="C24" s="34">
        <v>545</v>
      </c>
      <c r="D24" s="34">
        <v>503</v>
      </c>
      <c r="E24" s="35">
        <f t="shared" si="0"/>
        <v>-7.7064220183486238</v>
      </c>
      <c r="F24" s="35">
        <f t="shared" si="2"/>
        <v>0.97810446077859448</v>
      </c>
      <c r="G24" s="34">
        <v>2496</v>
      </c>
      <c r="H24" s="34">
        <v>2433</v>
      </c>
      <c r="I24" s="35">
        <f t="shared" si="1"/>
        <v>-2.5240384615384581</v>
      </c>
      <c r="J24" s="35">
        <f t="shared" si="3"/>
        <v>0.91611159014831745</v>
      </c>
      <c r="K24" s="79"/>
      <c r="L24" s="34">
        <v>16698</v>
      </c>
      <c r="M24" s="35">
        <f t="shared" si="4"/>
        <v>0.95844004669941441</v>
      </c>
      <c r="N24" s="15"/>
    </row>
    <row r="25" spans="1:18" ht="15.75">
      <c r="A25" s="12"/>
      <c r="B25" s="33" t="s">
        <v>73</v>
      </c>
      <c r="C25" s="34">
        <v>5156</v>
      </c>
      <c r="D25" s="34">
        <v>4357</v>
      </c>
      <c r="E25" s="35">
        <f t="shared" si="0"/>
        <v>-15.496508921644681</v>
      </c>
      <c r="F25" s="35">
        <f t="shared" si="2"/>
        <v>8.4723680628475861</v>
      </c>
      <c r="G25" s="34">
        <v>24733</v>
      </c>
      <c r="H25" s="34">
        <v>22386</v>
      </c>
      <c r="I25" s="35">
        <f t="shared" si="1"/>
        <v>-9.4893462176040106</v>
      </c>
      <c r="J25" s="35">
        <f t="shared" si="3"/>
        <v>8.4291303152734223</v>
      </c>
      <c r="K25" s="79"/>
      <c r="L25" s="34">
        <v>146423</v>
      </c>
      <c r="M25" s="35">
        <f t="shared" si="4"/>
        <v>8.4044596333613821</v>
      </c>
      <c r="N25" s="15"/>
      <c r="R25" s="4"/>
    </row>
    <row r="26" spans="1:18" ht="15" customHeight="1">
      <c r="A26" s="12"/>
      <c r="B26" s="33" t="s">
        <v>239</v>
      </c>
      <c r="C26" s="34">
        <v>115</v>
      </c>
      <c r="D26" s="34">
        <v>163</v>
      </c>
      <c r="E26" s="35">
        <f t="shared" si="0"/>
        <v>41.739130434782609</v>
      </c>
      <c r="F26" s="35">
        <f t="shared" si="2"/>
        <v>0.31696029245906737</v>
      </c>
      <c r="G26" s="34">
        <v>550</v>
      </c>
      <c r="H26" s="34">
        <v>761</v>
      </c>
      <c r="I26" s="35">
        <f t="shared" si="1"/>
        <v>38.363636363636353</v>
      </c>
      <c r="J26" s="35">
        <f t="shared" si="3"/>
        <v>0.28654374028066976</v>
      </c>
      <c r="K26" s="79"/>
      <c r="L26" s="34">
        <v>4232</v>
      </c>
      <c r="M26" s="35">
        <f t="shared" si="4"/>
        <v>0.24291042505880475</v>
      </c>
      <c r="N26" s="15"/>
    </row>
    <row r="27" spans="1:18" ht="15" customHeight="1">
      <c r="A27" s="12"/>
      <c r="B27" s="33" t="s">
        <v>74</v>
      </c>
      <c r="C27" s="34">
        <v>268</v>
      </c>
      <c r="D27" s="34">
        <v>296</v>
      </c>
      <c r="E27" s="35">
        <f t="shared" si="0"/>
        <v>10.447761194029859</v>
      </c>
      <c r="F27" s="35">
        <f t="shared" si="2"/>
        <v>0.5755843347722942</v>
      </c>
      <c r="G27" s="34">
        <v>1447</v>
      </c>
      <c r="H27" s="34">
        <v>1710</v>
      </c>
      <c r="I27" s="35">
        <f t="shared" si="1"/>
        <v>18.175535590877679</v>
      </c>
      <c r="J27" s="35">
        <f t="shared" si="3"/>
        <v>0.64387621009191243</v>
      </c>
      <c r="K27" s="79"/>
      <c r="L27" s="34">
        <v>11571</v>
      </c>
      <c r="M27" s="35">
        <f t="shared" si="4"/>
        <v>0.6641579698382396</v>
      </c>
      <c r="N27" s="15"/>
    </row>
    <row r="28" spans="1:18" ht="15" customHeight="1">
      <c r="A28" s="12"/>
      <c r="B28" s="33" t="s">
        <v>240</v>
      </c>
      <c r="C28" s="34">
        <v>314</v>
      </c>
      <c r="D28" s="34">
        <v>274</v>
      </c>
      <c r="E28" s="35">
        <f t="shared" si="0"/>
        <v>-12.738853503184711</v>
      </c>
      <c r="F28" s="35">
        <f t="shared" si="2"/>
        <v>0.53280441799867773</v>
      </c>
      <c r="G28" s="34">
        <v>1759</v>
      </c>
      <c r="H28" s="34">
        <v>1440</v>
      </c>
      <c r="I28" s="35">
        <f t="shared" si="1"/>
        <v>-18.135304150085275</v>
      </c>
      <c r="J28" s="35">
        <f t="shared" si="3"/>
        <v>0.54221154534055782</v>
      </c>
      <c r="K28" s="79"/>
      <c r="L28" s="34">
        <v>14924</v>
      </c>
      <c r="M28" s="35">
        <f t="shared" si="4"/>
        <v>0.85661511899281717</v>
      </c>
      <c r="N28" s="15"/>
    </row>
    <row r="29" spans="1:18" ht="15" customHeight="1">
      <c r="A29" s="12"/>
      <c r="B29" s="33" t="s">
        <v>77</v>
      </c>
      <c r="C29" s="34">
        <v>1</v>
      </c>
      <c r="D29" s="34">
        <v>4</v>
      </c>
      <c r="E29" s="35">
        <f t="shared" si="0"/>
        <v>300</v>
      </c>
      <c r="F29" s="35">
        <f t="shared" si="2"/>
        <v>7.7781666861120834E-3</v>
      </c>
      <c r="G29" s="34">
        <v>8</v>
      </c>
      <c r="H29" s="34">
        <v>13</v>
      </c>
      <c r="I29" s="35">
        <f t="shared" si="1"/>
        <v>62.5</v>
      </c>
      <c r="J29" s="35">
        <f t="shared" si="3"/>
        <v>4.8949653398800358E-3</v>
      </c>
      <c r="K29" s="79"/>
      <c r="L29" s="34">
        <v>80</v>
      </c>
      <c r="M29" s="35">
        <f t="shared" si="4"/>
        <v>4.5918794907146461E-3</v>
      </c>
      <c r="N29" s="15"/>
    </row>
    <row r="30" spans="1:18" ht="15" customHeight="1">
      <c r="A30" s="12"/>
      <c r="B30" s="33" t="s">
        <v>241</v>
      </c>
      <c r="C30" s="34">
        <v>4207</v>
      </c>
      <c r="D30" s="34">
        <v>4297</v>
      </c>
      <c r="E30" s="35">
        <f t="shared" si="0"/>
        <v>2.1392916567625431</v>
      </c>
      <c r="F30" s="35">
        <f t="shared" si="2"/>
        <v>8.3556955625559048</v>
      </c>
      <c r="G30" s="34">
        <v>20638</v>
      </c>
      <c r="H30" s="34">
        <v>22618</v>
      </c>
      <c r="I30" s="35">
        <f t="shared" si="1"/>
        <v>9.5939529024130277</v>
      </c>
      <c r="J30" s="35">
        <f t="shared" si="3"/>
        <v>8.5164866198005118</v>
      </c>
      <c r="K30" s="79"/>
      <c r="L30" s="34">
        <v>131201</v>
      </c>
      <c r="M30" s="35">
        <f t="shared" si="4"/>
        <v>7.530739763265653</v>
      </c>
      <c r="N30" s="15"/>
    </row>
    <row r="31" spans="1:18" ht="15" customHeight="1">
      <c r="A31" s="12"/>
      <c r="B31" s="33" t="s">
        <v>76</v>
      </c>
      <c r="C31" s="34">
        <v>988</v>
      </c>
      <c r="D31" s="34">
        <v>1368</v>
      </c>
      <c r="E31" s="35">
        <f t="shared" si="0"/>
        <v>38.46153846153846</v>
      </c>
      <c r="F31" s="35">
        <f t="shared" si="2"/>
        <v>2.6601330066503324</v>
      </c>
      <c r="G31" s="34">
        <v>4793</v>
      </c>
      <c r="H31" s="34">
        <v>7377</v>
      </c>
      <c r="I31" s="35">
        <f t="shared" si="1"/>
        <v>53.911954934279159</v>
      </c>
      <c r="J31" s="35">
        <f t="shared" si="3"/>
        <v>2.7777045624842325</v>
      </c>
      <c r="K31" s="79"/>
      <c r="L31" s="34">
        <v>38013</v>
      </c>
      <c r="M31" s="35">
        <f t="shared" si="4"/>
        <v>2.181888938506698</v>
      </c>
      <c r="N31" s="15"/>
    </row>
    <row r="32" spans="1:18" ht="15" customHeight="1">
      <c r="A32" s="12"/>
      <c r="B32" s="33" t="s">
        <v>242</v>
      </c>
      <c r="C32" s="34">
        <v>1415</v>
      </c>
      <c r="D32" s="34">
        <v>1573</v>
      </c>
      <c r="E32" s="35">
        <f t="shared" si="0"/>
        <v>11.1660777385159</v>
      </c>
      <c r="F32" s="35">
        <f t="shared" si="2"/>
        <v>3.0587640493135768</v>
      </c>
      <c r="G32" s="34">
        <v>9463</v>
      </c>
      <c r="H32" s="34">
        <v>11609</v>
      </c>
      <c r="I32" s="35">
        <f t="shared" si="1"/>
        <v>22.677797738560713</v>
      </c>
      <c r="J32" s="35">
        <f t="shared" si="3"/>
        <v>4.3712040485128716</v>
      </c>
      <c r="K32" s="79"/>
      <c r="L32" s="34">
        <v>67888</v>
      </c>
      <c r="M32" s="35">
        <f t="shared" si="4"/>
        <v>3.8966689358204483</v>
      </c>
      <c r="N32" s="15"/>
    </row>
    <row r="33" spans="1:14" ht="15" customHeight="1">
      <c r="A33" s="12"/>
      <c r="B33" s="33" t="s">
        <v>243</v>
      </c>
      <c r="C33" s="34">
        <v>259</v>
      </c>
      <c r="D33" s="34">
        <v>394</v>
      </c>
      <c r="E33" s="35">
        <f t="shared" si="0"/>
        <v>52.12355212355213</v>
      </c>
      <c r="F33" s="35">
        <f t="shared" si="2"/>
        <v>0.76614941858204022</v>
      </c>
      <c r="G33" s="34">
        <v>1298</v>
      </c>
      <c r="H33" s="34">
        <v>1814</v>
      </c>
      <c r="I33" s="35">
        <f t="shared" si="1"/>
        <v>39.753466872110941</v>
      </c>
      <c r="J33" s="35">
        <f t="shared" si="3"/>
        <v>0.68303593281095265</v>
      </c>
      <c r="K33" s="79"/>
      <c r="L33" s="34">
        <v>12462</v>
      </c>
      <c r="M33" s="35">
        <f t="shared" si="4"/>
        <v>0.71530002766607392</v>
      </c>
      <c r="N33" s="15"/>
    </row>
    <row r="34" spans="1:14" ht="15" customHeight="1">
      <c r="A34" s="12"/>
      <c r="B34" s="33" t="s">
        <v>244</v>
      </c>
      <c r="C34" s="34">
        <v>272</v>
      </c>
      <c r="D34" s="34">
        <v>271</v>
      </c>
      <c r="E34" s="35">
        <f t="shared" si="0"/>
        <v>-0.36764705882352811</v>
      </c>
      <c r="F34" s="35">
        <f t="shared" si="2"/>
        <v>0.52697079298409366</v>
      </c>
      <c r="G34" s="34">
        <v>1861</v>
      </c>
      <c r="H34" s="34">
        <v>1755</v>
      </c>
      <c r="I34" s="35">
        <f t="shared" si="1"/>
        <v>-5.6958624395486268</v>
      </c>
      <c r="J34" s="35">
        <f t="shared" si="3"/>
        <v>0.66082032088380482</v>
      </c>
      <c r="K34" s="79"/>
      <c r="L34" s="34">
        <v>17196</v>
      </c>
      <c r="M34" s="35">
        <f t="shared" si="4"/>
        <v>0.98702449652911306</v>
      </c>
      <c r="N34" s="15"/>
    </row>
    <row r="35" spans="1:14" ht="15" customHeight="1">
      <c r="A35" s="12"/>
      <c r="B35" s="33" t="s">
        <v>75</v>
      </c>
      <c r="C35" s="34">
        <v>551</v>
      </c>
      <c r="D35" s="34">
        <v>562</v>
      </c>
      <c r="E35" s="35">
        <f t="shared" si="0"/>
        <v>1.9963702359346636</v>
      </c>
      <c r="F35" s="35">
        <f t="shared" si="2"/>
        <v>1.0928324193987478</v>
      </c>
      <c r="G35" s="34">
        <v>2925</v>
      </c>
      <c r="H35" s="34">
        <v>2893</v>
      </c>
      <c r="I35" s="35">
        <f t="shared" si="1"/>
        <v>-1.0940170940170968</v>
      </c>
      <c r="J35" s="35">
        <f t="shared" si="3"/>
        <v>1.0893180560209956</v>
      </c>
      <c r="K35" s="79"/>
      <c r="L35" s="34">
        <v>20881</v>
      </c>
      <c r="M35" s="35">
        <f t="shared" si="4"/>
        <v>1.1985379455701564</v>
      </c>
      <c r="N35" s="15"/>
    </row>
    <row r="36" spans="1:14" ht="15" customHeight="1">
      <c r="A36" s="12"/>
      <c r="B36" s="33" t="s">
        <v>245</v>
      </c>
      <c r="C36" s="34">
        <v>1693</v>
      </c>
      <c r="D36" s="34">
        <v>2077</v>
      </c>
      <c r="E36" s="35">
        <f t="shared" si="0"/>
        <v>22.681630242173668</v>
      </c>
      <c r="F36" s="35">
        <f t="shared" si="2"/>
        <v>4.0388130517636993</v>
      </c>
      <c r="G36" s="34">
        <v>8207</v>
      </c>
      <c r="H36" s="34">
        <v>10061</v>
      </c>
      <c r="I36" s="35">
        <f t="shared" si="1"/>
        <v>22.590471548677947</v>
      </c>
      <c r="J36" s="35">
        <f t="shared" si="3"/>
        <v>3.7883266372717723</v>
      </c>
      <c r="K36" s="79"/>
      <c r="L36" s="34">
        <v>61366</v>
      </c>
      <c r="M36" s="35">
        <f t="shared" si="4"/>
        <v>3.5223159603399368</v>
      </c>
      <c r="N36" s="15"/>
    </row>
    <row r="37" spans="1:14" ht="15" customHeight="1">
      <c r="A37" s="12"/>
      <c r="B37" s="33" t="s">
        <v>246</v>
      </c>
      <c r="C37" s="34">
        <v>293</v>
      </c>
      <c r="D37" s="34">
        <v>371</v>
      </c>
      <c r="E37" s="35">
        <f t="shared" si="0"/>
        <v>26.62116040955631</v>
      </c>
      <c r="F37" s="35">
        <f t="shared" si="2"/>
        <v>0.72142496013689572</v>
      </c>
      <c r="G37" s="34">
        <v>1225</v>
      </c>
      <c r="H37" s="34">
        <v>1642</v>
      </c>
      <c r="I37" s="35">
        <f t="shared" si="1"/>
        <v>34.040816326530617</v>
      </c>
      <c r="J37" s="35">
        <f t="shared" si="3"/>
        <v>0.61827177600638605</v>
      </c>
      <c r="K37" s="79"/>
      <c r="L37" s="34">
        <v>8112</v>
      </c>
      <c r="M37" s="35">
        <f t="shared" si="4"/>
        <v>0.46561658035846509</v>
      </c>
      <c r="N37" s="15"/>
    </row>
    <row r="38" spans="1:14" ht="15" customHeight="1">
      <c r="A38" s="12"/>
      <c r="B38" s="33" t="s">
        <v>247</v>
      </c>
      <c r="C38" s="34">
        <v>52</v>
      </c>
      <c r="D38" s="34">
        <v>72</v>
      </c>
      <c r="E38" s="35">
        <f t="shared" si="0"/>
        <v>38.46153846153846</v>
      </c>
      <c r="F38" s="35">
        <f t="shared" si="2"/>
        <v>0.14000700035001751</v>
      </c>
      <c r="G38" s="34">
        <v>269</v>
      </c>
      <c r="H38" s="34">
        <v>329</v>
      </c>
      <c r="I38" s="35">
        <f t="shared" si="1"/>
        <v>22.304832713754653</v>
      </c>
      <c r="J38" s="35">
        <f t="shared" si="3"/>
        <v>0.12388027667850245</v>
      </c>
      <c r="K38" s="79"/>
      <c r="L38" s="34">
        <v>2662</v>
      </c>
      <c r="M38" s="35">
        <f t="shared" si="4"/>
        <v>0.15279479005352983</v>
      </c>
      <c r="N38" s="15"/>
    </row>
    <row r="39" spans="1:14" ht="15" customHeight="1">
      <c r="A39" s="12"/>
      <c r="B39" s="33" t="s">
        <v>248</v>
      </c>
      <c r="C39" s="34">
        <v>4925</v>
      </c>
      <c r="D39" s="34">
        <v>5160</v>
      </c>
      <c r="E39" s="35">
        <f t="shared" si="0"/>
        <v>4.771573604060908</v>
      </c>
      <c r="F39" s="35">
        <f t="shared" si="2"/>
        <v>10.033835025084587</v>
      </c>
      <c r="G39" s="34">
        <v>25105</v>
      </c>
      <c r="H39" s="34">
        <v>25407</v>
      </c>
      <c r="I39" s="35">
        <f t="shared" si="1"/>
        <v>1.2029476199960198</v>
      </c>
      <c r="J39" s="35">
        <f t="shared" si="3"/>
        <v>9.5666449531024664</v>
      </c>
      <c r="K39" s="79"/>
      <c r="L39" s="34">
        <v>184737</v>
      </c>
      <c r="M39" s="35">
        <f t="shared" si="4"/>
        <v>10.603625518451894</v>
      </c>
      <c r="N39" s="15"/>
    </row>
    <row r="40" spans="1:14" ht="15" customHeight="1">
      <c r="A40" s="12"/>
      <c r="B40" s="33" t="s">
        <v>69</v>
      </c>
      <c r="C40" s="34">
        <v>12716</v>
      </c>
      <c r="D40" s="34">
        <v>18143</v>
      </c>
      <c r="E40" s="35">
        <f t="shared" si="0"/>
        <v>42.67851525636992</v>
      </c>
      <c r="F40" s="35">
        <f t="shared" si="2"/>
        <v>35.279819546532885</v>
      </c>
      <c r="G40" s="34">
        <v>71295</v>
      </c>
      <c r="H40" s="34">
        <v>91095</v>
      </c>
      <c r="I40" s="35">
        <f t="shared" si="1"/>
        <v>27.771933515674306</v>
      </c>
      <c r="J40" s="35">
        <f t="shared" si="3"/>
        <v>34.300528279720915</v>
      </c>
      <c r="K40" s="79"/>
      <c r="L40" s="34">
        <v>577272</v>
      </c>
      <c r="M40" s="35">
        <f t="shared" si="4"/>
        <v>33.134543217047813</v>
      </c>
      <c r="N40" s="15"/>
    </row>
    <row r="41" spans="1:14" ht="15.75">
      <c r="A41" s="12"/>
      <c r="B41" s="39" t="s">
        <v>68</v>
      </c>
      <c r="C41" s="41">
        <f>SUM(C16:C40)</f>
        <v>44120</v>
      </c>
      <c r="D41" s="41">
        <f>SUM(D16:D40)</f>
        <v>51426</v>
      </c>
      <c r="E41" s="37">
        <f t="shared" si="0"/>
        <v>16.559383499546687</v>
      </c>
      <c r="F41" s="37">
        <v>100</v>
      </c>
      <c r="G41" s="41">
        <f>SUM(G16:G40)</f>
        <v>232240</v>
      </c>
      <c r="H41" s="41">
        <f>SUM(H16:H40)</f>
        <v>265579</v>
      </c>
      <c r="I41" s="37">
        <f t="shared" si="1"/>
        <v>14.355408198415432</v>
      </c>
      <c r="J41" s="37">
        <v>100</v>
      </c>
      <c r="K41" s="4"/>
      <c r="L41" s="36">
        <f>SUM(L16:L40)</f>
        <v>1742206</v>
      </c>
      <c r="M41" s="37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3" t="s">
        <v>251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3" t="s">
        <v>104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3" t="s">
        <v>105</v>
      </c>
      <c r="C45" s="45" t="s">
        <v>106</v>
      </c>
      <c r="D45" s="26"/>
      <c r="E45" s="26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>
      <selection activeCell="C23" sqref="C23"/>
    </sheetView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5" t="s">
        <v>255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5"/>
    </row>
    <row r="12" spans="1:22" ht="15.75">
      <c r="A12" s="12"/>
      <c r="B12" s="8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5"/>
    </row>
    <row r="13" spans="1:22" ht="31.5">
      <c r="A13" s="12"/>
      <c r="B13" s="29" t="s">
        <v>254</v>
      </c>
      <c r="C13" s="96" t="s">
        <v>309</v>
      </c>
      <c r="D13" s="96"/>
      <c r="E13" s="94" t="s">
        <v>306</v>
      </c>
      <c r="F13" s="94" t="s">
        <v>301</v>
      </c>
      <c r="G13" s="98" t="s">
        <v>310</v>
      </c>
      <c r="H13" s="97"/>
      <c r="I13" s="94" t="s">
        <v>306</v>
      </c>
      <c r="J13" s="94" t="s">
        <v>301</v>
      </c>
      <c r="K13" s="31"/>
      <c r="L13" s="85" t="s">
        <v>311</v>
      </c>
      <c r="M13" s="94" t="s">
        <v>99</v>
      </c>
      <c r="N13" s="15"/>
    </row>
    <row r="14" spans="1:22" ht="15.75">
      <c r="A14" s="12"/>
      <c r="B14" s="29"/>
      <c r="C14" s="30">
        <v>2016</v>
      </c>
      <c r="D14" s="30">
        <v>2017</v>
      </c>
      <c r="E14" s="94"/>
      <c r="F14" s="94"/>
      <c r="G14" s="30">
        <v>2016</v>
      </c>
      <c r="H14" s="30">
        <v>2017</v>
      </c>
      <c r="I14" s="94"/>
      <c r="J14" s="94"/>
      <c r="K14" s="31"/>
      <c r="L14" s="38" t="s">
        <v>308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3" t="s">
        <v>61</v>
      </c>
      <c r="C16" s="35">
        <v>1450</v>
      </c>
      <c r="D16" s="34">
        <v>1932</v>
      </c>
      <c r="E16" s="35">
        <f t="shared" ref="E16:I23" si="0">IF(ISBLANK(D16),"",(IFERROR(((D16/C16-1)*100),"")))</f>
        <v>33.241379310344833</v>
      </c>
      <c r="F16" s="35">
        <f>+(D16*100)/$D$23</f>
        <v>3.7568545093921362</v>
      </c>
      <c r="G16" s="34">
        <v>6608</v>
      </c>
      <c r="H16" s="34">
        <v>9572</v>
      </c>
      <c r="I16" s="35">
        <f t="shared" si="0"/>
        <v>44.854721549636814</v>
      </c>
      <c r="J16" s="35">
        <f>+(H16*100)/$H$23</f>
        <v>3.6042006333332077</v>
      </c>
      <c r="K16" s="79"/>
      <c r="L16" s="34">
        <v>48952</v>
      </c>
      <c r="M16" s="35">
        <f>+(L16*100)/$L$23</f>
        <v>2.8097710603682917</v>
      </c>
      <c r="N16" s="15"/>
    </row>
    <row r="17" spans="1:14" ht="15.75">
      <c r="A17" s="12"/>
      <c r="B17" s="33" t="s">
        <v>60</v>
      </c>
      <c r="C17" s="35">
        <v>11909</v>
      </c>
      <c r="D17" s="34">
        <v>16331</v>
      </c>
      <c r="E17" s="35">
        <f t="shared" si="0"/>
        <v>37.131581157108059</v>
      </c>
      <c r="F17" s="35">
        <f t="shared" ref="F17:F22" si="1">+(D17*100)/$D$23</f>
        <v>31.756310037724109</v>
      </c>
      <c r="G17" s="34">
        <v>58816</v>
      </c>
      <c r="H17" s="34">
        <v>78597</v>
      </c>
      <c r="I17" s="35">
        <f t="shared" si="0"/>
        <v>33.632004896626768</v>
      </c>
      <c r="J17" s="35">
        <f t="shared" ref="J17:J22" si="2">+(H17*100)/$H$23</f>
        <v>29.594583909119322</v>
      </c>
      <c r="K17" s="79"/>
      <c r="L17" s="34">
        <v>440034</v>
      </c>
      <c r="M17" s="35">
        <f t="shared" ref="M17:M22" si="3">+(L17*100)/$L$23</f>
        <v>25.257288747714107</v>
      </c>
      <c r="N17" s="15"/>
    </row>
    <row r="18" spans="1:14" ht="15.75">
      <c r="A18" s="12"/>
      <c r="B18" s="33" t="s">
        <v>78</v>
      </c>
      <c r="C18" s="35">
        <v>8200</v>
      </c>
      <c r="D18" s="34">
        <v>9901</v>
      </c>
      <c r="E18" s="35">
        <f t="shared" si="0"/>
        <v>20.743902439024396</v>
      </c>
      <c r="F18" s="35">
        <f t="shared" si="1"/>
        <v>19.252907089798935</v>
      </c>
      <c r="G18" s="34">
        <v>43140</v>
      </c>
      <c r="H18" s="34">
        <v>51312</v>
      </c>
      <c r="I18" s="35">
        <f t="shared" si="0"/>
        <v>18.942976356050067</v>
      </c>
      <c r="J18" s="35">
        <f t="shared" si="2"/>
        <v>19.320804732301877</v>
      </c>
      <c r="K18" s="79"/>
      <c r="L18" s="34">
        <v>326593</v>
      </c>
      <c r="M18" s="35">
        <f t="shared" si="3"/>
        <v>18.745946231387105</v>
      </c>
      <c r="N18" s="15"/>
    </row>
    <row r="19" spans="1:14" ht="15.75">
      <c r="A19" s="12"/>
      <c r="B19" s="33" t="s">
        <v>79</v>
      </c>
      <c r="C19" s="35">
        <v>3185</v>
      </c>
      <c r="D19" s="34">
        <v>3609</v>
      </c>
      <c r="E19" s="35">
        <f t="shared" si="0"/>
        <v>13.31240188383045</v>
      </c>
      <c r="F19" s="35">
        <f t="shared" si="1"/>
        <v>7.0178508925446268</v>
      </c>
      <c r="G19" s="34">
        <v>16830</v>
      </c>
      <c r="H19" s="34">
        <v>18611</v>
      </c>
      <c r="I19" s="35">
        <f t="shared" si="0"/>
        <v>10.58229352347</v>
      </c>
      <c r="J19" s="35">
        <f t="shared" si="2"/>
        <v>7.007707687731334</v>
      </c>
      <c r="K19" s="79"/>
      <c r="L19" s="34">
        <v>127018</v>
      </c>
      <c r="M19" s="35">
        <f t="shared" si="3"/>
        <v>7.2906418643949111</v>
      </c>
      <c r="N19" s="15"/>
    </row>
    <row r="20" spans="1:14" ht="15.75">
      <c r="A20" s="12"/>
      <c r="B20" s="33" t="s">
        <v>59</v>
      </c>
      <c r="C20" s="35">
        <v>7032</v>
      </c>
      <c r="D20" s="34">
        <v>8417</v>
      </c>
      <c r="E20" s="35">
        <f t="shared" si="0"/>
        <v>19.695676905574523</v>
      </c>
      <c r="F20" s="35">
        <f t="shared" si="1"/>
        <v>16.367207249251351</v>
      </c>
      <c r="G20" s="34">
        <v>37586</v>
      </c>
      <c r="H20" s="34">
        <v>46670</v>
      </c>
      <c r="I20" s="35">
        <f t="shared" si="0"/>
        <v>24.168573404991211</v>
      </c>
      <c r="J20" s="35">
        <f t="shared" si="2"/>
        <v>17.572925570169328</v>
      </c>
      <c r="K20" s="79"/>
      <c r="L20" s="34">
        <v>320519</v>
      </c>
      <c r="M20" s="35">
        <f t="shared" si="3"/>
        <v>18.397307781054593</v>
      </c>
      <c r="N20" s="15"/>
    </row>
    <row r="21" spans="1:14" ht="15.75">
      <c r="A21" s="12"/>
      <c r="B21" s="33" t="s">
        <v>84</v>
      </c>
      <c r="C21" s="35">
        <v>1197</v>
      </c>
      <c r="D21" s="34">
        <v>1207</v>
      </c>
      <c r="E21" s="35">
        <f t="shared" si="0"/>
        <v>0.83542188805347806</v>
      </c>
      <c r="F21" s="35">
        <f t="shared" si="1"/>
        <v>2.3470617975343213</v>
      </c>
      <c r="G21" s="34">
        <v>6162</v>
      </c>
      <c r="H21" s="34">
        <v>7798</v>
      </c>
      <c r="I21" s="35">
        <f t="shared" si="0"/>
        <v>26.549821486530355</v>
      </c>
      <c r="J21" s="35">
        <f t="shared" si="2"/>
        <v>2.9362261323372705</v>
      </c>
      <c r="K21" s="79"/>
      <c r="L21" s="34">
        <v>56946</v>
      </c>
      <c r="M21" s="35">
        <f t="shared" si="3"/>
        <v>3.2686146184779528</v>
      </c>
      <c r="N21" s="15"/>
    </row>
    <row r="22" spans="1:14" ht="15.75">
      <c r="A22" s="12"/>
      <c r="B22" s="33" t="s">
        <v>249</v>
      </c>
      <c r="C22" s="35">
        <v>11147</v>
      </c>
      <c r="D22" s="34">
        <v>10029</v>
      </c>
      <c r="E22" s="35">
        <f t="shared" si="0"/>
        <v>-10.029604377859513</v>
      </c>
      <c r="F22" s="35">
        <f t="shared" si="1"/>
        <v>19.501808423754522</v>
      </c>
      <c r="G22" s="34">
        <v>63098</v>
      </c>
      <c r="H22" s="34">
        <v>53019</v>
      </c>
      <c r="I22" s="35">
        <f t="shared" si="0"/>
        <v>-15.973564930742656</v>
      </c>
      <c r="J22" s="35">
        <f t="shared" si="2"/>
        <v>19.963551335007661</v>
      </c>
      <c r="K22" s="79"/>
      <c r="L22" s="34">
        <v>422144</v>
      </c>
      <c r="M22" s="35">
        <f t="shared" si="3"/>
        <v>24.230429696603043</v>
      </c>
      <c r="N22" s="15"/>
    </row>
    <row r="23" spans="1:14" ht="15.75">
      <c r="A23" s="12"/>
      <c r="B23" s="39" t="s">
        <v>68</v>
      </c>
      <c r="C23" s="36">
        <f>SUM(C16:C22)</f>
        <v>44120</v>
      </c>
      <c r="D23" s="36">
        <f>SUM(D16:D22)</f>
        <v>51426</v>
      </c>
      <c r="E23" s="37">
        <f t="shared" si="0"/>
        <v>16.559383499546687</v>
      </c>
      <c r="F23" s="37">
        <f>SUM(F16:F22)</f>
        <v>100.00000000000001</v>
      </c>
      <c r="G23" s="36">
        <f>SUM(G16:G22)</f>
        <v>232240</v>
      </c>
      <c r="H23" s="36">
        <f>SUM(H16:H22)</f>
        <v>265579</v>
      </c>
      <c r="I23" s="37">
        <f t="shared" si="0"/>
        <v>14.355408198415432</v>
      </c>
      <c r="J23" s="37">
        <f>SUM(J16:J22)</f>
        <v>100</v>
      </c>
      <c r="K23" s="4"/>
      <c r="L23" s="36">
        <f>SUM(L16:L22)</f>
        <v>1742206</v>
      </c>
      <c r="M23" s="37">
        <f>SUM(M16:M22)</f>
        <v>100</v>
      </c>
      <c r="N23" s="15"/>
    </row>
    <row r="24" spans="1:14">
      <c r="A24" s="12"/>
      <c r="B24" s="4"/>
      <c r="C24" s="28"/>
      <c r="D24" s="4"/>
      <c r="E24" s="4"/>
      <c r="F24" s="4"/>
      <c r="G24" s="28"/>
      <c r="H24" s="4"/>
      <c r="I24" s="4"/>
      <c r="J24" s="4"/>
      <c r="K24" s="4"/>
      <c r="L24" s="28"/>
      <c r="M24" s="4"/>
      <c r="N24" s="15"/>
    </row>
    <row r="25" spans="1:14" ht="15.75">
      <c r="A25" s="12"/>
      <c r="B25" s="33" t="s">
        <v>251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5" t="s">
        <v>261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5"/>
    </row>
    <row r="12" spans="1:22" ht="15.75">
      <c r="A12" s="12"/>
      <c r="B12" s="8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5"/>
      <c r="Q12">
        <f>12*4</f>
        <v>48</v>
      </c>
    </row>
    <row r="13" spans="1:22" ht="31.5">
      <c r="A13" s="12"/>
      <c r="B13" s="29" t="s">
        <v>256</v>
      </c>
      <c r="C13" s="96" t="s">
        <v>309</v>
      </c>
      <c r="D13" s="96"/>
      <c r="E13" s="94" t="s">
        <v>306</v>
      </c>
      <c r="F13" s="94" t="s">
        <v>301</v>
      </c>
      <c r="G13" s="98" t="s">
        <v>310</v>
      </c>
      <c r="H13" s="97"/>
      <c r="I13" s="94" t="s">
        <v>306</v>
      </c>
      <c r="J13" s="94" t="s">
        <v>99</v>
      </c>
      <c r="K13" s="31"/>
      <c r="L13" s="85" t="s">
        <v>311</v>
      </c>
      <c r="M13" s="94" t="s">
        <v>99</v>
      </c>
      <c r="N13" s="15"/>
      <c r="Q13">
        <f>12*6</f>
        <v>72</v>
      </c>
    </row>
    <row r="14" spans="1:22" ht="15.75">
      <c r="A14" s="12"/>
      <c r="B14" s="29"/>
      <c r="C14" s="30">
        <v>2016</v>
      </c>
      <c r="D14" s="30">
        <v>2017</v>
      </c>
      <c r="E14" s="94"/>
      <c r="F14" s="94"/>
      <c r="G14" s="30">
        <v>2016</v>
      </c>
      <c r="H14" s="30">
        <v>2017</v>
      </c>
      <c r="I14" s="94"/>
      <c r="J14" s="94"/>
      <c r="K14" s="31"/>
      <c r="L14" s="38" t="s">
        <v>308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81</v>
      </c>
      <c r="C16" s="34">
        <v>13072</v>
      </c>
      <c r="D16" s="34">
        <v>18532</v>
      </c>
      <c r="E16" s="35">
        <f t="shared" ref="E16:E22" si="0">IF(ISBLANK(D16),"",(IFERROR(((D16/C16-1)*100),"")))</f>
        <v>41.768665850673202</v>
      </c>
      <c r="F16" s="35">
        <f>+(D16*100)/$D$22</f>
        <v>36.036246256757281</v>
      </c>
      <c r="G16" s="34">
        <v>73788</v>
      </c>
      <c r="H16" s="34">
        <v>93323</v>
      </c>
      <c r="I16" s="35">
        <f t="shared" ref="I16:I22" si="1">IF(ISBLANK(H16),"",(IFERROR(((H16/G16-1)*100),"")))</f>
        <v>26.474494497750321</v>
      </c>
      <c r="J16" s="35">
        <f>+(H16*100)/$H$22</f>
        <v>35.139450031817276</v>
      </c>
      <c r="K16" s="79"/>
      <c r="L16" s="34">
        <v>596374</v>
      </c>
      <c r="M16" s="35">
        <f>+(L16*100)/$L$22</f>
        <v>34.230969242443201</v>
      </c>
      <c r="N16" s="15"/>
    </row>
    <row r="17" spans="1:14" ht="15.75">
      <c r="A17" s="12"/>
      <c r="B17" s="33" t="s">
        <v>293</v>
      </c>
      <c r="C17" s="34">
        <v>15971</v>
      </c>
      <c r="D17" s="34">
        <v>17414</v>
      </c>
      <c r="E17" s="35">
        <f t="shared" si="0"/>
        <v>9.0351261661761875</v>
      </c>
      <c r="F17" s="35">
        <f t="shared" ref="F17:F21" si="2">+(D17*100)/$D$22</f>
        <v>33.862248667988958</v>
      </c>
      <c r="G17" s="34">
        <v>86797</v>
      </c>
      <c r="H17" s="34">
        <v>90907</v>
      </c>
      <c r="I17" s="35">
        <f t="shared" si="1"/>
        <v>4.7351867000011483</v>
      </c>
      <c r="J17" s="35">
        <f t="shared" ref="J17:J21" si="3">+(H17*100)/$H$22</f>
        <v>34.229739550190338</v>
      </c>
      <c r="K17" s="79"/>
      <c r="L17" s="34">
        <v>638973</v>
      </c>
      <c r="M17" s="35">
        <f t="shared" ref="M17:M21" si="4">+(L17*100)/$L$22</f>
        <v>36.676087672755116</v>
      </c>
      <c r="N17" s="15"/>
    </row>
    <row r="18" spans="1:14" ht="15.75">
      <c r="A18" s="12"/>
      <c r="B18" s="33" t="s">
        <v>257</v>
      </c>
      <c r="C18" s="34">
        <v>5635</v>
      </c>
      <c r="D18" s="34">
        <v>5768</v>
      </c>
      <c r="E18" s="35">
        <f t="shared" si="0"/>
        <v>2.3602484472049712</v>
      </c>
      <c r="F18" s="35">
        <f t="shared" si="2"/>
        <v>11.216116361373624</v>
      </c>
      <c r="G18" s="34">
        <v>27182</v>
      </c>
      <c r="H18" s="34">
        <v>29525</v>
      </c>
      <c r="I18" s="35">
        <f t="shared" si="1"/>
        <v>8.6196747847840491</v>
      </c>
      <c r="J18" s="35">
        <f t="shared" si="3"/>
        <v>11.117219358458312</v>
      </c>
      <c r="K18" s="79"/>
      <c r="L18" s="34">
        <v>194945</v>
      </c>
      <c r="M18" s="35">
        <f t="shared" si="4"/>
        <v>11.189549341467082</v>
      </c>
      <c r="N18" s="15"/>
    </row>
    <row r="19" spans="1:14" ht="15.75">
      <c r="A19" s="12"/>
      <c r="B19" s="33" t="s">
        <v>258</v>
      </c>
      <c r="C19" s="34">
        <v>4966</v>
      </c>
      <c r="D19" s="34">
        <v>4953</v>
      </c>
      <c r="E19" s="35">
        <f t="shared" si="0"/>
        <v>-0.26178010471203939</v>
      </c>
      <c r="F19" s="35">
        <f t="shared" si="2"/>
        <v>9.6313148990782871</v>
      </c>
      <c r="G19" s="34">
        <v>24195</v>
      </c>
      <c r="H19" s="34">
        <v>26489</v>
      </c>
      <c r="I19" s="35">
        <f t="shared" si="1"/>
        <v>9.4812977887993366</v>
      </c>
      <c r="J19" s="35">
        <f t="shared" si="3"/>
        <v>9.9740566836986364</v>
      </c>
      <c r="K19" s="79"/>
      <c r="L19" s="34">
        <v>162482</v>
      </c>
      <c r="M19" s="35">
        <f t="shared" si="4"/>
        <v>9.3262220426287126</v>
      </c>
      <c r="N19" s="15"/>
    </row>
    <row r="20" spans="1:14" ht="15.75">
      <c r="A20" s="12"/>
      <c r="B20" s="33" t="s">
        <v>259</v>
      </c>
      <c r="C20" s="34">
        <v>1849</v>
      </c>
      <c r="D20" s="34">
        <v>2046</v>
      </c>
      <c r="E20" s="35">
        <f t="shared" si="0"/>
        <v>10.654407787993513</v>
      </c>
      <c r="F20" s="35">
        <f t="shared" si="2"/>
        <v>3.9785322599463306</v>
      </c>
      <c r="G20" s="34">
        <v>8572</v>
      </c>
      <c r="H20" s="34">
        <v>10724</v>
      </c>
      <c r="I20" s="35">
        <f t="shared" si="1"/>
        <v>25.104993000466646</v>
      </c>
      <c r="J20" s="35">
        <f t="shared" si="3"/>
        <v>4.0379698696056536</v>
      </c>
      <c r="K20" s="79"/>
      <c r="L20" s="34">
        <v>62417</v>
      </c>
      <c r="M20" s="35">
        <f t="shared" si="4"/>
        <v>3.5826417771492003</v>
      </c>
      <c r="N20" s="15"/>
    </row>
    <row r="21" spans="1:14" ht="15.75">
      <c r="A21" s="12"/>
      <c r="B21" s="33" t="s">
        <v>260</v>
      </c>
      <c r="C21" s="34">
        <v>2627</v>
      </c>
      <c r="D21" s="34">
        <v>2713</v>
      </c>
      <c r="E21" s="35">
        <f t="shared" si="0"/>
        <v>3.2736962314427132</v>
      </c>
      <c r="F21" s="35">
        <f t="shared" si="2"/>
        <v>5.2755415548555202</v>
      </c>
      <c r="G21" s="34">
        <v>11706</v>
      </c>
      <c r="H21" s="34">
        <v>14611</v>
      </c>
      <c r="I21" s="35">
        <f t="shared" si="1"/>
        <v>24.816333504185884</v>
      </c>
      <c r="J21" s="35">
        <f t="shared" si="3"/>
        <v>5.5015645062297844</v>
      </c>
      <c r="K21" s="79"/>
      <c r="L21" s="34">
        <v>87015</v>
      </c>
      <c r="M21" s="35">
        <f t="shared" si="4"/>
        <v>4.9945299235566862</v>
      </c>
      <c r="N21" s="15"/>
    </row>
    <row r="22" spans="1:14" ht="15.75">
      <c r="A22" s="12"/>
      <c r="B22" s="39" t="s">
        <v>68</v>
      </c>
      <c r="C22" s="36">
        <f>SUM(C16:C21)</f>
        <v>44120</v>
      </c>
      <c r="D22" s="36">
        <f>SUM(D16:D21)</f>
        <v>51426</v>
      </c>
      <c r="E22" s="37">
        <f t="shared" si="0"/>
        <v>16.559383499546687</v>
      </c>
      <c r="F22" s="36">
        <f>SUM(F16:F21)</f>
        <v>100.00000000000001</v>
      </c>
      <c r="G22" s="36">
        <f>SUM(G16:G21)</f>
        <v>232240</v>
      </c>
      <c r="H22" s="36">
        <f>SUM(H16:H21)</f>
        <v>265579</v>
      </c>
      <c r="I22" s="37">
        <f t="shared" si="1"/>
        <v>14.355408198415432</v>
      </c>
      <c r="J22" s="36">
        <f>SUM(J16:J21)</f>
        <v>100</v>
      </c>
      <c r="K22" s="4"/>
      <c r="L22" s="36">
        <f>SUM(L16:L21)</f>
        <v>1742206</v>
      </c>
      <c r="M22" s="36">
        <f>SUM(M16:M21)</f>
        <v>100.00000000000001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251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5" t="s">
        <v>263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5"/>
    </row>
    <row r="12" spans="1:22" ht="15.75">
      <c r="A12" s="12"/>
      <c r="B12" s="8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5"/>
    </row>
    <row r="13" spans="1:22" ht="31.5">
      <c r="A13" s="12"/>
      <c r="B13" s="29" t="s">
        <v>262</v>
      </c>
      <c r="C13" s="96" t="s">
        <v>309</v>
      </c>
      <c r="D13" s="96"/>
      <c r="E13" s="94" t="s">
        <v>306</v>
      </c>
      <c r="F13" s="94" t="s">
        <v>301</v>
      </c>
      <c r="G13" s="98" t="s">
        <v>310</v>
      </c>
      <c r="H13" s="97"/>
      <c r="I13" s="94" t="s">
        <v>306</v>
      </c>
      <c r="J13" s="94" t="s">
        <v>99</v>
      </c>
      <c r="K13" s="31"/>
      <c r="L13" s="85" t="s">
        <v>311</v>
      </c>
      <c r="M13" s="94" t="s">
        <v>99</v>
      </c>
      <c r="N13" s="15"/>
    </row>
    <row r="14" spans="1:22" ht="15.75">
      <c r="A14" s="12"/>
      <c r="B14" s="29"/>
      <c r="C14" s="30">
        <v>2016</v>
      </c>
      <c r="D14" s="30">
        <v>2017</v>
      </c>
      <c r="E14" s="94"/>
      <c r="F14" s="94"/>
      <c r="G14" s="30">
        <v>2016</v>
      </c>
      <c r="H14" s="30">
        <v>2017</v>
      </c>
      <c r="I14" s="94"/>
      <c r="J14" s="94"/>
      <c r="K14" s="31"/>
      <c r="L14" s="38" t="s">
        <v>308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85</v>
      </c>
      <c r="C16" s="34">
        <v>346</v>
      </c>
      <c r="D16" s="34">
        <v>465</v>
      </c>
      <c r="E16" s="35">
        <f t="shared" ref="E16:E22" si="0">IF(ISBLANK(D16),"",(IFERROR(((D16/C16-1)*100),"")))</f>
        <v>34.393063583815021</v>
      </c>
      <c r="F16" s="35">
        <f>+(D16*100)/$D$22</f>
        <v>0.90421187726052965</v>
      </c>
      <c r="G16" s="34">
        <v>1529</v>
      </c>
      <c r="H16" s="34">
        <v>2382</v>
      </c>
      <c r="I16" s="35">
        <f t="shared" ref="I16:I22" si="1">IF(ISBLANK(H16),"",(IFERROR(((H16/G16-1)*100),"")))</f>
        <v>55.78809679529104</v>
      </c>
      <c r="J16" s="35">
        <f>+(H16*100)/$H$22</f>
        <v>0.89690826458417272</v>
      </c>
      <c r="K16" s="79"/>
      <c r="L16" s="34">
        <v>8125</v>
      </c>
      <c r="M16" s="35">
        <f>+(L16*100)/$L$22</f>
        <v>0.46636276077570621</v>
      </c>
      <c r="N16" s="15"/>
    </row>
    <row r="17" spans="1:14" ht="15.75">
      <c r="A17" s="12"/>
      <c r="B17" s="33" t="s">
        <v>80</v>
      </c>
      <c r="C17" s="34">
        <v>22534</v>
      </c>
      <c r="D17" s="34">
        <v>25750</v>
      </c>
      <c r="E17" s="35">
        <f t="shared" si="0"/>
        <v>14.271767107482036</v>
      </c>
      <c r="F17" s="35">
        <f t="shared" ref="F17:F21" si="2">+(D17*100)/$D$22</f>
        <v>50.071948041846539</v>
      </c>
      <c r="G17" s="34">
        <v>113814</v>
      </c>
      <c r="H17" s="34">
        <v>133824</v>
      </c>
      <c r="I17" s="35">
        <f t="shared" si="1"/>
        <v>17.581316885444664</v>
      </c>
      <c r="J17" s="35">
        <f t="shared" ref="J17:J21" si="3">+(H17*100)/$H$22</f>
        <v>50.389526280315842</v>
      </c>
      <c r="K17" s="79"/>
      <c r="L17" s="34">
        <v>799887</v>
      </c>
      <c r="M17" s="35">
        <f t="shared" ref="M17:M21" si="4">+(L17*100)/$L$22</f>
        <v>45.912308877365824</v>
      </c>
      <c r="N17" s="15"/>
    </row>
    <row r="18" spans="1:14" ht="15.75">
      <c r="A18" s="12"/>
      <c r="B18" s="33" t="s">
        <v>86</v>
      </c>
      <c r="C18" s="34">
        <v>4237</v>
      </c>
      <c r="D18" s="34">
        <v>3275</v>
      </c>
      <c r="E18" s="35">
        <f t="shared" si="0"/>
        <v>-22.704743922586733</v>
      </c>
      <c r="F18" s="35">
        <f t="shared" si="2"/>
        <v>6.3683739742542684</v>
      </c>
      <c r="G18" s="34">
        <v>21939</v>
      </c>
      <c r="H18" s="34">
        <v>19334</v>
      </c>
      <c r="I18" s="35">
        <f t="shared" si="1"/>
        <v>-11.873831988695926</v>
      </c>
      <c r="J18" s="35">
        <f t="shared" si="3"/>
        <v>7.2799430677877393</v>
      </c>
      <c r="K18" s="79"/>
      <c r="L18" s="34">
        <v>130852</v>
      </c>
      <c r="M18" s="35">
        <f t="shared" si="4"/>
        <v>7.5107076889874103</v>
      </c>
      <c r="N18" s="15"/>
    </row>
    <row r="19" spans="1:14" ht="15.75">
      <c r="A19" s="12"/>
      <c r="B19" s="33" t="s">
        <v>87</v>
      </c>
      <c r="C19" s="34">
        <v>1076</v>
      </c>
      <c r="D19" s="34">
        <v>878</v>
      </c>
      <c r="E19" s="35">
        <f t="shared" si="0"/>
        <v>-18.40148698884758</v>
      </c>
      <c r="F19" s="35">
        <f t="shared" si="2"/>
        <v>1.7073075876016024</v>
      </c>
      <c r="G19" s="34">
        <v>4586</v>
      </c>
      <c r="H19" s="34">
        <v>5367</v>
      </c>
      <c r="I19" s="35">
        <f t="shared" si="1"/>
        <v>17.030091583078931</v>
      </c>
      <c r="J19" s="35">
        <f t="shared" si="3"/>
        <v>2.0208676137797039</v>
      </c>
      <c r="K19" s="79"/>
      <c r="L19" s="34">
        <v>27939</v>
      </c>
      <c r="M19" s="35">
        <f t="shared" si="4"/>
        <v>1.6036565136384562</v>
      </c>
      <c r="N19" s="15"/>
    </row>
    <row r="20" spans="1:14" ht="15.75">
      <c r="A20" s="12"/>
      <c r="B20" s="33" t="s">
        <v>88</v>
      </c>
      <c r="C20" s="34">
        <v>11707</v>
      </c>
      <c r="D20" s="34">
        <v>14325</v>
      </c>
      <c r="E20" s="35">
        <f t="shared" si="0"/>
        <v>22.362688989493474</v>
      </c>
      <c r="F20" s="35">
        <f t="shared" si="2"/>
        <v>27.855559444638899</v>
      </c>
      <c r="G20" s="34">
        <v>66858</v>
      </c>
      <c r="H20" s="34">
        <v>66861</v>
      </c>
      <c r="I20" s="35">
        <f t="shared" si="1"/>
        <v>4.4871219599729173E-3</v>
      </c>
      <c r="J20" s="35">
        <f t="shared" si="3"/>
        <v>25.175559814593775</v>
      </c>
      <c r="K20" s="79"/>
      <c r="L20" s="34">
        <v>672073</v>
      </c>
      <c r="M20" s="35">
        <f t="shared" si="4"/>
        <v>38.575977812038303</v>
      </c>
      <c r="N20" s="15"/>
    </row>
    <row r="21" spans="1:14" ht="15.75">
      <c r="A21" s="12"/>
      <c r="B21" s="33" t="s">
        <v>69</v>
      </c>
      <c r="C21" s="34">
        <v>4220</v>
      </c>
      <c r="D21" s="34">
        <v>6733</v>
      </c>
      <c r="E21" s="35">
        <f t="shared" si="0"/>
        <v>59.54976303317536</v>
      </c>
      <c r="F21" s="35">
        <f t="shared" si="2"/>
        <v>13.092599074398164</v>
      </c>
      <c r="G21" s="34">
        <v>23514</v>
      </c>
      <c r="H21" s="34">
        <v>37811</v>
      </c>
      <c r="I21" s="35">
        <f t="shared" si="1"/>
        <v>60.802075359360373</v>
      </c>
      <c r="J21" s="35">
        <f t="shared" si="3"/>
        <v>14.237194958938771</v>
      </c>
      <c r="K21" s="79"/>
      <c r="L21" s="34">
        <v>103330</v>
      </c>
      <c r="M21" s="35">
        <f t="shared" si="4"/>
        <v>5.9309863471943043</v>
      </c>
      <c r="N21" s="15"/>
    </row>
    <row r="22" spans="1:14" ht="15.75">
      <c r="A22" s="12"/>
      <c r="B22" s="39" t="s">
        <v>68</v>
      </c>
      <c r="C22" s="41">
        <f>SUM(C16:C21)</f>
        <v>44120</v>
      </c>
      <c r="D22" s="41">
        <f>SUM(D16:D21)</f>
        <v>51426</v>
      </c>
      <c r="E22" s="37">
        <f t="shared" si="0"/>
        <v>16.559383499546687</v>
      </c>
      <c r="F22" s="37">
        <v>100</v>
      </c>
      <c r="G22" s="41">
        <f>SUM(G16:G21)</f>
        <v>232240</v>
      </c>
      <c r="H22" s="41">
        <f>SUM(H16:H21)</f>
        <v>265579</v>
      </c>
      <c r="I22" s="37">
        <f t="shared" si="1"/>
        <v>14.355408198415432</v>
      </c>
      <c r="J22" s="37">
        <v>100</v>
      </c>
      <c r="K22" s="4"/>
      <c r="L22" s="41">
        <f>SUM(L16:L21)</f>
        <v>1742206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251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5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5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5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5" t="s">
        <v>291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5"/>
    </row>
    <row r="12" spans="1:19" ht="15.75">
      <c r="A12" s="12"/>
      <c r="B12" s="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15"/>
    </row>
    <row r="13" spans="1:19" ht="31.5">
      <c r="A13" s="12"/>
      <c r="B13" s="29" t="s">
        <v>290</v>
      </c>
      <c r="C13" s="96" t="s">
        <v>309</v>
      </c>
      <c r="D13" s="96"/>
      <c r="E13" s="94" t="s">
        <v>306</v>
      </c>
      <c r="F13" s="94" t="s">
        <v>301</v>
      </c>
      <c r="G13" s="98" t="s">
        <v>310</v>
      </c>
      <c r="H13" s="97"/>
      <c r="I13" s="94" t="s">
        <v>306</v>
      </c>
      <c r="J13" s="94" t="s">
        <v>301</v>
      </c>
      <c r="K13" s="64"/>
      <c r="L13" s="85" t="s">
        <v>311</v>
      </c>
      <c r="M13" s="94" t="s">
        <v>99</v>
      </c>
      <c r="N13" s="15"/>
    </row>
    <row r="14" spans="1:19" ht="15.75">
      <c r="A14" s="12"/>
      <c r="B14" s="29"/>
      <c r="C14" s="30">
        <v>2016</v>
      </c>
      <c r="D14" s="30">
        <v>2017</v>
      </c>
      <c r="E14" s="94"/>
      <c r="F14" s="94"/>
      <c r="G14" s="30">
        <v>2016</v>
      </c>
      <c r="H14" s="30">
        <v>2017</v>
      </c>
      <c r="I14" s="94"/>
      <c r="J14" s="94"/>
      <c r="K14" s="64"/>
      <c r="L14" s="38" t="s">
        <v>308</v>
      </c>
      <c r="M14" s="94"/>
      <c r="N14" s="15"/>
    </row>
    <row r="15" spans="1:19">
      <c r="A15" s="12"/>
      <c r="B15" s="8"/>
      <c r="C15" s="25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281</v>
      </c>
      <c r="C16" s="34">
        <v>121</v>
      </c>
      <c r="D16" s="34">
        <v>191</v>
      </c>
      <c r="E16" s="35">
        <f t="shared" ref="E16:E25" si="0">IF(ISBLANK(D16),"",(IFERROR(((D16/C16-1)*100),"")))</f>
        <v>57.851239669421496</v>
      </c>
      <c r="F16" s="35">
        <f t="shared" ref="F16:F24" si="1">+(D16*100)/$D$25</f>
        <v>0.37140745926185198</v>
      </c>
      <c r="G16" s="34">
        <v>654</v>
      </c>
      <c r="H16" s="34">
        <v>854</v>
      </c>
      <c r="I16" s="35">
        <f t="shared" ref="I16:I25" si="2">IF(ISBLANK(H16),"",(IFERROR(((H16/G16-1)*100),"")))</f>
        <v>30.581039755351689</v>
      </c>
      <c r="J16" s="35">
        <f t="shared" ref="J16:J24" si="3">+(H16*100)/$H$25</f>
        <v>0.32156156925058083</v>
      </c>
      <c r="K16" s="79"/>
      <c r="L16" s="34">
        <v>5697</v>
      </c>
      <c r="M16" s="35">
        <f t="shared" ref="M16:M24" si="4">+(L16*100)/$L$25</f>
        <v>0.32699921823251671</v>
      </c>
      <c r="N16" s="15"/>
    </row>
    <row r="17" spans="1:14" ht="15.75">
      <c r="A17" s="12"/>
      <c r="B17" s="33" t="s">
        <v>282</v>
      </c>
      <c r="C17" s="34">
        <v>445</v>
      </c>
      <c r="D17" s="34">
        <v>520</v>
      </c>
      <c r="E17" s="35">
        <f t="shared" si="0"/>
        <v>16.853932584269661</v>
      </c>
      <c r="F17" s="35">
        <f t="shared" si="1"/>
        <v>1.0111616691945708</v>
      </c>
      <c r="G17" s="34">
        <v>2329</v>
      </c>
      <c r="H17" s="34">
        <v>2709</v>
      </c>
      <c r="I17" s="35">
        <f t="shared" si="2"/>
        <v>16.31601545727781</v>
      </c>
      <c r="J17" s="35">
        <f t="shared" si="3"/>
        <v>1.0200354696719243</v>
      </c>
      <c r="K17" s="79"/>
      <c r="L17" s="34">
        <v>20106</v>
      </c>
      <c r="M17" s="35">
        <f t="shared" si="4"/>
        <v>1.1540541130038584</v>
      </c>
      <c r="N17" s="15"/>
    </row>
    <row r="18" spans="1:14" ht="15.75">
      <c r="A18" s="12"/>
      <c r="B18" s="33" t="s">
        <v>283</v>
      </c>
      <c r="C18" s="34">
        <v>867</v>
      </c>
      <c r="D18" s="34">
        <v>1169</v>
      </c>
      <c r="E18" s="35">
        <f t="shared" si="0"/>
        <v>34.832756632064601</v>
      </c>
      <c r="F18" s="35">
        <f t="shared" si="1"/>
        <v>2.2731692140162565</v>
      </c>
      <c r="G18" s="34">
        <v>5997</v>
      </c>
      <c r="H18" s="34">
        <v>9188</v>
      </c>
      <c r="I18" s="35">
        <f t="shared" si="2"/>
        <v>53.209938302484574</v>
      </c>
      <c r="J18" s="35">
        <f t="shared" si="3"/>
        <v>3.4596108879090592</v>
      </c>
      <c r="K18" s="79"/>
      <c r="L18" s="34">
        <v>47557</v>
      </c>
      <c r="M18" s="35">
        <f t="shared" si="4"/>
        <v>2.7297001617489549</v>
      </c>
      <c r="N18" s="15"/>
    </row>
    <row r="19" spans="1:14" ht="15.75">
      <c r="A19" s="12"/>
      <c r="B19" s="33" t="s">
        <v>284</v>
      </c>
      <c r="C19" s="34">
        <v>1050</v>
      </c>
      <c r="D19" s="34">
        <v>1561</v>
      </c>
      <c r="E19" s="35">
        <f t="shared" si="0"/>
        <v>48.666666666666657</v>
      </c>
      <c r="F19" s="35">
        <f t="shared" si="1"/>
        <v>3.0354295492552406</v>
      </c>
      <c r="G19" s="34">
        <v>5848</v>
      </c>
      <c r="H19" s="34">
        <v>8068</v>
      </c>
      <c r="I19" s="35">
        <f t="shared" si="2"/>
        <v>37.961696306429538</v>
      </c>
      <c r="J19" s="35">
        <f t="shared" si="3"/>
        <v>3.0378907970886253</v>
      </c>
      <c r="K19" s="79"/>
      <c r="L19" s="34">
        <v>48669</v>
      </c>
      <c r="M19" s="35">
        <f t="shared" si="4"/>
        <v>2.7935272866698888</v>
      </c>
      <c r="N19" s="15"/>
    </row>
    <row r="20" spans="1:14" ht="15.75">
      <c r="A20" s="12"/>
      <c r="B20" s="33" t="s">
        <v>285</v>
      </c>
      <c r="C20" s="34">
        <v>2155</v>
      </c>
      <c r="D20" s="34">
        <v>2459</v>
      </c>
      <c r="E20" s="35">
        <f t="shared" si="0"/>
        <v>14.106728538283054</v>
      </c>
      <c r="F20" s="35">
        <f t="shared" si="1"/>
        <v>4.7816279702874036</v>
      </c>
      <c r="G20" s="34">
        <v>11393</v>
      </c>
      <c r="H20" s="34">
        <v>13971</v>
      </c>
      <c r="I20" s="35">
        <f t="shared" si="2"/>
        <v>22.627929430351969</v>
      </c>
      <c r="J20" s="35">
        <f t="shared" si="3"/>
        <v>5.2605815971895371</v>
      </c>
      <c r="K20" s="79"/>
      <c r="L20" s="34">
        <v>99928</v>
      </c>
      <c r="M20" s="35">
        <f t="shared" si="4"/>
        <v>5.7357166718516641</v>
      </c>
      <c r="N20" s="15"/>
    </row>
    <row r="21" spans="1:14" ht="15" customHeight="1">
      <c r="A21" s="12"/>
      <c r="B21" s="33" t="s">
        <v>286</v>
      </c>
      <c r="C21" s="34">
        <v>5821</v>
      </c>
      <c r="D21" s="34">
        <v>6123</v>
      </c>
      <c r="E21" s="35">
        <f t="shared" si="0"/>
        <v>5.1881120082460042</v>
      </c>
      <c r="F21" s="35">
        <f t="shared" si="1"/>
        <v>11.906428654766072</v>
      </c>
      <c r="G21" s="34">
        <v>29249</v>
      </c>
      <c r="H21" s="34">
        <v>32196</v>
      </c>
      <c r="I21" s="35">
        <f t="shared" si="2"/>
        <v>10.075558138739794</v>
      </c>
      <c r="J21" s="35">
        <f t="shared" si="3"/>
        <v>12.122946467905971</v>
      </c>
      <c r="K21" s="79"/>
      <c r="L21" s="34">
        <v>242063</v>
      </c>
      <c r="M21" s="35">
        <f t="shared" si="4"/>
        <v>13.894051564510741</v>
      </c>
      <c r="N21" s="15"/>
    </row>
    <row r="22" spans="1:14" ht="15.75">
      <c r="A22" s="12"/>
      <c r="B22" s="33" t="s">
        <v>287</v>
      </c>
      <c r="C22" s="34">
        <v>2085</v>
      </c>
      <c r="D22" s="34">
        <v>2430</v>
      </c>
      <c r="E22" s="35">
        <f t="shared" si="0"/>
        <v>16.546762589928065</v>
      </c>
      <c r="F22" s="35">
        <f t="shared" si="1"/>
        <v>4.725236261813091</v>
      </c>
      <c r="G22" s="34">
        <v>10684</v>
      </c>
      <c r="H22" s="34">
        <v>12645</v>
      </c>
      <c r="I22" s="35">
        <f t="shared" si="2"/>
        <v>18.354548858105566</v>
      </c>
      <c r="J22" s="35">
        <f t="shared" si="3"/>
        <v>4.7612951325217736</v>
      </c>
      <c r="K22" s="79"/>
      <c r="L22" s="34">
        <v>92596</v>
      </c>
      <c r="M22" s="35">
        <f t="shared" si="4"/>
        <v>5.3148709165276671</v>
      </c>
      <c r="N22" s="15"/>
    </row>
    <row r="23" spans="1:14" ht="15.75">
      <c r="A23" s="12"/>
      <c r="B23" s="33" t="s">
        <v>288</v>
      </c>
      <c r="C23" s="34">
        <v>145</v>
      </c>
      <c r="D23" s="34">
        <v>202</v>
      </c>
      <c r="E23" s="35">
        <f t="shared" si="0"/>
        <v>39.310344827586199</v>
      </c>
      <c r="F23" s="35">
        <f t="shared" si="1"/>
        <v>0.39279741764866022</v>
      </c>
      <c r="G23" s="34">
        <v>840</v>
      </c>
      <c r="H23" s="34">
        <v>1056</v>
      </c>
      <c r="I23" s="35">
        <f t="shared" si="2"/>
        <v>25.714285714285712</v>
      </c>
      <c r="J23" s="35">
        <f t="shared" si="3"/>
        <v>0.39762179991640906</v>
      </c>
      <c r="K23" s="79"/>
      <c r="L23" s="34">
        <v>7297</v>
      </c>
      <c r="M23" s="35">
        <f t="shared" si="4"/>
        <v>0.41883680804680962</v>
      </c>
      <c r="N23" s="15"/>
    </row>
    <row r="24" spans="1:14" ht="15.75">
      <c r="A24" s="12"/>
      <c r="B24" s="33" t="s">
        <v>289</v>
      </c>
      <c r="C24" s="34">
        <v>31431</v>
      </c>
      <c r="D24" s="34">
        <v>36771</v>
      </c>
      <c r="E24" s="35">
        <f t="shared" si="0"/>
        <v>16.989596258470939</v>
      </c>
      <c r="F24" s="35">
        <f t="shared" si="1"/>
        <v>71.502741803756848</v>
      </c>
      <c r="G24" s="34">
        <v>165246</v>
      </c>
      <c r="H24" s="34">
        <v>184892</v>
      </c>
      <c r="I24" s="35">
        <f t="shared" si="2"/>
        <v>11.888941335947623</v>
      </c>
      <c r="J24" s="35">
        <f t="shared" si="3"/>
        <v>69.61845627854612</v>
      </c>
      <c r="K24" s="79"/>
      <c r="L24" s="34">
        <v>1178293</v>
      </c>
      <c r="M24" s="35">
        <f t="shared" si="4"/>
        <v>67.6322432594079</v>
      </c>
      <c r="N24" s="15"/>
    </row>
    <row r="25" spans="1:14" ht="15.75">
      <c r="A25" s="12"/>
      <c r="B25" s="39" t="s">
        <v>68</v>
      </c>
      <c r="C25" s="36">
        <f>SUM(C16:C24)</f>
        <v>44120</v>
      </c>
      <c r="D25" s="36">
        <f>SUM(D16:D24)</f>
        <v>51426</v>
      </c>
      <c r="E25" s="37">
        <f t="shared" si="0"/>
        <v>16.559383499546687</v>
      </c>
      <c r="F25" s="36">
        <f>SUM(F16:F24)</f>
        <v>100</v>
      </c>
      <c r="G25" s="36">
        <f t="shared" ref="G25:H25" si="5">SUM(G16:G24)</f>
        <v>232240</v>
      </c>
      <c r="H25" s="36">
        <f t="shared" si="5"/>
        <v>265579</v>
      </c>
      <c r="I25" s="37">
        <f t="shared" si="2"/>
        <v>14.355408198415432</v>
      </c>
      <c r="J25" s="36">
        <f>SUM(J16:J24)</f>
        <v>100</v>
      </c>
      <c r="K25" s="4"/>
      <c r="L25" s="36">
        <f t="shared" ref="L25:M25" si="6">SUM(L16:L24)</f>
        <v>1742206</v>
      </c>
      <c r="M25" s="36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3" t="s">
        <v>251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2017-07-06T15:19:18Z</dcterms:modified>
</cp:coreProperties>
</file>