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D:\Datos\Documents\pedro.beltran\Administración\Anexo de Oferta Mensual\Diciembre 2018\"/>
    </mc:Choice>
  </mc:AlternateContent>
  <xr:revisionPtr revIDLastSave="0" documentId="10_ncr:100000_{3F644943-957F-4CE7-B827-61B5EAA1DCCE}" xr6:coauthVersionLast="31" xr6:coauthVersionMax="31" xr10:uidLastSave="{00000000-0000-0000-0000-000000000000}"/>
  <bookViews>
    <workbookView xWindow="0" yWindow="0" windowWidth="24000" windowHeight="8985" tabRatio="811" activeTab="5" xr2:uid="{00000000-000D-0000-FFFF-FFFF00000000}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" i="6" l="1"/>
  <c r="O49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P50" i="7"/>
  <c r="O50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16" i="7"/>
  <c r="S29" i="14"/>
  <c r="R29" i="14"/>
  <c r="S17" i="14"/>
  <c r="S18" i="14"/>
  <c r="S19" i="14"/>
  <c r="S20" i="14"/>
  <c r="S21" i="14"/>
  <c r="S22" i="14"/>
  <c r="S23" i="14"/>
  <c r="S24" i="14"/>
  <c r="S25" i="14"/>
  <c r="S26" i="14"/>
  <c r="S27" i="14"/>
  <c r="R17" i="14"/>
  <c r="R18" i="14"/>
  <c r="R19" i="14"/>
  <c r="R20" i="14"/>
  <c r="R21" i="14"/>
  <c r="R22" i="14"/>
  <c r="R23" i="14"/>
  <c r="R24" i="14"/>
  <c r="R25" i="14"/>
  <c r="R26" i="14"/>
  <c r="R27" i="14"/>
  <c r="S28" i="14"/>
  <c r="R28" i="14"/>
  <c r="U18" i="12"/>
  <c r="U19" i="12"/>
  <c r="U20" i="12"/>
  <c r="U21" i="12"/>
  <c r="U22" i="12"/>
  <c r="U23" i="12"/>
  <c r="U24" i="12"/>
  <c r="U25" i="12"/>
  <c r="U26" i="12"/>
  <c r="U27" i="12"/>
  <c r="U28" i="12"/>
  <c r="T18" i="12"/>
  <c r="T19" i="12"/>
  <c r="T20" i="12"/>
  <c r="T21" i="12"/>
  <c r="T22" i="12"/>
  <c r="T23" i="12"/>
  <c r="T24" i="12"/>
  <c r="T25" i="12"/>
  <c r="T26" i="12"/>
  <c r="T27" i="12"/>
  <c r="T28" i="12"/>
  <c r="S18" i="12"/>
  <c r="S19" i="12"/>
  <c r="S20" i="12"/>
  <c r="S21" i="12"/>
  <c r="S22" i="12"/>
  <c r="S23" i="12"/>
  <c r="S24" i="12"/>
  <c r="S25" i="12"/>
  <c r="S26" i="12"/>
  <c r="S27" i="12"/>
  <c r="S28" i="12"/>
  <c r="R18" i="12"/>
  <c r="R19" i="12"/>
  <c r="R20" i="12"/>
  <c r="R21" i="12"/>
  <c r="R22" i="12"/>
  <c r="R23" i="12"/>
  <c r="R24" i="12"/>
  <c r="R25" i="12"/>
  <c r="R26" i="12"/>
  <c r="R27" i="12"/>
  <c r="R28" i="12"/>
  <c r="U17" i="12"/>
  <c r="T17" i="12"/>
  <c r="S17" i="12"/>
  <c r="R17" i="12"/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L73" i="2" l="1"/>
  <c r="H73" i="2"/>
  <c r="G73" i="2"/>
  <c r="D73" i="2"/>
  <c r="C73" i="2"/>
  <c r="I72" i="2"/>
  <c r="E72" i="2"/>
  <c r="I71" i="2"/>
  <c r="E71" i="2"/>
  <c r="I70" i="2"/>
  <c r="E70" i="2"/>
  <c r="I69" i="2"/>
  <c r="E69" i="2"/>
  <c r="I68" i="2"/>
  <c r="E68" i="2"/>
  <c r="I67" i="2"/>
  <c r="E67" i="2"/>
  <c r="I66" i="2"/>
  <c r="E66" i="2"/>
  <c r="I65" i="2"/>
  <c r="E65" i="2"/>
  <c r="I64" i="2"/>
  <c r="E64" i="2"/>
  <c r="I63" i="2"/>
  <c r="E63" i="2"/>
  <c r="I62" i="2"/>
  <c r="E62" i="2"/>
  <c r="I61" i="2"/>
  <c r="E61" i="2"/>
  <c r="I60" i="2"/>
  <c r="E60" i="2"/>
  <c r="I59" i="2"/>
  <c r="E59" i="2"/>
  <c r="I58" i="2"/>
  <c r="E58" i="2"/>
  <c r="I57" i="2"/>
  <c r="E57" i="2"/>
  <c r="I56" i="2"/>
  <c r="E56" i="2"/>
  <c r="I55" i="2"/>
  <c r="E55" i="2"/>
  <c r="I54" i="2"/>
  <c r="E54" i="2"/>
  <c r="I53" i="2"/>
  <c r="E53" i="2"/>
  <c r="I52" i="2"/>
  <c r="E52" i="2"/>
  <c r="I51" i="2"/>
  <c r="E51" i="2"/>
  <c r="I50" i="2"/>
  <c r="E50" i="2"/>
  <c r="I49" i="2"/>
  <c r="E49" i="2"/>
  <c r="I48" i="2"/>
  <c r="E48" i="2"/>
  <c r="L87" i="6"/>
  <c r="H87" i="6"/>
  <c r="G87" i="6"/>
  <c r="D87" i="6"/>
  <c r="C87" i="6"/>
  <c r="I86" i="6"/>
  <c r="E86" i="6"/>
  <c r="I85" i="6"/>
  <c r="E85" i="6"/>
  <c r="I84" i="6"/>
  <c r="E84" i="6"/>
  <c r="I83" i="6"/>
  <c r="E83" i="6"/>
  <c r="I82" i="6"/>
  <c r="E82" i="6"/>
  <c r="I81" i="6"/>
  <c r="E81" i="6"/>
  <c r="I80" i="6"/>
  <c r="E80" i="6"/>
  <c r="I79" i="6"/>
  <c r="E79" i="6"/>
  <c r="I78" i="6"/>
  <c r="E78" i="6"/>
  <c r="I77" i="6"/>
  <c r="E77" i="6"/>
  <c r="I76" i="6"/>
  <c r="E76" i="6"/>
  <c r="I75" i="6"/>
  <c r="E75" i="6"/>
  <c r="I74" i="6"/>
  <c r="E74" i="6"/>
  <c r="I73" i="6"/>
  <c r="E73" i="6"/>
  <c r="I72" i="6"/>
  <c r="E72" i="6"/>
  <c r="I71" i="6"/>
  <c r="E71" i="6"/>
  <c r="I70" i="6"/>
  <c r="E70" i="6"/>
  <c r="I69" i="6"/>
  <c r="E69" i="6"/>
  <c r="I68" i="6"/>
  <c r="E68" i="6"/>
  <c r="I67" i="6"/>
  <c r="E67" i="6"/>
  <c r="I66" i="6"/>
  <c r="E66" i="6"/>
  <c r="I65" i="6"/>
  <c r="E65" i="6"/>
  <c r="I64" i="6"/>
  <c r="E64" i="6"/>
  <c r="I63" i="6"/>
  <c r="E63" i="6"/>
  <c r="I62" i="6"/>
  <c r="E62" i="6"/>
  <c r="I61" i="6"/>
  <c r="E61" i="6"/>
  <c r="I60" i="6"/>
  <c r="E60" i="6"/>
  <c r="I59" i="6"/>
  <c r="E59" i="6"/>
  <c r="I58" i="6"/>
  <c r="E58" i="6"/>
  <c r="I57" i="6"/>
  <c r="E57" i="6"/>
  <c r="I56" i="6"/>
  <c r="E56" i="6"/>
  <c r="I55" i="6"/>
  <c r="E55" i="6"/>
  <c r="L90" i="7"/>
  <c r="H90" i="7"/>
  <c r="G90" i="7"/>
  <c r="D90" i="7"/>
  <c r="C90" i="7"/>
  <c r="I89" i="7"/>
  <c r="E89" i="7"/>
  <c r="I88" i="7"/>
  <c r="E88" i="7"/>
  <c r="I87" i="7"/>
  <c r="E87" i="7"/>
  <c r="I86" i="7"/>
  <c r="E86" i="7"/>
  <c r="I85" i="7"/>
  <c r="E85" i="7"/>
  <c r="I84" i="7"/>
  <c r="E84" i="7"/>
  <c r="I83" i="7"/>
  <c r="E83" i="7"/>
  <c r="I82" i="7"/>
  <c r="E82" i="7"/>
  <c r="I81" i="7"/>
  <c r="E81" i="7"/>
  <c r="I80" i="7"/>
  <c r="E80" i="7"/>
  <c r="I79" i="7"/>
  <c r="E79" i="7"/>
  <c r="I78" i="7"/>
  <c r="E78" i="7"/>
  <c r="I77" i="7"/>
  <c r="E77" i="7"/>
  <c r="I76" i="7"/>
  <c r="E76" i="7"/>
  <c r="I75" i="7"/>
  <c r="E75" i="7"/>
  <c r="I74" i="7"/>
  <c r="E74" i="7"/>
  <c r="I73" i="7"/>
  <c r="E73" i="7"/>
  <c r="I72" i="7"/>
  <c r="E72" i="7"/>
  <c r="I71" i="7"/>
  <c r="E71" i="7"/>
  <c r="I70" i="7"/>
  <c r="E70" i="7"/>
  <c r="I69" i="7"/>
  <c r="E69" i="7"/>
  <c r="I68" i="7"/>
  <c r="E68" i="7"/>
  <c r="I67" i="7"/>
  <c r="E67" i="7"/>
  <c r="I66" i="7"/>
  <c r="E66" i="7"/>
  <c r="I65" i="7"/>
  <c r="E65" i="7"/>
  <c r="I64" i="7"/>
  <c r="E64" i="7"/>
  <c r="I63" i="7"/>
  <c r="E63" i="7"/>
  <c r="I62" i="7"/>
  <c r="E62" i="7"/>
  <c r="I61" i="7"/>
  <c r="E61" i="7"/>
  <c r="I60" i="7"/>
  <c r="E60" i="7"/>
  <c r="I59" i="7"/>
  <c r="E59" i="7"/>
  <c r="I58" i="7"/>
  <c r="E58" i="7"/>
  <c r="I57" i="7"/>
  <c r="E57" i="7"/>
  <c r="I56" i="7"/>
  <c r="E56" i="7"/>
  <c r="P55" i="14"/>
  <c r="P56" i="14"/>
  <c r="P57" i="14"/>
  <c r="P58" i="14"/>
  <c r="P59" i="14"/>
  <c r="K55" i="14"/>
  <c r="K56" i="14"/>
  <c r="K57" i="14"/>
  <c r="K58" i="14"/>
  <c r="K59" i="14"/>
  <c r="F55" i="14"/>
  <c r="F56" i="14"/>
  <c r="F57" i="14"/>
  <c r="F58" i="14"/>
  <c r="F59" i="14"/>
  <c r="I90" i="7" l="1"/>
  <c r="J60" i="7"/>
  <c r="J64" i="7"/>
  <c r="J68" i="7"/>
  <c r="J72" i="7"/>
  <c r="J76" i="7"/>
  <c r="J80" i="7"/>
  <c r="J84" i="7"/>
  <c r="J88" i="7"/>
  <c r="J57" i="7"/>
  <c r="J61" i="7"/>
  <c r="J65" i="7"/>
  <c r="J69" i="7"/>
  <c r="J73" i="7"/>
  <c r="J77" i="7"/>
  <c r="J81" i="7"/>
  <c r="J85" i="7"/>
  <c r="J89" i="7"/>
  <c r="J58" i="7"/>
  <c r="J62" i="7"/>
  <c r="J66" i="7"/>
  <c r="J70" i="7"/>
  <c r="J74" i="7"/>
  <c r="J78" i="7"/>
  <c r="J82" i="7"/>
  <c r="J86" i="7"/>
  <c r="J56" i="7"/>
  <c r="J59" i="7"/>
  <c r="J63" i="7"/>
  <c r="J67" i="7"/>
  <c r="J71" i="7"/>
  <c r="J75" i="7"/>
  <c r="J79" i="7"/>
  <c r="J83" i="7"/>
  <c r="J87" i="7"/>
  <c r="F52" i="2"/>
  <c r="F56" i="2"/>
  <c r="F60" i="2"/>
  <c r="F64" i="2"/>
  <c r="F68" i="2"/>
  <c r="F72" i="2"/>
  <c r="F49" i="2"/>
  <c r="F53" i="2"/>
  <c r="F57" i="2"/>
  <c r="F61" i="2"/>
  <c r="F65" i="2"/>
  <c r="F69" i="2"/>
  <c r="F48" i="2"/>
  <c r="F50" i="2"/>
  <c r="F58" i="2"/>
  <c r="F66" i="2"/>
  <c r="F51" i="2"/>
  <c r="F59" i="2"/>
  <c r="F67" i="2"/>
  <c r="F54" i="2"/>
  <c r="F62" i="2"/>
  <c r="F70" i="2"/>
  <c r="F55" i="2"/>
  <c r="F63" i="2"/>
  <c r="F71" i="2"/>
  <c r="M58" i="7"/>
  <c r="M62" i="7"/>
  <c r="M66" i="7"/>
  <c r="M70" i="7"/>
  <c r="M74" i="7"/>
  <c r="M78" i="7"/>
  <c r="M82" i="7"/>
  <c r="M86" i="7"/>
  <c r="M56" i="7"/>
  <c r="M59" i="7"/>
  <c r="M63" i="7"/>
  <c r="M67" i="7"/>
  <c r="M71" i="7"/>
  <c r="M75" i="7"/>
  <c r="M79" i="7"/>
  <c r="M83" i="7"/>
  <c r="M87" i="7"/>
  <c r="M60" i="7"/>
  <c r="M64" i="7"/>
  <c r="M68" i="7"/>
  <c r="M72" i="7"/>
  <c r="M76" i="7"/>
  <c r="M80" i="7"/>
  <c r="M84" i="7"/>
  <c r="M88" i="7"/>
  <c r="M57" i="7"/>
  <c r="M61" i="7"/>
  <c r="M65" i="7"/>
  <c r="M69" i="7"/>
  <c r="M73" i="7"/>
  <c r="M77" i="7"/>
  <c r="M81" i="7"/>
  <c r="M85" i="7"/>
  <c r="M89" i="7"/>
  <c r="J58" i="6"/>
  <c r="J62" i="6"/>
  <c r="J66" i="6"/>
  <c r="J70" i="6"/>
  <c r="J74" i="6"/>
  <c r="J78" i="6"/>
  <c r="J82" i="6"/>
  <c r="J86" i="6"/>
  <c r="J60" i="6"/>
  <c r="J65" i="6"/>
  <c r="J71" i="6"/>
  <c r="J76" i="6"/>
  <c r="J81" i="6"/>
  <c r="J55" i="6"/>
  <c r="J56" i="6"/>
  <c r="J61" i="6"/>
  <c r="J67" i="6"/>
  <c r="J72" i="6"/>
  <c r="J77" i="6"/>
  <c r="J83" i="6"/>
  <c r="J57" i="6"/>
  <c r="J63" i="6"/>
  <c r="J68" i="6"/>
  <c r="J73" i="6"/>
  <c r="J79" i="6"/>
  <c r="J84" i="6"/>
  <c r="J59" i="6"/>
  <c r="J64" i="6"/>
  <c r="J69" i="6"/>
  <c r="J75" i="6"/>
  <c r="J80" i="6"/>
  <c r="J85" i="6"/>
  <c r="E90" i="7"/>
  <c r="F57" i="7"/>
  <c r="F61" i="7"/>
  <c r="F65" i="7"/>
  <c r="F69" i="7"/>
  <c r="F73" i="7"/>
  <c r="F77" i="7"/>
  <c r="F81" i="7"/>
  <c r="F85" i="7"/>
  <c r="F89" i="7"/>
  <c r="F58" i="7"/>
  <c r="F62" i="7"/>
  <c r="F66" i="7"/>
  <c r="F70" i="7"/>
  <c r="F74" i="7"/>
  <c r="F78" i="7"/>
  <c r="F82" i="7"/>
  <c r="F86" i="7"/>
  <c r="F56" i="7"/>
  <c r="F59" i="7"/>
  <c r="F63" i="7"/>
  <c r="F67" i="7"/>
  <c r="F71" i="7"/>
  <c r="F75" i="7"/>
  <c r="F79" i="7"/>
  <c r="F83" i="7"/>
  <c r="F87" i="7"/>
  <c r="F60" i="7"/>
  <c r="F64" i="7"/>
  <c r="F68" i="7"/>
  <c r="F72" i="7"/>
  <c r="F76" i="7"/>
  <c r="F80" i="7"/>
  <c r="F84" i="7"/>
  <c r="F88" i="7"/>
  <c r="F57" i="6"/>
  <c r="F61" i="6"/>
  <c r="F65" i="6"/>
  <c r="F69" i="6"/>
  <c r="F73" i="6"/>
  <c r="F77" i="6"/>
  <c r="F81" i="6"/>
  <c r="F85" i="6"/>
  <c r="F59" i="6"/>
  <c r="F64" i="6"/>
  <c r="F70" i="6"/>
  <c r="F75" i="6"/>
  <c r="F80" i="6"/>
  <c r="F55" i="6"/>
  <c r="F86" i="6"/>
  <c r="F60" i="6"/>
  <c r="F66" i="6"/>
  <c r="F71" i="6"/>
  <c r="F76" i="6"/>
  <c r="F82" i="6"/>
  <c r="F56" i="6"/>
  <c r="F62" i="6"/>
  <c r="F67" i="6"/>
  <c r="F72" i="6"/>
  <c r="F78" i="6"/>
  <c r="F83" i="6"/>
  <c r="F58" i="6"/>
  <c r="F63" i="6"/>
  <c r="F68" i="6"/>
  <c r="F74" i="6"/>
  <c r="F79" i="6"/>
  <c r="F84" i="6"/>
  <c r="I87" i="6"/>
  <c r="I73" i="2"/>
  <c r="J49" i="2"/>
  <c r="J53" i="2"/>
  <c r="J57" i="2"/>
  <c r="J61" i="2"/>
  <c r="J65" i="2"/>
  <c r="J69" i="2"/>
  <c r="J48" i="2"/>
  <c r="J50" i="2"/>
  <c r="J54" i="2"/>
  <c r="J58" i="2"/>
  <c r="J62" i="2"/>
  <c r="J66" i="2"/>
  <c r="J70" i="2"/>
  <c r="J51" i="2"/>
  <c r="J59" i="2"/>
  <c r="J67" i="2"/>
  <c r="J52" i="2"/>
  <c r="J60" i="2"/>
  <c r="J68" i="2"/>
  <c r="J55" i="2"/>
  <c r="J63" i="2"/>
  <c r="J71" i="2"/>
  <c r="J56" i="2"/>
  <c r="J64" i="2"/>
  <c r="J72" i="2"/>
  <c r="E87" i="6"/>
  <c r="M58" i="6"/>
  <c r="M62" i="6"/>
  <c r="M66" i="6"/>
  <c r="M70" i="6"/>
  <c r="M74" i="6"/>
  <c r="M78" i="6"/>
  <c r="M82" i="6"/>
  <c r="M86" i="6"/>
  <c r="M59" i="6"/>
  <c r="M63" i="6"/>
  <c r="M67" i="6"/>
  <c r="M56" i="6"/>
  <c r="M64" i="6"/>
  <c r="M71" i="6"/>
  <c r="M76" i="6"/>
  <c r="M81" i="6"/>
  <c r="M55" i="6"/>
  <c r="M57" i="6"/>
  <c r="M65" i="6"/>
  <c r="M72" i="6"/>
  <c r="M77" i="6"/>
  <c r="M83" i="6"/>
  <c r="M60" i="6"/>
  <c r="M68" i="6"/>
  <c r="M73" i="6"/>
  <c r="M79" i="6"/>
  <c r="M84" i="6"/>
  <c r="M61" i="6"/>
  <c r="M69" i="6"/>
  <c r="M75" i="6"/>
  <c r="M80" i="6"/>
  <c r="M85" i="6"/>
  <c r="M49" i="2"/>
  <c r="M53" i="2"/>
  <c r="M57" i="2"/>
  <c r="M61" i="2"/>
  <c r="M65" i="2"/>
  <c r="M69" i="2"/>
  <c r="M50" i="2"/>
  <c r="M54" i="2"/>
  <c r="M58" i="2"/>
  <c r="M62" i="2"/>
  <c r="M66" i="2"/>
  <c r="M70" i="2"/>
  <c r="M51" i="2"/>
  <c r="M59" i="2"/>
  <c r="M67" i="2"/>
  <c r="M52" i="2"/>
  <c r="M60" i="2"/>
  <c r="M68" i="2"/>
  <c r="M55" i="2"/>
  <c r="M63" i="2"/>
  <c r="M71" i="2"/>
  <c r="M72" i="2"/>
  <c r="M56" i="2"/>
  <c r="M64" i="2"/>
  <c r="M48" i="2"/>
  <c r="E73" i="2"/>
  <c r="I37" i="15"/>
  <c r="E37" i="15"/>
  <c r="I36" i="15"/>
  <c r="E36" i="15"/>
  <c r="I35" i="15"/>
  <c r="E35" i="15"/>
  <c r="I34" i="15"/>
  <c r="E34" i="15"/>
  <c r="I33" i="15"/>
  <c r="E33" i="15"/>
  <c r="I32" i="15"/>
  <c r="E32" i="15"/>
  <c r="I31" i="15"/>
  <c r="E31" i="15"/>
  <c r="I30" i="15"/>
  <c r="E30" i="15"/>
  <c r="I29" i="15"/>
  <c r="E29" i="15"/>
  <c r="C41" i="15"/>
  <c r="D41" i="15"/>
  <c r="G41" i="15"/>
  <c r="H41" i="15"/>
  <c r="L41" i="15"/>
  <c r="C42" i="15"/>
  <c r="D42" i="15"/>
  <c r="G42" i="15"/>
  <c r="H42" i="15"/>
  <c r="L42" i="15"/>
  <c r="C43" i="15"/>
  <c r="D43" i="15"/>
  <c r="G43" i="15"/>
  <c r="H43" i="15"/>
  <c r="L43" i="15"/>
  <c r="C44" i="15"/>
  <c r="D44" i="15"/>
  <c r="G44" i="15"/>
  <c r="H44" i="15"/>
  <c r="L44" i="15"/>
  <c r="C45" i="15"/>
  <c r="D45" i="15"/>
  <c r="G45" i="15"/>
  <c r="H45" i="15"/>
  <c r="L45" i="15"/>
  <c r="C46" i="15"/>
  <c r="D46" i="15"/>
  <c r="G46" i="15"/>
  <c r="H46" i="15"/>
  <c r="L46" i="15"/>
  <c r="C47" i="15"/>
  <c r="D47" i="15"/>
  <c r="G47" i="15"/>
  <c r="H47" i="15"/>
  <c r="L47" i="15"/>
  <c r="C48" i="15"/>
  <c r="D48" i="15"/>
  <c r="G48" i="15"/>
  <c r="H48" i="15"/>
  <c r="L48" i="15"/>
  <c r="C49" i="15"/>
  <c r="D49" i="15"/>
  <c r="G49" i="15"/>
  <c r="H49" i="15"/>
  <c r="L49" i="15"/>
  <c r="L38" i="15"/>
  <c r="H38" i="15"/>
  <c r="G38" i="15"/>
  <c r="D38" i="15"/>
  <c r="C38" i="15"/>
  <c r="I31" i="10"/>
  <c r="E31" i="10"/>
  <c r="I30" i="10"/>
  <c r="E30" i="10"/>
  <c r="I29" i="10"/>
  <c r="E29" i="10"/>
  <c r="I28" i="10"/>
  <c r="E28" i="10"/>
  <c r="I27" i="10"/>
  <c r="E27" i="10"/>
  <c r="I26" i="10"/>
  <c r="E26" i="10"/>
  <c r="L40" i="10"/>
  <c r="L39" i="10"/>
  <c r="L38" i="10"/>
  <c r="L37" i="10"/>
  <c r="L36" i="10"/>
  <c r="L35" i="10"/>
  <c r="H40" i="10"/>
  <c r="H39" i="10"/>
  <c r="H38" i="10"/>
  <c r="H37" i="10"/>
  <c r="H36" i="10"/>
  <c r="H35" i="10"/>
  <c r="G40" i="10"/>
  <c r="G39" i="10"/>
  <c r="G38" i="10"/>
  <c r="G37" i="10"/>
  <c r="G36" i="10"/>
  <c r="G35" i="10"/>
  <c r="D40" i="10"/>
  <c r="D39" i="10"/>
  <c r="D38" i="10"/>
  <c r="D37" i="10"/>
  <c r="D36" i="10"/>
  <c r="D35" i="10"/>
  <c r="C40" i="10"/>
  <c r="C39" i="10"/>
  <c r="C38" i="10"/>
  <c r="C37" i="10"/>
  <c r="C36" i="10"/>
  <c r="C35" i="10"/>
  <c r="L32" i="10"/>
  <c r="H32" i="10"/>
  <c r="G32" i="10"/>
  <c r="D32" i="10"/>
  <c r="C32" i="10"/>
  <c r="I31" i="5"/>
  <c r="E31" i="5"/>
  <c r="I30" i="5"/>
  <c r="E30" i="5"/>
  <c r="I29" i="5"/>
  <c r="E29" i="5"/>
  <c r="I28" i="5"/>
  <c r="E28" i="5"/>
  <c r="I27" i="5"/>
  <c r="E27" i="5"/>
  <c r="I26" i="5"/>
  <c r="E26" i="5"/>
  <c r="L40" i="5"/>
  <c r="L39" i="5"/>
  <c r="L38" i="5"/>
  <c r="L37" i="5"/>
  <c r="L36" i="5"/>
  <c r="L35" i="5"/>
  <c r="H40" i="5"/>
  <c r="H39" i="5"/>
  <c r="H38" i="5"/>
  <c r="H37" i="5"/>
  <c r="H36" i="5"/>
  <c r="H35" i="5"/>
  <c r="G40" i="5"/>
  <c r="G39" i="5"/>
  <c r="G38" i="5"/>
  <c r="G37" i="5"/>
  <c r="G36" i="5"/>
  <c r="G35" i="5"/>
  <c r="D40" i="5"/>
  <c r="D39" i="5"/>
  <c r="D38" i="5"/>
  <c r="D37" i="5"/>
  <c r="D36" i="5"/>
  <c r="D35" i="5"/>
  <c r="C40" i="5"/>
  <c r="C39" i="5"/>
  <c r="C38" i="5"/>
  <c r="C37" i="5"/>
  <c r="C36" i="5"/>
  <c r="C35" i="5"/>
  <c r="L32" i="5"/>
  <c r="H32" i="5"/>
  <c r="G32" i="5"/>
  <c r="D32" i="5"/>
  <c r="C32" i="5"/>
  <c r="I33" i="4"/>
  <c r="E33" i="4"/>
  <c r="I32" i="4"/>
  <c r="E32" i="4"/>
  <c r="I31" i="4"/>
  <c r="E31" i="4"/>
  <c r="I30" i="4"/>
  <c r="E30" i="4"/>
  <c r="I29" i="4"/>
  <c r="E29" i="4"/>
  <c r="I28" i="4"/>
  <c r="E28" i="4"/>
  <c r="I27" i="4"/>
  <c r="E27" i="4"/>
  <c r="L43" i="4"/>
  <c r="L42" i="4"/>
  <c r="L41" i="4"/>
  <c r="L40" i="4"/>
  <c r="L39" i="4"/>
  <c r="L38" i="4"/>
  <c r="L37" i="4"/>
  <c r="H43" i="4"/>
  <c r="H42" i="4"/>
  <c r="H41" i="4"/>
  <c r="H40" i="4"/>
  <c r="H39" i="4"/>
  <c r="H38" i="4"/>
  <c r="H37" i="4"/>
  <c r="G43" i="4"/>
  <c r="G42" i="4"/>
  <c r="G41" i="4"/>
  <c r="G40" i="4"/>
  <c r="G39" i="4"/>
  <c r="G38" i="4"/>
  <c r="G37" i="4"/>
  <c r="D43" i="4"/>
  <c r="D42" i="4"/>
  <c r="D41" i="4"/>
  <c r="D40" i="4"/>
  <c r="D39" i="4"/>
  <c r="D38" i="4"/>
  <c r="D37" i="4"/>
  <c r="C43" i="4"/>
  <c r="C42" i="4"/>
  <c r="C41" i="4"/>
  <c r="C40" i="4"/>
  <c r="C39" i="4"/>
  <c r="C38" i="4"/>
  <c r="C37" i="4"/>
  <c r="L34" i="4"/>
  <c r="H34" i="4"/>
  <c r="G34" i="4"/>
  <c r="D34" i="4"/>
  <c r="C34" i="4"/>
  <c r="H79" i="2"/>
  <c r="L79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H103" i="2"/>
  <c r="H102" i="2"/>
  <c r="H101" i="2"/>
  <c r="H100" i="2"/>
  <c r="H99" i="2"/>
  <c r="H98" i="2"/>
  <c r="H97" i="2"/>
  <c r="H96" i="2"/>
  <c r="H95" i="2"/>
  <c r="H94" i="2"/>
  <c r="H93" i="2"/>
  <c r="I93" i="2" s="1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G103" i="2"/>
  <c r="G102" i="2"/>
  <c r="G101" i="2"/>
  <c r="I101" i="2" s="1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I85" i="2" s="1"/>
  <c r="G84" i="2"/>
  <c r="G83" i="2"/>
  <c r="G82" i="2"/>
  <c r="G81" i="2"/>
  <c r="G80" i="2"/>
  <c r="I80" i="2" s="1"/>
  <c r="G79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C103" i="2"/>
  <c r="C102" i="2"/>
  <c r="C101" i="2"/>
  <c r="C100" i="2"/>
  <c r="C99" i="2"/>
  <c r="C98" i="2"/>
  <c r="E98" i="2" s="1"/>
  <c r="C97" i="2"/>
  <c r="C96" i="2"/>
  <c r="C95" i="2"/>
  <c r="C94" i="2"/>
  <c r="C93" i="2"/>
  <c r="C92" i="2"/>
  <c r="C91" i="2"/>
  <c r="E91" i="2" s="1"/>
  <c r="C90" i="2"/>
  <c r="C89" i="2"/>
  <c r="C88" i="2"/>
  <c r="C87" i="2"/>
  <c r="C86" i="2"/>
  <c r="C85" i="2"/>
  <c r="C84" i="2"/>
  <c r="C83" i="2"/>
  <c r="C82" i="2"/>
  <c r="C81" i="2"/>
  <c r="C80" i="2"/>
  <c r="C79" i="2"/>
  <c r="I82" i="2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I98" i="6" s="1"/>
  <c r="H97" i="6"/>
  <c r="H96" i="6"/>
  <c r="H95" i="6"/>
  <c r="H94" i="6"/>
  <c r="H93" i="6"/>
  <c r="G124" i="6"/>
  <c r="G123" i="6"/>
  <c r="G122" i="6"/>
  <c r="G121" i="6"/>
  <c r="G120" i="6"/>
  <c r="G119" i="6"/>
  <c r="G118" i="6"/>
  <c r="I118" i="6" s="1"/>
  <c r="G117" i="6"/>
  <c r="G116" i="6"/>
  <c r="G115" i="6"/>
  <c r="G114" i="6"/>
  <c r="I114" i="6" s="1"/>
  <c r="G113" i="6"/>
  <c r="G112" i="6"/>
  <c r="G111" i="6"/>
  <c r="I111" i="6" s="1"/>
  <c r="G110" i="6"/>
  <c r="G109" i="6"/>
  <c r="G108" i="6"/>
  <c r="G107" i="6"/>
  <c r="G106" i="6"/>
  <c r="G105" i="6"/>
  <c r="G104" i="6"/>
  <c r="G103" i="6"/>
  <c r="G102" i="6"/>
  <c r="G101" i="6"/>
  <c r="I101" i="6" s="1"/>
  <c r="G100" i="6"/>
  <c r="G99" i="6"/>
  <c r="G98" i="6"/>
  <c r="G97" i="6"/>
  <c r="G96" i="6"/>
  <c r="G95" i="6"/>
  <c r="G94" i="6"/>
  <c r="G93" i="6"/>
  <c r="I93" i="6" s="1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P17" i="6" s="1"/>
  <c r="C124" i="6"/>
  <c r="E124" i="6" s="1"/>
  <c r="C123" i="6"/>
  <c r="E123" i="6" s="1"/>
  <c r="C122" i="6"/>
  <c r="E122" i="6" s="1"/>
  <c r="C121" i="6"/>
  <c r="C120" i="6"/>
  <c r="E120" i="6" s="1"/>
  <c r="C119" i="6"/>
  <c r="E119" i="6" s="1"/>
  <c r="C118" i="6"/>
  <c r="E118" i="6" s="1"/>
  <c r="C117" i="6"/>
  <c r="C116" i="6"/>
  <c r="E116" i="6" s="1"/>
  <c r="C115" i="6"/>
  <c r="C114" i="6"/>
  <c r="E114" i="6" s="1"/>
  <c r="C113" i="6"/>
  <c r="C112" i="6"/>
  <c r="C111" i="6"/>
  <c r="C110" i="6"/>
  <c r="E110" i="6" s="1"/>
  <c r="C109" i="6"/>
  <c r="C108" i="6"/>
  <c r="E108" i="6" s="1"/>
  <c r="C107" i="6"/>
  <c r="E107" i="6" s="1"/>
  <c r="C106" i="6"/>
  <c r="E106" i="6" s="1"/>
  <c r="C105" i="6"/>
  <c r="C104" i="6"/>
  <c r="E104" i="6" s="1"/>
  <c r="C103" i="6"/>
  <c r="C102" i="6"/>
  <c r="C101" i="6"/>
  <c r="C100" i="6"/>
  <c r="E100" i="6" s="1"/>
  <c r="C99" i="6"/>
  <c r="E99" i="6" s="1"/>
  <c r="C98" i="6"/>
  <c r="E98" i="6" s="1"/>
  <c r="C97" i="6"/>
  <c r="C96" i="6"/>
  <c r="C95" i="6"/>
  <c r="C94" i="6"/>
  <c r="C93" i="6"/>
  <c r="O17" i="6" s="1"/>
  <c r="I124" i="6"/>
  <c r="I123" i="6"/>
  <c r="I122" i="6"/>
  <c r="I112" i="6"/>
  <c r="E111" i="6"/>
  <c r="I107" i="6"/>
  <c r="I106" i="6"/>
  <c r="I102" i="6"/>
  <c r="I96" i="6"/>
  <c r="E95" i="6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I97" i="7" s="1"/>
  <c r="H96" i="7"/>
  <c r="G129" i="7"/>
  <c r="G128" i="7"/>
  <c r="G127" i="7"/>
  <c r="G126" i="7"/>
  <c r="G125" i="7"/>
  <c r="G124" i="7"/>
  <c r="G123" i="7"/>
  <c r="I123" i="7" s="1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I99" i="7" s="1"/>
  <c r="G98" i="7"/>
  <c r="G97" i="7"/>
  <c r="G96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E127" i="7" s="1"/>
  <c r="C128" i="7"/>
  <c r="E128" i="7" s="1"/>
  <c r="C129" i="7"/>
  <c r="C96" i="7"/>
  <c r="I127" i="7"/>
  <c r="P66" i="14"/>
  <c r="N66" i="14"/>
  <c r="M66" i="14"/>
  <c r="P65" i="14"/>
  <c r="N65" i="14"/>
  <c r="M65" i="14"/>
  <c r="P64" i="14"/>
  <c r="N64" i="14"/>
  <c r="M64" i="14"/>
  <c r="P63" i="14"/>
  <c r="N63" i="14"/>
  <c r="M63" i="14"/>
  <c r="P62" i="14"/>
  <c r="N62" i="14"/>
  <c r="M62" i="14"/>
  <c r="P61" i="14"/>
  <c r="N61" i="14"/>
  <c r="M61" i="14"/>
  <c r="P60" i="14"/>
  <c r="N60" i="14"/>
  <c r="M60" i="14"/>
  <c r="N59" i="14"/>
  <c r="M59" i="14"/>
  <c r="N58" i="14"/>
  <c r="M58" i="14"/>
  <c r="N57" i="14"/>
  <c r="M57" i="14"/>
  <c r="N56" i="14"/>
  <c r="M56" i="14"/>
  <c r="N55" i="14"/>
  <c r="M55" i="14"/>
  <c r="K66" i="14"/>
  <c r="I66" i="14"/>
  <c r="H66" i="14"/>
  <c r="K65" i="14"/>
  <c r="I65" i="14"/>
  <c r="H65" i="14"/>
  <c r="K64" i="14"/>
  <c r="I64" i="14"/>
  <c r="H64" i="14"/>
  <c r="K63" i="14"/>
  <c r="I63" i="14"/>
  <c r="H63" i="14"/>
  <c r="K62" i="14"/>
  <c r="I62" i="14"/>
  <c r="H62" i="14"/>
  <c r="K61" i="14"/>
  <c r="I61" i="14"/>
  <c r="H61" i="14"/>
  <c r="K60" i="14"/>
  <c r="I60" i="14"/>
  <c r="H60" i="14"/>
  <c r="I59" i="14"/>
  <c r="H59" i="14"/>
  <c r="I58" i="14"/>
  <c r="H58" i="14"/>
  <c r="I57" i="14"/>
  <c r="H57" i="14"/>
  <c r="I56" i="14"/>
  <c r="H56" i="14"/>
  <c r="I55" i="14"/>
  <c r="H55" i="14"/>
  <c r="F60" i="14"/>
  <c r="F61" i="14"/>
  <c r="F62" i="14"/>
  <c r="F63" i="14"/>
  <c r="F64" i="14"/>
  <c r="F65" i="14"/>
  <c r="F66" i="14"/>
  <c r="D66" i="14"/>
  <c r="D65" i="14"/>
  <c r="D64" i="14"/>
  <c r="D63" i="14"/>
  <c r="D62" i="14"/>
  <c r="D61" i="14"/>
  <c r="D55" i="14"/>
  <c r="D56" i="14"/>
  <c r="D57" i="14"/>
  <c r="D58" i="14"/>
  <c r="D59" i="14"/>
  <c r="D60" i="14"/>
  <c r="C56" i="14"/>
  <c r="E56" i="14" s="1"/>
  <c r="C57" i="14"/>
  <c r="C58" i="14"/>
  <c r="C59" i="14"/>
  <c r="C60" i="14"/>
  <c r="E60" i="14" s="1"/>
  <c r="C61" i="14"/>
  <c r="E61" i="14" s="1"/>
  <c r="C62" i="14"/>
  <c r="C63" i="14"/>
  <c r="C64" i="14"/>
  <c r="C65" i="14"/>
  <c r="C66" i="14"/>
  <c r="C55" i="14"/>
  <c r="N48" i="14"/>
  <c r="M48" i="14"/>
  <c r="I48" i="14"/>
  <c r="H48" i="14"/>
  <c r="O47" i="14"/>
  <c r="J47" i="14"/>
  <c r="O46" i="14"/>
  <c r="J46" i="14"/>
  <c r="O45" i="14"/>
  <c r="J45" i="14"/>
  <c r="O44" i="14"/>
  <c r="J44" i="14"/>
  <c r="O43" i="14"/>
  <c r="J43" i="14"/>
  <c r="O42" i="14"/>
  <c r="J42" i="14"/>
  <c r="O41" i="14"/>
  <c r="J41" i="14"/>
  <c r="O40" i="14"/>
  <c r="J40" i="14"/>
  <c r="O39" i="14"/>
  <c r="J39" i="14"/>
  <c r="O38" i="14"/>
  <c r="J38" i="14"/>
  <c r="O37" i="14"/>
  <c r="J37" i="14"/>
  <c r="O36" i="14"/>
  <c r="J36" i="14"/>
  <c r="C48" i="14"/>
  <c r="D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I95" i="6" l="1"/>
  <c r="I99" i="6"/>
  <c r="I119" i="6"/>
  <c r="I100" i="6"/>
  <c r="I108" i="6"/>
  <c r="E49" i="15"/>
  <c r="I36" i="5"/>
  <c r="I34" i="4"/>
  <c r="M73" i="2"/>
  <c r="F73" i="2"/>
  <c r="J73" i="2"/>
  <c r="I97" i="2"/>
  <c r="I86" i="2"/>
  <c r="E102" i="2"/>
  <c r="E94" i="2"/>
  <c r="E90" i="2"/>
  <c r="E86" i="2"/>
  <c r="E82" i="2"/>
  <c r="I79" i="2"/>
  <c r="E103" i="2"/>
  <c r="I102" i="2"/>
  <c r="I98" i="2"/>
  <c r="E95" i="2"/>
  <c r="I94" i="2"/>
  <c r="I90" i="2"/>
  <c r="E83" i="2"/>
  <c r="E79" i="2"/>
  <c r="I121" i="6"/>
  <c r="M87" i="6"/>
  <c r="J87" i="6"/>
  <c r="F87" i="6"/>
  <c r="I120" i="6"/>
  <c r="I116" i="6"/>
  <c r="I115" i="6"/>
  <c r="E115" i="6"/>
  <c r="I104" i="6"/>
  <c r="I103" i="6"/>
  <c r="E103" i="6"/>
  <c r="I94" i="6"/>
  <c r="I113" i="6"/>
  <c r="I110" i="6"/>
  <c r="I105" i="6"/>
  <c r="E102" i="6"/>
  <c r="I97" i="6"/>
  <c r="E94" i="6"/>
  <c r="E107" i="7"/>
  <c r="E99" i="7"/>
  <c r="M90" i="7"/>
  <c r="J90" i="7"/>
  <c r="F90" i="7"/>
  <c r="I117" i="7"/>
  <c r="E117" i="7"/>
  <c r="I129" i="7"/>
  <c r="I119" i="7"/>
  <c r="I115" i="7"/>
  <c r="E115" i="7"/>
  <c r="I107" i="7"/>
  <c r="I103" i="7"/>
  <c r="I125" i="7"/>
  <c r="I121" i="7"/>
  <c r="I113" i="7"/>
  <c r="I109" i="7"/>
  <c r="E109" i="7"/>
  <c r="I105" i="7"/>
  <c r="E105" i="7"/>
  <c r="I101" i="7"/>
  <c r="E101" i="7"/>
  <c r="E65" i="14"/>
  <c r="E64" i="14"/>
  <c r="E63" i="14"/>
  <c r="H67" i="14"/>
  <c r="M30" i="4"/>
  <c r="M27" i="4"/>
  <c r="M31" i="4"/>
  <c r="M28" i="4"/>
  <c r="M29" i="4"/>
  <c r="M32" i="4"/>
  <c r="M33" i="4"/>
  <c r="M37" i="15"/>
  <c r="M29" i="15"/>
  <c r="J26" i="10"/>
  <c r="J31" i="10"/>
  <c r="F28" i="4"/>
  <c r="F32" i="4"/>
  <c r="F29" i="4"/>
  <c r="F33" i="4"/>
  <c r="F30" i="4"/>
  <c r="F31" i="4"/>
  <c r="F27" i="4"/>
  <c r="J31" i="5"/>
  <c r="J26" i="5"/>
  <c r="M31" i="10"/>
  <c r="M26" i="10"/>
  <c r="F37" i="15"/>
  <c r="F29" i="15"/>
  <c r="E66" i="14"/>
  <c r="E62" i="14"/>
  <c r="O56" i="14"/>
  <c r="O60" i="14"/>
  <c r="O64" i="14"/>
  <c r="E42" i="4"/>
  <c r="M26" i="5"/>
  <c r="M31" i="5"/>
  <c r="F31" i="10"/>
  <c r="F26" i="10"/>
  <c r="E45" i="15"/>
  <c r="J56" i="14"/>
  <c r="J60" i="14"/>
  <c r="J64" i="14"/>
  <c r="E87" i="2"/>
  <c r="E99" i="2"/>
  <c r="I81" i="2"/>
  <c r="J31" i="4"/>
  <c r="J28" i="4"/>
  <c r="J32" i="4"/>
  <c r="J29" i="4"/>
  <c r="J30" i="4"/>
  <c r="J33" i="4"/>
  <c r="J27" i="4"/>
  <c r="E43" i="4"/>
  <c r="I41" i="4"/>
  <c r="F31" i="5"/>
  <c r="F26" i="5"/>
  <c r="E40" i="10"/>
  <c r="I38" i="10"/>
  <c r="J29" i="15"/>
  <c r="J37" i="15"/>
  <c r="I49" i="15"/>
  <c r="I37" i="4"/>
  <c r="I35" i="10"/>
  <c r="I41" i="15"/>
  <c r="E41" i="15"/>
  <c r="M30" i="15"/>
  <c r="M34" i="15"/>
  <c r="M31" i="15"/>
  <c r="M35" i="15"/>
  <c r="M32" i="15"/>
  <c r="M36" i="15"/>
  <c r="M33" i="15"/>
  <c r="I38" i="15"/>
  <c r="J31" i="15"/>
  <c r="J35" i="15"/>
  <c r="J32" i="15"/>
  <c r="J33" i="15"/>
  <c r="J30" i="15"/>
  <c r="J36" i="15"/>
  <c r="J34" i="15"/>
  <c r="I48" i="15"/>
  <c r="I45" i="15"/>
  <c r="I47" i="15"/>
  <c r="I43" i="15"/>
  <c r="I46" i="15"/>
  <c r="I42" i="15"/>
  <c r="E38" i="15"/>
  <c r="F32" i="15"/>
  <c r="F36" i="15"/>
  <c r="F33" i="15"/>
  <c r="F30" i="15"/>
  <c r="F34" i="15"/>
  <c r="F31" i="15"/>
  <c r="F35" i="15"/>
  <c r="E46" i="15"/>
  <c r="E42" i="15"/>
  <c r="E47" i="15"/>
  <c r="E43" i="15"/>
  <c r="M27" i="10"/>
  <c r="M28" i="10"/>
  <c r="M29" i="10"/>
  <c r="M30" i="10"/>
  <c r="J28" i="10"/>
  <c r="J29" i="10"/>
  <c r="J27" i="10"/>
  <c r="J30" i="10"/>
  <c r="F29" i="10"/>
  <c r="F30" i="10"/>
  <c r="F27" i="10"/>
  <c r="F28" i="10"/>
  <c r="I39" i="10"/>
  <c r="I37" i="10"/>
  <c r="E35" i="10"/>
  <c r="E38" i="10"/>
  <c r="E39" i="10"/>
  <c r="E37" i="10"/>
  <c r="E36" i="10"/>
  <c r="M27" i="5"/>
  <c r="M28" i="5"/>
  <c r="M29" i="5"/>
  <c r="M30" i="5"/>
  <c r="J30" i="5"/>
  <c r="J27" i="5"/>
  <c r="J28" i="5"/>
  <c r="J29" i="5"/>
  <c r="F27" i="5"/>
  <c r="F28" i="5"/>
  <c r="F29" i="5"/>
  <c r="F30" i="5"/>
  <c r="E37" i="4"/>
  <c r="E41" i="4"/>
  <c r="E81" i="2"/>
  <c r="E93" i="2"/>
  <c r="E85" i="2"/>
  <c r="E89" i="2"/>
  <c r="E97" i="2"/>
  <c r="E101" i="2"/>
  <c r="I89" i="2"/>
  <c r="I83" i="2"/>
  <c r="I87" i="2"/>
  <c r="I91" i="2"/>
  <c r="I95" i="2"/>
  <c r="I99" i="2"/>
  <c r="I103" i="2"/>
  <c r="D104" i="2"/>
  <c r="F79" i="2" s="1"/>
  <c r="E96" i="6"/>
  <c r="E112" i="6"/>
  <c r="L125" i="6"/>
  <c r="M93" i="6" s="1"/>
  <c r="H125" i="6"/>
  <c r="D125" i="6"/>
  <c r="C125" i="6"/>
  <c r="E109" i="6"/>
  <c r="I111" i="7"/>
  <c r="E129" i="7"/>
  <c r="E125" i="7"/>
  <c r="E121" i="7"/>
  <c r="E113" i="7"/>
  <c r="E97" i="7"/>
  <c r="E100" i="7"/>
  <c r="E104" i="7"/>
  <c r="E108" i="7"/>
  <c r="E112" i="7"/>
  <c r="E116" i="7"/>
  <c r="E120" i="7"/>
  <c r="E124" i="7"/>
  <c r="E103" i="7"/>
  <c r="O58" i="14"/>
  <c r="O62" i="14"/>
  <c r="O66" i="14"/>
  <c r="E57" i="14"/>
  <c r="E59" i="14"/>
  <c r="E55" i="14"/>
  <c r="C67" i="14"/>
  <c r="O55" i="14"/>
  <c r="O63" i="14"/>
  <c r="O57" i="14"/>
  <c r="O61" i="14"/>
  <c r="O65" i="14"/>
  <c r="J55" i="14"/>
  <c r="J58" i="14"/>
  <c r="J62" i="14"/>
  <c r="J66" i="14"/>
  <c r="J63" i="14"/>
  <c r="J57" i="14"/>
  <c r="J61" i="14"/>
  <c r="J65" i="14"/>
  <c r="E58" i="14"/>
  <c r="M67" i="14"/>
  <c r="O59" i="14"/>
  <c r="J59" i="14"/>
  <c r="E44" i="15"/>
  <c r="E48" i="15"/>
  <c r="I44" i="15"/>
  <c r="L50" i="15"/>
  <c r="M41" i="15" s="1"/>
  <c r="H50" i="15"/>
  <c r="J49" i="15" s="1"/>
  <c r="G50" i="15"/>
  <c r="D50" i="15"/>
  <c r="C50" i="15"/>
  <c r="I40" i="10"/>
  <c r="L41" i="10"/>
  <c r="M40" i="10" s="1"/>
  <c r="H41" i="10"/>
  <c r="J40" i="10" s="1"/>
  <c r="I36" i="10"/>
  <c r="G41" i="10"/>
  <c r="D41" i="10"/>
  <c r="F40" i="10" s="1"/>
  <c r="C41" i="10"/>
  <c r="E32" i="10"/>
  <c r="I32" i="10"/>
  <c r="E36" i="5"/>
  <c r="E40" i="5"/>
  <c r="E38" i="5"/>
  <c r="I40" i="5"/>
  <c r="I38" i="5"/>
  <c r="E35" i="5"/>
  <c r="E39" i="5"/>
  <c r="D41" i="5"/>
  <c r="I35" i="5"/>
  <c r="I39" i="5"/>
  <c r="H41" i="5"/>
  <c r="J35" i="5" s="1"/>
  <c r="I32" i="5"/>
  <c r="I37" i="5"/>
  <c r="E32" i="5"/>
  <c r="G41" i="5"/>
  <c r="L41" i="5"/>
  <c r="E37" i="5"/>
  <c r="C41" i="5"/>
  <c r="I38" i="4"/>
  <c r="E34" i="4"/>
  <c r="E38" i="4"/>
  <c r="I39" i="4"/>
  <c r="I43" i="4"/>
  <c r="L44" i="4"/>
  <c r="H44" i="4"/>
  <c r="I42" i="4"/>
  <c r="D44" i="4"/>
  <c r="G44" i="4"/>
  <c r="I40" i="4"/>
  <c r="E39" i="4"/>
  <c r="C44" i="4"/>
  <c r="E40" i="4"/>
  <c r="L104" i="2"/>
  <c r="G104" i="2"/>
  <c r="H104" i="2"/>
  <c r="J79" i="2" s="1"/>
  <c r="I96" i="2"/>
  <c r="C104" i="2"/>
  <c r="I84" i="2"/>
  <c r="I88" i="2"/>
  <c r="I92" i="2"/>
  <c r="I100" i="2"/>
  <c r="E84" i="2"/>
  <c r="E88" i="2"/>
  <c r="E92" i="2"/>
  <c r="E96" i="2"/>
  <c r="E100" i="2"/>
  <c r="E80" i="2"/>
  <c r="E97" i="6"/>
  <c r="E113" i="6"/>
  <c r="I117" i="6"/>
  <c r="E93" i="6"/>
  <c r="E101" i="6"/>
  <c r="E117" i="6"/>
  <c r="I109" i="6"/>
  <c r="E105" i="6"/>
  <c r="E121" i="6"/>
  <c r="G125" i="6"/>
  <c r="E96" i="7"/>
  <c r="I96" i="7"/>
  <c r="I100" i="7"/>
  <c r="I104" i="7"/>
  <c r="I108" i="7"/>
  <c r="I112" i="7"/>
  <c r="I116" i="7"/>
  <c r="I120" i="7"/>
  <c r="I124" i="7"/>
  <c r="I128" i="7"/>
  <c r="H130" i="7"/>
  <c r="I126" i="7"/>
  <c r="E98" i="7"/>
  <c r="E123" i="7"/>
  <c r="E111" i="7"/>
  <c r="E119" i="7"/>
  <c r="D130" i="7"/>
  <c r="E102" i="7"/>
  <c r="E126" i="7"/>
  <c r="E106" i="7"/>
  <c r="E110" i="7"/>
  <c r="E114" i="7"/>
  <c r="E122" i="7"/>
  <c r="G130" i="7"/>
  <c r="E118" i="7"/>
  <c r="L130" i="7"/>
  <c r="I110" i="7"/>
  <c r="I102" i="7"/>
  <c r="I106" i="7"/>
  <c r="I114" i="7"/>
  <c r="I118" i="7"/>
  <c r="I122" i="7"/>
  <c r="I98" i="7"/>
  <c r="C130" i="7"/>
  <c r="N67" i="14"/>
  <c r="I67" i="14"/>
  <c r="D67" i="14"/>
  <c r="M41" i="12"/>
  <c r="M38" i="15" l="1"/>
  <c r="M34" i="4"/>
  <c r="M99" i="7"/>
  <c r="M103" i="7"/>
  <c r="M107" i="7"/>
  <c r="M111" i="7"/>
  <c r="M115" i="7"/>
  <c r="M119" i="7"/>
  <c r="M123" i="7"/>
  <c r="M127" i="7"/>
  <c r="M102" i="7"/>
  <c r="M114" i="7"/>
  <c r="M126" i="7"/>
  <c r="M100" i="7"/>
  <c r="M104" i="7"/>
  <c r="M108" i="7"/>
  <c r="M112" i="7"/>
  <c r="M116" i="7"/>
  <c r="M120" i="7"/>
  <c r="M124" i="7"/>
  <c r="M128" i="7"/>
  <c r="M98" i="7"/>
  <c r="M118" i="7"/>
  <c r="M97" i="7"/>
  <c r="M101" i="7"/>
  <c r="M105" i="7"/>
  <c r="M109" i="7"/>
  <c r="M113" i="7"/>
  <c r="M117" i="7"/>
  <c r="M121" i="7"/>
  <c r="M125" i="7"/>
  <c r="M129" i="7"/>
  <c r="M106" i="7"/>
  <c r="M110" i="7"/>
  <c r="M122" i="7"/>
  <c r="M96" i="7"/>
  <c r="J102" i="7"/>
  <c r="J99" i="7"/>
  <c r="J103" i="7"/>
  <c r="J107" i="7"/>
  <c r="J111" i="7"/>
  <c r="J115" i="7"/>
  <c r="J119" i="7"/>
  <c r="J123" i="7"/>
  <c r="J127" i="7"/>
  <c r="J100" i="7"/>
  <c r="J104" i="7"/>
  <c r="J108" i="7"/>
  <c r="J112" i="7"/>
  <c r="J116" i="7"/>
  <c r="J120" i="7"/>
  <c r="J124" i="7"/>
  <c r="J128" i="7"/>
  <c r="J97" i="7"/>
  <c r="J101" i="7"/>
  <c r="J105" i="7"/>
  <c r="J109" i="7"/>
  <c r="J113" i="7"/>
  <c r="J117" i="7"/>
  <c r="J121" i="7"/>
  <c r="J125" i="7"/>
  <c r="J129" i="7"/>
  <c r="J98" i="7"/>
  <c r="J106" i="7"/>
  <c r="J110" i="7"/>
  <c r="J114" i="7"/>
  <c r="J118" i="7"/>
  <c r="J122" i="7"/>
  <c r="J126" i="7"/>
  <c r="J96" i="7"/>
  <c r="F102" i="7"/>
  <c r="F104" i="7"/>
  <c r="F120" i="7"/>
  <c r="F99" i="7"/>
  <c r="F115" i="7"/>
  <c r="F127" i="7"/>
  <c r="F112" i="7"/>
  <c r="F100" i="7"/>
  <c r="F124" i="7"/>
  <c r="F97" i="7"/>
  <c r="F101" i="7"/>
  <c r="F105" i="7"/>
  <c r="F109" i="7"/>
  <c r="F113" i="7"/>
  <c r="F117" i="7"/>
  <c r="F121" i="7"/>
  <c r="F125" i="7"/>
  <c r="F129" i="7"/>
  <c r="F98" i="7"/>
  <c r="F106" i="7"/>
  <c r="F110" i="7"/>
  <c r="F114" i="7"/>
  <c r="F118" i="7"/>
  <c r="F122" i="7"/>
  <c r="F126" i="7"/>
  <c r="F103" i="7"/>
  <c r="F107" i="7"/>
  <c r="F111" i="7"/>
  <c r="F119" i="7"/>
  <c r="F123" i="7"/>
  <c r="F108" i="7"/>
  <c r="F116" i="7"/>
  <c r="F128" i="7"/>
  <c r="F96" i="7"/>
  <c r="M96" i="6"/>
  <c r="M100" i="6"/>
  <c r="M104" i="6"/>
  <c r="M108" i="6"/>
  <c r="M112" i="6"/>
  <c r="M116" i="6"/>
  <c r="M120" i="6"/>
  <c r="M124" i="6"/>
  <c r="M102" i="6"/>
  <c r="M122" i="6"/>
  <c r="M97" i="6"/>
  <c r="M101" i="6"/>
  <c r="M105" i="6"/>
  <c r="M109" i="6"/>
  <c r="M113" i="6"/>
  <c r="M117" i="6"/>
  <c r="M121" i="6"/>
  <c r="M94" i="6"/>
  <c r="M110" i="6"/>
  <c r="M118" i="6"/>
  <c r="M95" i="6"/>
  <c r="M99" i="6"/>
  <c r="M103" i="6"/>
  <c r="M107" i="6"/>
  <c r="M111" i="6"/>
  <c r="M115" i="6"/>
  <c r="M119" i="6"/>
  <c r="M123" i="6"/>
  <c r="M98" i="6"/>
  <c r="M106" i="6"/>
  <c r="M114" i="6"/>
  <c r="J96" i="6"/>
  <c r="J100" i="6"/>
  <c r="J104" i="6"/>
  <c r="J108" i="6"/>
  <c r="J112" i="6"/>
  <c r="J116" i="6"/>
  <c r="J120" i="6"/>
  <c r="J124" i="6"/>
  <c r="J97" i="6"/>
  <c r="J101" i="6"/>
  <c r="J105" i="6"/>
  <c r="J109" i="6"/>
  <c r="J113" i="6"/>
  <c r="J117" i="6"/>
  <c r="J121" i="6"/>
  <c r="J94" i="6"/>
  <c r="J98" i="6"/>
  <c r="J102" i="6"/>
  <c r="J106" i="6"/>
  <c r="J110" i="6"/>
  <c r="J114" i="6"/>
  <c r="J118" i="6"/>
  <c r="J122" i="6"/>
  <c r="J95" i="6"/>
  <c r="J99" i="6"/>
  <c r="J103" i="6"/>
  <c r="J107" i="6"/>
  <c r="J111" i="6"/>
  <c r="J115" i="6"/>
  <c r="J119" i="6"/>
  <c r="J123" i="6"/>
  <c r="J93" i="6"/>
  <c r="E125" i="6"/>
  <c r="F96" i="6"/>
  <c r="F100" i="6"/>
  <c r="F104" i="6"/>
  <c r="F108" i="6"/>
  <c r="F112" i="6"/>
  <c r="F116" i="6"/>
  <c r="F120" i="6"/>
  <c r="F124" i="6"/>
  <c r="F101" i="6"/>
  <c r="F97" i="6"/>
  <c r="F105" i="6"/>
  <c r="F121" i="6"/>
  <c r="F94" i="6"/>
  <c r="F98" i="6"/>
  <c r="F102" i="6"/>
  <c r="F106" i="6"/>
  <c r="F110" i="6"/>
  <c r="F114" i="6"/>
  <c r="F118" i="6"/>
  <c r="F122" i="6"/>
  <c r="F113" i="6"/>
  <c r="F95" i="6"/>
  <c r="F99" i="6"/>
  <c r="F103" i="6"/>
  <c r="F107" i="6"/>
  <c r="F111" i="6"/>
  <c r="F115" i="6"/>
  <c r="F119" i="6"/>
  <c r="F123" i="6"/>
  <c r="F109" i="6"/>
  <c r="F117" i="6"/>
  <c r="F93" i="6"/>
  <c r="M81" i="2"/>
  <c r="M85" i="2"/>
  <c r="M89" i="2"/>
  <c r="M93" i="2"/>
  <c r="M97" i="2"/>
  <c r="M101" i="2"/>
  <c r="M82" i="2"/>
  <c r="M86" i="2"/>
  <c r="M90" i="2"/>
  <c r="M94" i="2"/>
  <c r="M98" i="2"/>
  <c r="M102" i="2"/>
  <c r="M83" i="2"/>
  <c r="M87" i="2"/>
  <c r="M91" i="2"/>
  <c r="M95" i="2"/>
  <c r="M99" i="2"/>
  <c r="M103" i="2"/>
  <c r="M80" i="2"/>
  <c r="M84" i="2"/>
  <c r="M88" i="2"/>
  <c r="M92" i="2"/>
  <c r="M96" i="2"/>
  <c r="M100" i="2"/>
  <c r="M79" i="2"/>
  <c r="I104" i="2"/>
  <c r="J80" i="2"/>
  <c r="J84" i="2"/>
  <c r="J88" i="2"/>
  <c r="J92" i="2"/>
  <c r="J96" i="2"/>
  <c r="J100" i="2"/>
  <c r="J81" i="2"/>
  <c r="J85" i="2"/>
  <c r="J89" i="2"/>
  <c r="J93" i="2"/>
  <c r="J97" i="2"/>
  <c r="J101" i="2"/>
  <c r="J82" i="2"/>
  <c r="J86" i="2"/>
  <c r="J90" i="2"/>
  <c r="J94" i="2"/>
  <c r="J98" i="2"/>
  <c r="J102" i="2"/>
  <c r="J83" i="2"/>
  <c r="J87" i="2"/>
  <c r="J91" i="2"/>
  <c r="J95" i="2"/>
  <c r="J99" i="2"/>
  <c r="J103" i="2"/>
  <c r="F83" i="2"/>
  <c r="F87" i="2"/>
  <c r="F91" i="2"/>
  <c r="F95" i="2"/>
  <c r="F99" i="2"/>
  <c r="F103" i="2"/>
  <c r="F80" i="2"/>
  <c r="F84" i="2"/>
  <c r="F88" i="2"/>
  <c r="F92" i="2"/>
  <c r="F96" i="2"/>
  <c r="F100" i="2"/>
  <c r="F81" i="2"/>
  <c r="F85" i="2"/>
  <c r="F89" i="2"/>
  <c r="F93" i="2"/>
  <c r="F97" i="2"/>
  <c r="F101" i="2"/>
  <c r="F82" i="2"/>
  <c r="F86" i="2"/>
  <c r="F90" i="2"/>
  <c r="F94" i="2"/>
  <c r="F98" i="2"/>
  <c r="F102" i="2"/>
  <c r="M40" i="4"/>
  <c r="M41" i="4"/>
  <c r="M38" i="4"/>
  <c r="M42" i="4"/>
  <c r="M39" i="4"/>
  <c r="M43" i="4"/>
  <c r="M37" i="4"/>
  <c r="J39" i="4"/>
  <c r="J43" i="4"/>
  <c r="J40" i="4"/>
  <c r="J41" i="4"/>
  <c r="J38" i="4"/>
  <c r="J42" i="4"/>
  <c r="J37" i="4"/>
  <c r="F38" i="4"/>
  <c r="F42" i="4"/>
  <c r="F39" i="4"/>
  <c r="F43" i="4"/>
  <c r="F40" i="4"/>
  <c r="F41" i="4"/>
  <c r="F37" i="4"/>
  <c r="M40" i="5"/>
  <c r="M36" i="5"/>
  <c r="M38" i="5"/>
  <c r="M39" i="5"/>
  <c r="M37" i="5"/>
  <c r="M35" i="5"/>
  <c r="J40" i="5"/>
  <c r="J36" i="5"/>
  <c r="J37" i="5"/>
  <c r="J38" i="5"/>
  <c r="J39" i="5"/>
  <c r="F40" i="5"/>
  <c r="F37" i="5"/>
  <c r="F39" i="5"/>
  <c r="F36" i="5"/>
  <c r="F38" i="5"/>
  <c r="F35" i="5"/>
  <c r="M35" i="10"/>
  <c r="J35" i="10"/>
  <c r="F35" i="10"/>
  <c r="M45" i="15"/>
  <c r="M46" i="15"/>
  <c r="M43" i="15"/>
  <c r="M49" i="15"/>
  <c r="J41" i="15"/>
  <c r="F46" i="15"/>
  <c r="F49" i="15"/>
  <c r="F41" i="15"/>
  <c r="M47" i="15"/>
  <c r="M44" i="15"/>
  <c r="M48" i="15"/>
  <c r="M42" i="15"/>
  <c r="J47" i="15"/>
  <c r="J44" i="15"/>
  <c r="J42" i="15"/>
  <c r="J43" i="15"/>
  <c r="J45" i="15"/>
  <c r="J48" i="15"/>
  <c r="J46" i="15"/>
  <c r="F44" i="15"/>
  <c r="F43" i="15"/>
  <c r="F42" i="15"/>
  <c r="F48" i="15"/>
  <c r="F47" i="15"/>
  <c r="F45" i="15"/>
  <c r="M32" i="10"/>
  <c r="J32" i="10"/>
  <c r="F32" i="10"/>
  <c r="M36" i="10"/>
  <c r="M37" i="10"/>
  <c r="M38" i="10"/>
  <c r="M39" i="10"/>
  <c r="J36" i="10"/>
  <c r="J37" i="10"/>
  <c r="J39" i="10"/>
  <c r="J38" i="10"/>
  <c r="F36" i="10"/>
  <c r="F37" i="10"/>
  <c r="F38" i="10"/>
  <c r="F39" i="10"/>
  <c r="E104" i="2"/>
  <c r="I125" i="6"/>
  <c r="I130" i="7"/>
  <c r="I50" i="15"/>
  <c r="E50" i="15"/>
  <c r="I41" i="10"/>
  <c r="E41" i="10"/>
  <c r="I41" i="5"/>
  <c r="E41" i="5"/>
  <c r="E44" i="4"/>
  <c r="I44" i="4"/>
  <c r="E130" i="7"/>
  <c r="O28" i="14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04" i="2" l="1"/>
  <c r="F104" i="2"/>
  <c r="F130" i="7"/>
  <c r="J130" i="7"/>
  <c r="F125" i="6"/>
  <c r="M50" i="15"/>
  <c r="M41" i="10"/>
  <c r="J41" i="10"/>
  <c r="F41" i="10"/>
  <c r="L49" i="6"/>
  <c r="M20" i="6" l="1"/>
  <c r="M24" i="6"/>
  <c r="M28" i="6"/>
  <c r="M32" i="6"/>
  <c r="M40" i="6"/>
  <c r="M48" i="6"/>
  <c r="M26" i="6"/>
  <c r="M38" i="6"/>
  <c r="M46" i="6"/>
  <c r="M21" i="6"/>
  <c r="M25" i="6"/>
  <c r="M29" i="6"/>
  <c r="M33" i="6"/>
  <c r="M37" i="6"/>
  <c r="M41" i="6"/>
  <c r="M45" i="6"/>
  <c r="M17" i="6"/>
  <c r="M22" i="6"/>
  <c r="M34" i="6"/>
  <c r="M19" i="6"/>
  <c r="M23" i="6"/>
  <c r="M27" i="6"/>
  <c r="M31" i="6"/>
  <c r="M35" i="6"/>
  <c r="M39" i="6"/>
  <c r="M43" i="6"/>
  <c r="M47" i="6"/>
  <c r="M36" i="6"/>
  <c r="M44" i="6"/>
  <c r="M18" i="6"/>
  <c r="M30" i="6"/>
  <c r="M42" i="6"/>
  <c r="C39" i="12"/>
  <c r="J39" i="12"/>
  <c r="I39" i="12"/>
  <c r="O39" i="12"/>
  <c r="N39" i="12"/>
  <c r="E39" i="12"/>
  <c r="D39" i="12"/>
  <c r="M125" i="6" l="1"/>
  <c r="M29" i="12"/>
  <c r="C29" i="12" l="1"/>
  <c r="L26" i="15" l="1"/>
  <c r="H26" i="15"/>
  <c r="G26" i="15"/>
  <c r="D26" i="15"/>
  <c r="C26" i="15"/>
  <c r="L23" i="5"/>
  <c r="H23" i="5"/>
  <c r="G23" i="5"/>
  <c r="D23" i="5"/>
  <c r="C23" i="5"/>
  <c r="M22" i="5" l="1"/>
  <c r="M17" i="5"/>
  <c r="J22" i="5"/>
  <c r="J17" i="5"/>
  <c r="F22" i="5"/>
  <c r="F17" i="5"/>
  <c r="M25" i="15"/>
  <c r="M17" i="15"/>
  <c r="J17" i="15"/>
  <c r="J25" i="15"/>
  <c r="F25" i="15"/>
  <c r="F17" i="15"/>
  <c r="J21" i="15"/>
  <c r="J20" i="15"/>
  <c r="J18" i="15"/>
  <c r="J22" i="15"/>
  <c r="J19" i="15"/>
  <c r="J23" i="15"/>
  <c r="J24" i="15"/>
  <c r="F18" i="15"/>
  <c r="F22" i="15"/>
  <c r="F19" i="15"/>
  <c r="F23" i="15"/>
  <c r="F20" i="15"/>
  <c r="F24" i="15"/>
  <c r="F21" i="15"/>
  <c r="I23" i="5"/>
  <c r="I26" i="15"/>
  <c r="E26" i="15"/>
  <c r="E23" i="5"/>
  <c r="F50" i="15" l="1"/>
  <c r="F38" i="15"/>
  <c r="J38" i="15"/>
  <c r="J50" i="15"/>
  <c r="F41" i="5"/>
  <c r="F32" i="5"/>
  <c r="J41" i="5"/>
  <c r="M41" i="5"/>
  <c r="M32" i="5"/>
  <c r="J32" i="5"/>
  <c r="I25" i="15"/>
  <c r="I24" i="15"/>
  <c r="I23" i="15"/>
  <c r="I22" i="15"/>
  <c r="I21" i="15"/>
  <c r="I20" i="15"/>
  <c r="I19" i="15"/>
  <c r="I18" i="15"/>
  <c r="I17" i="15"/>
  <c r="E25" i="15"/>
  <c r="E24" i="15"/>
  <c r="E23" i="15"/>
  <c r="E22" i="15"/>
  <c r="E21" i="15"/>
  <c r="E20" i="15"/>
  <c r="E19" i="15"/>
  <c r="E18" i="15"/>
  <c r="E17" i="15"/>
  <c r="I22" i="5"/>
  <c r="I21" i="5"/>
  <c r="I20" i="5"/>
  <c r="I19" i="5"/>
  <c r="I18" i="5"/>
  <c r="I17" i="5"/>
  <c r="E22" i="5"/>
  <c r="E21" i="5"/>
  <c r="E20" i="5"/>
  <c r="E19" i="5"/>
  <c r="E18" i="5"/>
  <c r="E17" i="5"/>
  <c r="L23" i="10"/>
  <c r="H23" i="10"/>
  <c r="G23" i="10"/>
  <c r="D23" i="10"/>
  <c r="C23" i="10"/>
  <c r="I22" i="10"/>
  <c r="I21" i="10"/>
  <c r="I20" i="10"/>
  <c r="I19" i="10"/>
  <c r="I18" i="10"/>
  <c r="I17" i="10"/>
  <c r="E22" i="10"/>
  <c r="E21" i="10"/>
  <c r="E20" i="10"/>
  <c r="E19" i="10"/>
  <c r="E18" i="10"/>
  <c r="E17" i="10"/>
  <c r="M22" i="10" l="1"/>
  <c r="M17" i="10"/>
  <c r="J22" i="10"/>
  <c r="J17" i="10"/>
  <c r="F22" i="10"/>
  <c r="F17" i="10"/>
  <c r="I23" i="10"/>
  <c r="E23" i="10"/>
  <c r="I23" i="4"/>
  <c r="I22" i="4"/>
  <c r="I21" i="4"/>
  <c r="I20" i="4"/>
  <c r="I19" i="4"/>
  <c r="I18" i="4"/>
  <c r="I17" i="4"/>
  <c r="G24" i="4"/>
  <c r="E23" i="4"/>
  <c r="E22" i="4"/>
  <c r="E21" i="4"/>
  <c r="E20" i="4"/>
  <c r="E19" i="4"/>
  <c r="E18" i="4"/>
  <c r="E17" i="4"/>
  <c r="L24" i="4"/>
  <c r="H24" i="4"/>
  <c r="C24" i="4"/>
  <c r="D24" i="4"/>
  <c r="M18" i="4" l="1"/>
  <c r="M22" i="4"/>
  <c r="M19" i="4"/>
  <c r="M23" i="4"/>
  <c r="M20" i="4"/>
  <c r="M17" i="4"/>
  <c r="M21" i="4"/>
  <c r="J21" i="4"/>
  <c r="J18" i="4"/>
  <c r="J22" i="4"/>
  <c r="J19" i="4"/>
  <c r="J23" i="4"/>
  <c r="J20" i="4"/>
  <c r="J17" i="4"/>
  <c r="F20" i="4"/>
  <c r="F17" i="4"/>
  <c r="F21" i="4"/>
  <c r="F18" i="4"/>
  <c r="F22" i="4"/>
  <c r="F19" i="4"/>
  <c r="F23" i="4"/>
  <c r="F34" i="4"/>
  <c r="M44" i="4"/>
  <c r="E24" i="4"/>
  <c r="I24" i="4"/>
  <c r="H42" i="2"/>
  <c r="G42" i="2"/>
  <c r="D42" i="2"/>
  <c r="C42" i="2"/>
  <c r="J21" i="2" l="1"/>
  <c r="J25" i="2"/>
  <c r="J29" i="2"/>
  <c r="J33" i="2"/>
  <c r="J37" i="2"/>
  <c r="J41" i="2"/>
  <c r="J18" i="2"/>
  <c r="J22" i="2"/>
  <c r="J26" i="2"/>
  <c r="J30" i="2"/>
  <c r="J34" i="2"/>
  <c r="J38" i="2"/>
  <c r="J17" i="2"/>
  <c r="J19" i="2"/>
  <c r="J23" i="2"/>
  <c r="J27" i="2"/>
  <c r="J31" i="2"/>
  <c r="J35" i="2"/>
  <c r="J39" i="2"/>
  <c r="J20" i="2"/>
  <c r="J24" i="2"/>
  <c r="J28" i="2"/>
  <c r="J32" i="2"/>
  <c r="J36" i="2"/>
  <c r="J40" i="2"/>
  <c r="F19" i="2"/>
  <c r="F23" i="2"/>
  <c r="F27" i="2"/>
  <c r="F31" i="2"/>
  <c r="F35" i="2"/>
  <c r="F39" i="2"/>
  <c r="F20" i="2"/>
  <c r="F24" i="2"/>
  <c r="F28" i="2"/>
  <c r="F32" i="2"/>
  <c r="F36" i="2"/>
  <c r="F40" i="2"/>
  <c r="F21" i="2"/>
  <c r="F25" i="2"/>
  <c r="F29" i="2"/>
  <c r="F33" i="2"/>
  <c r="F37" i="2"/>
  <c r="F41" i="2"/>
  <c r="F18" i="2"/>
  <c r="F22" i="2"/>
  <c r="F26" i="2"/>
  <c r="F30" i="2"/>
  <c r="F34" i="2"/>
  <c r="F38" i="2"/>
  <c r="F17" i="2"/>
  <c r="J44" i="4"/>
  <c r="F44" i="4"/>
  <c r="J34" i="4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17" i="2"/>
  <c r="J42" i="2" l="1"/>
  <c r="F42" i="2"/>
  <c r="H49" i="6"/>
  <c r="G49" i="6"/>
  <c r="D49" i="6"/>
  <c r="C49" i="6"/>
  <c r="J20" i="6" l="1"/>
  <c r="J24" i="6"/>
  <c r="J28" i="6"/>
  <c r="J32" i="6"/>
  <c r="J36" i="6"/>
  <c r="J40" i="6"/>
  <c r="J44" i="6"/>
  <c r="J48" i="6"/>
  <c r="J21" i="6"/>
  <c r="J25" i="6"/>
  <c r="J29" i="6"/>
  <c r="J33" i="6"/>
  <c r="J37" i="6"/>
  <c r="J41" i="6"/>
  <c r="J45" i="6"/>
  <c r="J17" i="6"/>
  <c r="J18" i="6"/>
  <c r="J22" i="6"/>
  <c r="J26" i="6"/>
  <c r="J30" i="6"/>
  <c r="J34" i="6"/>
  <c r="J38" i="6"/>
  <c r="J42" i="6"/>
  <c r="J46" i="6"/>
  <c r="J19" i="6"/>
  <c r="J23" i="6"/>
  <c r="J27" i="6"/>
  <c r="J31" i="6"/>
  <c r="J35" i="6"/>
  <c r="J39" i="6"/>
  <c r="J43" i="6"/>
  <c r="J47" i="6"/>
  <c r="F20" i="6"/>
  <c r="F24" i="6"/>
  <c r="F28" i="6"/>
  <c r="F32" i="6"/>
  <c r="F36" i="6"/>
  <c r="F40" i="6"/>
  <c r="F44" i="6"/>
  <c r="F48" i="6"/>
  <c r="F25" i="6"/>
  <c r="F41" i="6"/>
  <c r="F17" i="6"/>
  <c r="F33" i="6"/>
  <c r="F18" i="6"/>
  <c r="F22" i="6"/>
  <c r="F26" i="6"/>
  <c r="F30" i="6"/>
  <c r="F34" i="6"/>
  <c r="F38" i="6"/>
  <c r="F42" i="6"/>
  <c r="F46" i="6"/>
  <c r="F21" i="6"/>
  <c r="F37" i="6"/>
  <c r="F19" i="6"/>
  <c r="F23" i="6"/>
  <c r="F27" i="6"/>
  <c r="F31" i="6"/>
  <c r="F35" i="6"/>
  <c r="F39" i="6"/>
  <c r="F43" i="6"/>
  <c r="F47" i="6"/>
  <c r="F29" i="6"/>
  <c r="F45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J125" i="6" l="1"/>
  <c r="G50" i="7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F49" i="7" s="1"/>
  <c r="M29" i="14"/>
  <c r="H29" i="14"/>
  <c r="C29" i="14"/>
  <c r="E50" i="7" l="1"/>
  <c r="H29" i="12"/>
  <c r="E19" i="12"/>
  <c r="E18" i="12"/>
  <c r="E17" i="12"/>
  <c r="E21" i="12"/>
  <c r="E22" i="12"/>
  <c r="E23" i="12"/>
  <c r="E24" i="12"/>
  <c r="E25" i="12"/>
  <c r="E26" i="12"/>
  <c r="E27" i="12"/>
  <c r="E28" i="12"/>
  <c r="E20" i="12"/>
  <c r="M20" i="15" l="1"/>
  <c r="M18" i="15"/>
  <c r="J26" i="15" l="1"/>
  <c r="F26" i="15"/>
  <c r="M22" i="15"/>
  <c r="M23" i="15"/>
  <c r="M19" i="15"/>
  <c r="M24" i="15"/>
  <c r="M21" i="15"/>
  <c r="N29" i="14"/>
  <c r="I29" i="14"/>
  <c r="D29" i="14"/>
  <c r="N29" i="12"/>
  <c r="I29" i="12"/>
  <c r="D29" i="12"/>
  <c r="M26" i="15" l="1"/>
  <c r="N33" i="12"/>
  <c r="I33" i="12"/>
  <c r="D33" i="12"/>
  <c r="J32" i="12"/>
  <c r="O32" i="12"/>
  <c r="E32" i="12"/>
  <c r="J18" i="10" l="1"/>
  <c r="J19" i="10"/>
  <c r="J20" i="10"/>
  <c r="J21" i="10"/>
  <c r="F18" i="10"/>
  <c r="F19" i="10"/>
  <c r="F20" i="10"/>
  <c r="F21" i="10"/>
  <c r="J18" i="5"/>
  <c r="J19" i="5"/>
  <c r="J20" i="5"/>
  <c r="J21" i="5"/>
  <c r="F18" i="5"/>
  <c r="F19" i="5"/>
  <c r="F20" i="5"/>
  <c r="F21" i="5"/>
  <c r="F49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J50" i="7" l="1"/>
  <c r="F50" i="7"/>
  <c r="J23" i="10"/>
  <c r="F23" i="10"/>
  <c r="J23" i="5"/>
  <c r="F23" i="5"/>
  <c r="J24" i="4"/>
  <c r="F24" i="4"/>
  <c r="J49" i="6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37" i="7"/>
  <c r="M45" i="7"/>
  <c r="M17" i="7"/>
  <c r="M21" i="7"/>
  <c r="M25" i="7"/>
  <c r="M29" i="7"/>
  <c r="M33" i="7"/>
  <c r="M41" i="7"/>
  <c r="M46" i="7"/>
  <c r="M18" i="7"/>
  <c r="M22" i="7"/>
  <c r="M26" i="7"/>
  <c r="M30" i="7"/>
  <c r="M34" i="7"/>
  <c r="M38" i="7"/>
  <c r="M42" i="7"/>
  <c r="M20" i="10"/>
  <c r="M21" i="10"/>
  <c r="M18" i="10"/>
  <c r="M19" i="10"/>
  <c r="L42" i="2"/>
  <c r="M19" i="2" l="1"/>
  <c r="M23" i="2"/>
  <c r="M27" i="2"/>
  <c r="M31" i="2"/>
  <c r="M35" i="2"/>
  <c r="M39" i="2"/>
  <c r="M20" i="2"/>
  <c r="M24" i="2"/>
  <c r="M28" i="2"/>
  <c r="M32" i="2"/>
  <c r="M36" i="2"/>
  <c r="M40" i="2"/>
  <c r="M21" i="2"/>
  <c r="M25" i="2"/>
  <c r="M29" i="2"/>
  <c r="M33" i="2"/>
  <c r="M37" i="2"/>
  <c r="M41" i="2"/>
  <c r="M18" i="2"/>
  <c r="M22" i="2"/>
  <c r="M26" i="2"/>
  <c r="M30" i="2"/>
  <c r="M34" i="2"/>
  <c r="M38" i="2"/>
  <c r="M17" i="2"/>
  <c r="M23" i="10"/>
  <c r="M130" i="7"/>
  <c r="M50" i="7"/>
  <c r="M18" i="5"/>
  <c r="M19" i="5"/>
  <c r="M20" i="5"/>
  <c r="M21" i="5"/>
  <c r="M104" i="2" l="1"/>
  <c r="M23" i="5"/>
  <c r="M24" i="4"/>
  <c r="M42" i="2"/>
  <c r="M49" i="6"/>
</calcChain>
</file>

<file path=xl/sharedStrings.xml><?xml version="1.0" encoding="utf-8"?>
<sst xmlns="http://schemas.openxmlformats.org/spreadsheetml/2006/main" count="828" uniqueCount="324">
  <si>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</si>
  <si>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</si>
  <si>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</si>
  <si>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</si>
  <si>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</si>
  <si>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</si>
  <si>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</si>
  <si>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</si>
  <si>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</si>
  <si>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</si>
  <si>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</si>
  <si>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</si>
  <si>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</si>
  <si>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</si>
  <si>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</si>
  <si>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</si>
  <si>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</si>
  <si>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</si>
  <si>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</si>
  <si>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</si>
  <si>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</si>
  <si>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</si>
  <si>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</si>
  <si>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</si>
  <si>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</si>
  <si>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</si>
  <si>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</si>
  <si>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</si>
  <si>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</si>
  <si>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</si>
  <si>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</si>
  <si>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</si>
  <si>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</si>
  <si>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</si>
  <si>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</si>
  <si>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</si>
  <si>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</si>
  <si>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</si>
  <si>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</si>
  <si>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</si>
  <si>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</si>
  <si>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</si>
  <si>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</si>
  <si>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</si>
  <si>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</si>
  <si>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</si>
  <si>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</si>
  <si>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</si>
  <si>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</si>
  <si>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</si>
  <si>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</si>
  <si>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</si>
  <si>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</si>
  <si>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</si>
  <si>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</si>
  <si>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</si>
  <si>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</si>
  <si>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</si>
  <si>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</si>
  <si>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</si>
  <si>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</si>
  <si>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</si>
  <si>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</si>
  <si>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</si>
  <si>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</si>
  <si>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</si>
  <si>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</si>
  <si>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</si>
  <si>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</si>
  <si>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</si>
  <si>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</si>
  <si>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</si>
  <si>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</si>
  <si>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</si>
  <si>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</si>
  <si>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</si>
  <si>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</si>
  <si>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</si>
  <si>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</si>
  <si>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</si>
  <si>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</si>
  <si>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</si>
  <si>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</si>
  <si>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</si>
  <si>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</si>
  <si>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</si>
  <si>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</si>
  <si>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</si>
  <si>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</si>
  <si>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</si>
  <si>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</si>
  <si>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</si>
  <si>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</si>
  <si>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</si>
  <si>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</si>
  <si>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</si>
  <si>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</si>
  <si>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</si>
  <si>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</si>
  <si>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</si>
  <si>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</si>
  <si>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</si>
  <si>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</si>
  <si>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</si>
  <si>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</si>
  <si>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</si>
  <si>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</si>
  <si>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</si>
  <si>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</si>
  <si>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</si>
  <si>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</si>
  <si>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</si>
  <si>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</si>
  <si>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</si>
  <si>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</si>
  <si>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</si>
  <si>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</si>
  <si>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</si>
  <si>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</si>
  <si>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</si>
  <si>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</si>
  <si>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</si>
  <si>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</si>
  <si>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</si>
  <si>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</si>
  <si>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</si>
  <si>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</si>
  <si>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</si>
  <si>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</si>
  <si>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</si>
  <si>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</si>
  <si>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</si>
  <si>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</si>
  <si>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</si>
  <si>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</si>
  <si>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</si>
  <si>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</si>
  <si>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</si>
  <si>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</si>
  <si>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</si>
  <si>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</si>
  <si>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</si>
  <si>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</si>
  <si>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</si>
  <si>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</si>
  <si>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</si>
  <si>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</si>
  <si>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</si>
  <si>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</si>
  <si>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</si>
  <si>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</si>
  <si>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</si>
  <si>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</si>
  <si>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</si>
  <si>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</si>
  <si>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</si>
  <si>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</si>
  <si>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</si>
  <si>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</si>
  <si>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</si>
  <si>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</si>
  <si>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</si>
  <si>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</si>
  <si>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</si>
  <si>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</si>
  <si>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</si>
  <si>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</si>
  <si>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</si>
  <si>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</si>
  <si>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</si>
  <si>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</si>
  <si>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</si>
  <si>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</si>
  <si>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</si>
  <si>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</si>
  <si>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</si>
  <si>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</si>
  <si>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</si>
  <si>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</si>
  <si>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</si>
  <si>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</si>
  <si>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</si>
  <si>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</si>
  <si>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</si>
  <si>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</si>
  <si>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</si>
  <si>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</si>
  <si>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</si>
  <si>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</si>
  <si>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</si>
  <si>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</si>
  <si>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</si>
  <si>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</si>
  <si>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</si>
  <si>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</si>
  <si>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</si>
  <si>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</si>
  <si>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</si>
  <si>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</si>
  <si>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</si>
  <si>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</si>
  <si>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</si>
  <si>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</si>
  <si>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</si>
  <si>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</si>
  <si>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</si>
  <si>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</si>
  <si>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</si>
  <si>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</si>
  <si>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</si>
  <si>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</si>
  <si>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</si>
  <si>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</si>
  <si>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</si>
  <si>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</si>
  <si>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</si>
  <si>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</si>
  <si>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</si>
  <si>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</si>
  <si>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</si>
  <si>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</si>
  <si>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</si>
  <si>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</si>
  <si>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</si>
  <si>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</si>
  <si>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</si>
  <si>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</si>
  <si>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SISE*.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</si>
  <si>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</si>
  <si>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</si>
  <si>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</si>
  <si>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</si>
  <si>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</si>
  <si>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</si>
  <si>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</si>
  <si>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</si>
  <si>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</si>
  <si>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</si>
  <si>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</si>
  <si>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</si>
  <si>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</si>
  <si>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</si>
  <si>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</si>
  <si>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</si>
  <si>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</si>
  <si>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</si>
  <si>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</si>
  <si>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</si>
  <si>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</si>
  <si>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</si>
  <si>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</si>
  <si>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</si>
  <si>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</si>
  <si>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</si>
  <si>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</si>
  <si>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</si>
  <si>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</si>
  <si>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</si>
  <si>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</si>
  <si>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</si>
  <si>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</si>
  <si>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</si>
  <si>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</si>
  <si>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</si>
  <si>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</si>
  <si>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</si>
  <si>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</si>
  <si>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</si>
  <si>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</si>
  <si>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</si>
  <si>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</si>
  <si>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</si>
  <si>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</si>
  <si>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</si>
  <si>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</si>
  <si>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</si>
  <si>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</si>
  <si>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</si>
  <si>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</si>
  <si>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</si>
  <si>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</si>
  <si>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</si>
  <si>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</si>
  <si>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</si>
  <si>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</si>
  <si>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</si>
  <si>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</si>
  <si>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</si>
  <si>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</si>
  <si>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</si>
  <si>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</si>
  <si>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</si>
  <si>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</si>
  <si>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</si>
  <si>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</si>
  <si>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</si>
  <si>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</si>
  <si>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</si>
  <si>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</si>
  <si>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</si>
  <si>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</si>
  <si>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</si>
  <si>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</si>
  <si>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</si>
  <si>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</si>
  <si>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</si>
  <si>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</si>
  <si>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>TOTAL</t>
  </si>
  <si>
    <t>MUJERES</t>
  </si>
  <si>
    <t>HOMBRES</t>
  </si>
  <si>
    <t xml:space="preserve">INFORME ESTADÍSTICO DE OFERENTES POR SEXO DEL SISTEMA DE INFORMACIÓN </t>
  </si>
  <si>
    <t>(Total, mujeres y hombres)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</si>
  <si>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</t>
    </r>
  </si>
  <si>
    <t>*Esta información corresponde a 101 Prestadores que actualmente hacen uso del Sistema de Información</t>
  </si>
  <si>
    <t>Diciembre de 2018</t>
  </si>
  <si>
    <t>Enero de 2019</t>
  </si>
  <si>
    <t>% Cambio   '18/'17</t>
  </si>
  <si>
    <t>Acumulado 2013-2018</t>
  </si>
  <si>
    <t>2013-2018</t>
  </si>
  <si>
    <t>Diciembre</t>
  </si>
  <si>
    <t>Año corrido a Diciembre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</si>
  <si>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Diciembre</t>
    </r>
  </si>
  <si>
    <t>Acumulado a Diciembre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</si>
  <si>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Diciembre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</si>
</sst>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"/>
    <numFmt numFmtId="166" formatCode="_-* #,##0\ _€_-;\-* #,##0\ _€_-;_-* &quot;-&quot;??\ _€_-;_-@_-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b/>
      <sz val="14"/>
      <color rgb="FFC00000"/>
      <name val="Calibri"/>
      <family val="2"/>
      <scheme val="minor"/>
    </font>
    <font>
      <sz val="12"/>
      <color rgb="FFFFFFFF"/>
      <name val="Calibri"/>
      <family val="2"/>
      <scheme val="minor"/>
    </font>
    <font>
      <sz val="11"/>
      <color rgb="FF5F5F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164" fontId="9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5" fontId="16" fillId="2" borderId="9" xfId="4" applyNumberFormat="1" applyFont="1" applyFill="1" applyBorder="1"/>
    <xf numFmtId="3" fontId="17" fillId="4" borderId="9" xfId="4" applyNumberFormat="1" applyFont="1" applyFill="1" applyBorder="1"/>
    <xf numFmtId="165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5" fontId="13" fillId="2" borderId="9" xfId="4" applyNumberFormat="1" applyFont="1" applyFill="1" applyBorder="1"/>
    <xf numFmtId="3" fontId="13" fillId="2" borderId="9" xfId="4" applyNumberFormat="1" applyFont="1" applyFill="1" applyBorder="1"/>
    <xf numFmtId="165" fontId="13" fillId="2" borderId="0" xfId="4" applyNumberFormat="1" applyFont="1" applyFill="1" applyBorder="1"/>
    <xf numFmtId="0" fontId="0" fillId="0" borderId="8" xfId="0" applyFont="1" applyBorder="1"/>
    <xf numFmtId="165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6" fontId="0" fillId="0" borderId="0" xfId="5" applyNumberFormat="1" applyFont="1" applyBorder="1"/>
    <xf numFmtId="166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30" fillId="2" borderId="0" xfId="0" applyFont="1" applyFill="1" applyBorder="1"/>
    <xf numFmtId="166" fontId="0" fillId="0" borderId="4" xfId="5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65" fontId="17" fillId="5" borderId="9" xfId="4" applyNumberFormat="1" applyFont="1" applyFill="1" applyBorder="1"/>
    <xf numFmtId="3" fontId="31" fillId="4" borderId="9" xfId="4" applyNumberFormat="1" applyFont="1" applyFill="1" applyBorder="1"/>
    <xf numFmtId="165" fontId="31" fillId="4" borderId="9" xfId="4" applyNumberFormat="1" applyFont="1" applyFill="1" applyBorder="1"/>
    <xf numFmtId="166" fontId="32" fillId="0" borderId="0" xfId="5" applyNumberFormat="1" applyFont="1" applyBorder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17" fontId="13" fillId="2" borderId="10" xfId="0" applyNumberFormat="1" applyFont="1" applyFill="1" applyBorder="1" applyAlignment="1">
      <alignment horizontal="center" vertical="center" wrapText="1"/>
    </xf>
    <xf numFmtId="17" fontId="18" fillId="2" borderId="10" xfId="0" applyNumberFormat="1" applyFont="1" applyFill="1" applyBorder="1" applyAlignment="1">
      <alignment horizontal="center" vertical="center" wrapText="1"/>
    </xf>
    <xf numFmtId="1" fontId="20" fillId="2" borderId="10" xfId="4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3" fontId="0" fillId="2" borderId="0" xfId="0" applyNumberFormat="1" applyFill="1"/>
    <xf numFmtId="1" fontId="28" fillId="0" borderId="0" xfId="0" applyNumberFormat="1" applyFont="1"/>
    <xf numFmtId="3" fontId="0" fillId="0" borderId="0" xfId="0" applyNumberFormat="1"/>
  </cellXfs>
  <cellStyles count="6">
    <cellStyle name="Hipervínculo" xfId="2" builtinId="8"/>
    <cellStyle name="Millares" xfId="5" builtinId="3"/>
    <cellStyle name="Normal" xfId="0" builtinId="0"/>
    <cellStyle name="Normal 2" xfId="1" xr:uid="{00000000-0005-0000-0000-000003000000}"/>
    <cellStyle name="Normal_Fenaviquín 14 (2007) - Base importaciones maquinaria" xfId="3" xr:uid="{00000000-0005-0000-0000-000004000000}"/>
    <cellStyle name="Normal_Fenaviquín 15 (2007) - Huevo por colores" xfId="4" xr:uid="{00000000-0005-0000-0000-000005000000}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Diciembre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55466</c:v>
                </c:pt>
                <c:pt idx="1">
                  <c:v>52566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Diciembre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27860</c:v>
                </c:pt>
                <c:pt idx="1">
                  <c:v>26138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Diciembre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27606</c:v>
                </c:pt>
                <c:pt idx="1">
                  <c:v>26428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lasificaciones!A1"/><Relationship Id="rId5" Type="http://schemas.openxmlformats.org/officeDocument/2006/relationships/image" Target="../media/image5.png"/><Relationship Id="rId4" Type="http://schemas.openxmlformats.org/officeDocument/2006/relationships/hyperlink" Target="#'Aspiraci&#243;n Salarial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5" Type="http://schemas.openxmlformats.org/officeDocument/2006/relationships/image" Target="../media/image5.png"/><Relationship Id="rId4" Type="http://schemas.openxmlformats.org/officeDocument/2006/relationships/hyperlink" Target="#'&#193;reas de conocimiento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&#205;ndice!A1"/><Relationship Id="rId7" Type="http://schemas.openxmlformats.org/officeDocument/2006/relationships/chart" Target="../charts/chart2.xml"/><Relationship Id="rId2" Type="http://schemas.openxmlformats.org/officeDocument/2006/relationships/image" Target="../media/image2.jpeg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Edad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Departamentos!A1"/><Relationship Id="rId5" Type="http://schemas.openxmlformats.org/officeDocument/2006/relationships/image" Target="../media/image5.png"/><Relationship Id="rId4" Type="http://schemas.openxmlformats.org/officeDocument/2006/relationships/hyperlink" Target="#Sex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iudades!A1"/><Relationship Id="rId5" Type="http://schemas.openxmlformats.org/officeDocument/2006/relationships/image" Target="../media/image5.png"/><Relationship Id="rId4" Type="http://schemas.openxmlformats.org/officeDocument/2006/relationships/hyperlink" Target="#Edad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Ocupaciones!A1"/><Relationship Id="rId5" Type="http://schemas.openxmlformats.org/officeDocument/2006/relationships/image" Target="../media/image5.png"/><Relationship Id="rId4" Type="http://schemas.openxmlformats.org/officeDocument/2006/relationships/hyperlink" Target="#Departamentos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ducaci&#243;n '!A1"/><Relationship Id="rId5" Type="http://schemas.openxmlformats.org/officeDocument/2006/relationships/image" Target="../media/image5.png"/><Relationship Id="rId4" Type="http://schemas.openxmlformats.org/officeDocument/2006/relationships/hyperlink" Target="#Ciudades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xperiencia laboral'!A1"/><Relationship Id="rId5" Type="http://schemas.openxmlformats.org/officeDocument/2006/relationships/image" Target="../media/image5.png"/><Relationship Id="rId4" Type="http://schemas.openxmlformats.org/officeDocument/2006/relationships/hyperlink" Target="#Ocupaciones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Aspiraci&#243;n Salarial'!A1"/><Relationship Id="rId5" Type="http://schemas.openxmlformats.org/officeDocument/2006/relationships/image" Target="../media/image5.png"/><Relationship Id="rId4" Type="http://schemas.openxmlformats.org/officeDocument/2006/relationships/hyperlink" Target="#'Educaci&#243;n 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&#193;reas de conocimiento'!A1"/><Relationship Id="rId5" Type="http://schemas.openxmlformats.org/officeDocument/2006/relationships/image" Target="../media/image5.png"/><Relationship Id="rId4" Type="http://schemas.openxmlformats.org/officeDocument/2006/relationships/hyperlink" Target="#'Experiencia laboral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335315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69340" cy="1047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2</xdr:col>
      <xdr:colOff>5221</xdr:colOff>
      <xdr:row>6</xdr:row>
      <xdr:rowOff>54475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64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53104" y="259292"/>
          <a:ext cx="2711672" cy="1064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1</xdr:rowOff>
    </xdr:from>
    <xdr:to>
      <xdr:col>3</xdr:col>
      <xdr:colOff>719668</xdr:colOff>
      <xdr:row>5</xdr:row>
      <xdr:rowOff>68268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04"/>
        <a:stretch/>
      </xdr:blipFill>
      <xdr:spPr>
        <a:xfrm>
          <a:off x="116419" y="1"/>
          <a:ext cx="3693582" cy="1105434"/>
        </a:xfrm>
        <a:prstGeom prst="rect">
          <a:avLst/>
        </a:prstGeom>
      </xdr:spPr>
    </xdr:pic>
    <xdr:clientData/>
  </xdr:twoCellAnchor>
  <xdr:twoCellAnchor editAs="oneCell">
    <xdr:from>
      <xdr:col>6</xdr:col>
      <xdr:colOff>126999</xdr:colOff>
      <xdr:row>0</xdr:row>
      <xdr:rowOff>0</xdr:rowOff>
    </xdr:from>
    <xdr:to>
      <xdr:col>9</xdr:col>
      <xdr:colOff>173566</xdr:colOff>
      <xdr:row>5</xdr:row>
      <xdr:rowOff>68267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52"/>
        <a:stretch/>
      </xdr:blipFill>
      <xdr:spPr>
        <a:xfrm>
          <a:off x="4730749" y="0"/>
          <a:ext cx="2406650" cy="1105434"/>
        </a:xfrm>
        <a:prstGeom prst="rect">
          <a:avLst/>
        </a:prstGeom>
      </xdr:spPr>
    </xdr:pic>
    <xdr:clientData/>
  </xdr:twoCellAnchor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31749</xdr:rowOff>
    </xdr:from>
    <xdr:to>
      <xdr:col>5</xdr:col>
      <xdr:colOff>987</xdr:colOff>
      <xdr:row>6</xdr:row>
      <xdr:rowOff>86224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64582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475190</xdr:colOff>
      <xdr:row>1</xdr:row>
      <xdr:rowOff>94189</xdr:rowOff>
    </xdr:from>
    <xdr:to>
      <xdr:col>15</xdr:col>
      <xdr:colOff>483879</xdr:colOff>
      <xdr:row>6</xdr:row>
      <xdr:rowOff>148664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327022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987</xdr:colOff>
      <xdr:row>6</xdr:row>
      <xdr:rowOff>54475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877357</xdr:colOff>
      <xdr:row>1</xdr:row>
      <xdr:rowOff>62440</xdr:rowOff>
    </xdr:from>
    <xdr:to>
      <xdr:col>15</xdr:col>
      <xdr:colOff>782329</xdr:colOff>
      <xdr:row>6</xdr:row>
      <xdr:rowOff>116915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295273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635987</xdr:colOff>
      <xdr:row>6</xdr:row>
      <xdr:rowOff>60825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709083</xdr:colOff>
      <xdr:row>1</xdr:row>
      <xdr:rowOff>9525</xdr:rowOff>
    </xdr:from>
    <xdr:to>
      <xdr:col>12</xdr:col>
      <xdr:colOff>221</xdr:colOff>
      <xdr:row>6</xdr:row>
      <xdr:rowOff>70350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795683" y="238125"/>
          <a:ext cx="2718022" cy="1070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148161</xdr:colOff>
      <xdr:row>1</xdr:row>
      <xdr:rowOff>9525</xdr:rowOff>
    </xdr:from>
    <xdr:to>
      <xdr:col>11</xdr:col>
      <xdr:colOff>675433</xdr:colOff>
      <xdr:row>6</xdr:row>
      <xdr:rowOff>64000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8170328" y="242358"/>
          <a:ext cx="2718022" cy="1070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1</xdr:col>
      <xdr:colOff>3772887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85912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714303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306917</xdr:colOff>
      <xdr:row>1</xdr:row>
      <xdr:rowOff>30692</xdr:rowOff>
    </xdr:from>
    <xdr:to>
      <xdr:col>11</xdr:col>
      <xdr:colOff>781272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577667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569605</xdr:colOff>
      <xdr:row>6</xdr:row>
      <xdr:rowOff>74584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75641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580189</xdr:colOff>
      <xdr:row>6</xdr:row>
      <xdr:rowOff>95750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2" tint="-0.249977111117893"/>
  </sheetPr>
  <dimension ref="A1:P49"/>
  <sheetViews>
    <sheetView showGridLines="0" zoomScale="90" zoomScaleNormal="90" workbookViewId="0">
      <selection activeCell="C22" sqref="C22"/>
    </sheetView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101" t="s">
        <v>310</v>
      </c>
      <c r="C7" s="101"/>
      <c r="D7" s="101"/>
      <c r="E7" s="101"/>
      <c r="F7" s="101"/>
      <c r="G7" s="15"/>
    </row>
    <row r="8" spans="1:16" ht="15.75" customHeight="1">
      <c r="A8" s="12"/>
      <c r="B8" s="101" t="s">
        <v>227</v>
      </c>
      <c r="C8" s="101"/>
      <c r="D8" s="101"/>
      <c r="E8" s="101"/>
      <c r="F8" s="101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285</v>
      </c>
      <c r="D14" s="4"/>
      <c r="E14" s="4"/>
      <c r="F14" s="4"/>
      <c r="G14" s="15"/>
    </row>
    <row r="15" spans="1:16" ht="15.75">
      <c r="A15" s="12"/>
      <c r="B15" s="24"/>
      <c r="C15" s="41" t="s">
        <v>286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298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1" t="s">
        <v>313</v>
      </c>
      <c r="C26" s="4"/>
      <c r="D26" s="4"/>
      <c r="E26" s="4"/>
      <c r="F26" s="4"/>
      <c r="G26" s="15"/>
    </row>
    <row r="27" spans="1:7">
      <c r="A27" s="12"/>
      <c r="B27" s="81" t="s">
        <v>228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230</v>
      </c>
      <c r="C30" s="45" t="s">
        <v>314</v>
      </c>
      <c r="D30" s="4"/>
      <c r="E30" s="4"/>
      <c r="F30" s="4"/>
      <c r="G30" s="15"/>
    </row>
    <row r="31" spans="1:7" ht="15.75">
      <c r="A31" s="12"/>
      <c r="B31" s="44" t="s">
        <v>229</v>
      </c>
      <c r="C31" s="45" t="s">
        <v>315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 xr:uid="{00000000-0004-0000-0000-000000000000}"/>
    <hyperlink ref="C16" location="Departamentos!A1" display="Oferentes por departamentos " xr:uid="{00000000-0004-0000-0000-000001000000}"/>
    <hyperlink ref="C17" location="Ciudades!A1" display="Oferentes por ciudades" xr:uid="{00000000-0004-0000-0000-000002000000}"/>
    <hyperlink ref="C18" location="Ocupaciones!A1" display="Oferentes por ocupaciones " xr:uid="{00000000-0004-0000-0000-000003000000}"/>
    <hyperlink ref="C19" location="'Educación '!A1" display="Oferentes por nivel educativo " xr:uid="{00000000-0004-0000-0000-000004000000}"/>
    <hyperlink ref="C20" location="'Experiencia laboral'!A1" display="Oferentes por experiencia laboral" xr:uid="{00000000-0004-0000-0000-000005000000}"/>
    <hyperlink ref="C22" location="'Aspiración Salarial'!A1" display="Oferentes por rangos de salarios" xr:uid="{00000000-0004-0000-0000-000006000000}"/>
    <hyperlink ref="C15" location="Edad!A1" display="Oferentes por rangos de edad" xr:uid="{00000000-0004-0000-0000-000007000000}"/>
    <hyperlink ref="C21" location="'Áreas de conocimiento'!A1" display="Oferentes por áreas de conocimiento" xr:uid="{00000000-0004-0000-0000-000008000000}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FF0000"/>
  </sheetPr>
  <dimension ref="A1:S70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9" t="s">
        <v>297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5"/>
    </row>
    <row r="12" spans="1:19" ht="15.75">
      <c r="A12" s="12"/>
      <c r="B12" s="8"/>
      <c r="C12" s="109" t="s">
        <v>311</v>
      </c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5"/>
    </row>
    <row r="13" spans="1:19" ht="18.75">
      <c r="A13" s="12"/>
      <c r="B13" s="92" t="s">
        <v>307</v>
      </c>
      <c r="N13" s="15"/>
    </row>
    <row r="14" spans="1:19" ht="47.25">
      <c r="A14" s="12"/>
      <c r="B14" s="30" t="s">
        <v>296</v>
      </c>
      <c r="C14" s="108" t="s">
        <v>319</v>
      </c>
      <c r="D14" s="108"/>
      <c r="E14" s="104" t="s">
        <v>316</v>
      </c>
      <c r="F14" s="104" t="s">
        <v>306</v>
      </c>
      <c r="G14" s="106" t="s">
        <v>321</v>
      </c>
      <c r="H14" s="107"/>
      <c r="I14" s="104" t="s">
        <v>316</v>
      </c>
      <c r="J14" s="104" t="s">
        <v>306</v>
      </c>
      <c r="K14" s="64"/>
      <c r="L14" s="86" t="s">
        <v>323</v>
      </c>
      <c r="M14" s="104" t="s">
        <v>101</v>
      </c>
      <c r="N14" s="15"/>
    </row>
    <row r="15" spans="1:19" ht="15.75">
      <c r="A15" s="12"/>
      <c r="B15" s="30"/>
      <c r="C15" s="31">
        <v>2017</v>
      </c>
      <c r="D15" s="31">
        <v>2018</v>
      </c>
      <c r="E15" s="104"/>
      <c r="F15" s="104"/>
      <c r="G15" s="31">
        <v>2017</v>
      </c>
      <c r="H15" s="31">
        <v>2018</v>
      </c>
      <c r="I15" s="104"/>
      <c r="J15" s="104"/>
      <c r="K15" s="64"/>
      <c r="L15" s="39" t="s">
        <v>318</v>
      </c>
      <c r="M15" s="104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287</v>
      </c>
      <c r="C17" s="35">
        <v>243</v>
      </c>
      <c r="D17" s="35">
        <v>212</v>
      </c>
      <c r="E17" s="36">
        <f t="shared" ref="E17:E26" si="0">IF(ISBLANK(D17),"",(IFERROR(((D17/C17-1)*100),"")))</f>
        <v>-12.757201646090532</v>
      </c>
      <c r="F17" s="36">
        <f>+(D17*100)/$D$26</f>
        <v>0.40330251493360725</v>
      </c>
      <c r="G17" s="35">
        <v>4796</v>
      </c>
      <c r="H17" s="35">
        <v>4321</v>
      </c>
      <c r="I17" s="36">
        <f t="shared" ref="I17:I26" si="1">IF(ISBLANK(H17),"",(IFERROR(((H17/G17-1)*100),"")))</f>
        <v>-9.9040867389491254</v>
      </c>
      <c r="J17" s="36">
        <f>+(H17*100)/$H$26</f>
        <v>0.39093034364957585</v>
      </c>
      <c r="K17" s="79"/>
      <c r="L17" s="35">
        <v>19782</v>
      </c>
      <c r="M17" s="36">
        <f>+(L17*100)/$L$26</f>
        <v>0.40913845971841378</v>
      </c>
      <c r="N17" s="15"/>
    </row>
    <row r="18" spans="1:14" ht="15.75">
      <c r="A18" s="12"/>
      <c r="B18" s="34" t="s">
        <v>288</v>
      </c>
      <c r="C18" s="35">
        <v>606</v>
      </c>
      <c r="D18" s="35">
        <v>700</v>
      </c>
      <c r="E18" s="36">
        <f t="shared" si="0"/>
        <v>15.511551155115511</v>
      </c>
      <c r="F18" s="36">
        <f t="shared" ref="F18:F24" si="2">+(D18*100)/$D$26</f>
        <v>1.3316592474222881</v>
      </c>
      <c r="G18" s="35">
        <v>11902</v>
      </c>
      <c r="H18" s="35">
        <v>11276</v>
      </c>
      <c r="I18" s="36">
        <f t="shared" si="1"/>
        <v>-5.2596202318938019</v>
      </c>
      <c r="J18" s="36">
        <f t="shared" ref="J18:J24" si="3">+(H18*100)/$H$26</f>
        <v>1.020164442257028</v>
      </c>
      <c r="K18" s="79"/>
      <c r="L18" s="35">
        <v>57150</v>
      </c>
      <c r="M18" s="36">
        <f t="shared" ref="M18:M24" si="4">+(L18*100)/$L$26</f>
        <v>1.1819969150190754</v>
      </c>
      <c r="N18" s="15"/>
    </row>
    <row r="19" spans="1:14" ht="15.75">
      <c r="A19" s="12"/>
      <c r="B19" s="34" t="s">
        <v>289</v>
      </c>
      <c r="C19" s="35">
        <v>1763</v>
      </c>
      <c r="D19" s="35">
        <v>1712</v>
      </c>
      <c r="E19" s="36">
        <f t="shared" si="0"/>
        <v>-2.8927963698241688</v>
      </c>
      <c r="F19" s="36">
        <f t="shared" si="2"/>
        <v>3.2568580451242246</v>
      </c>
      <c r="G19" s="35">
        <v>23012</v>
      </c>
      <c r="H19" s="35">
        <v>22970</v>
      </c>
      <c r="I19" s="36">
        <f t="shared" si="1"/>
        <v>-0.18251347123240391</v>
      </c>
      <c r="J19" s="36">
        <f t="shared" si="3"/>
        <v>2.0781462609652297</v>
      </c>
      <c r="K19" s="79"/>
      <c r="L19" s="35">
        <v>96443</v>
      </c>
      <c r="M19" s="36">
        <f t="shared" si="4"/>
        <v>1.9946689147013943</v>
      </c>
      <c r="N19" s="15"/>
    </row>
    <row r="20" spans="1:14" ht="15.75">
      <c r="A20" s="12"/>
      <c r="B20" s="34" t="s">
        <v>290</v>
      </c>
      <c r="C20" s="35">
        <v>1190</v>
      </c>
      <c r="D20" s="35">
        <v>999</v>
      </c>
      <c r="E20" s="36">
        <f t="shared" si="0"/>
        <v>-16.050420168067227</v>
      </c>
      <c r="F20" s="36">
        <f t="shared" si="2"/>
        <v>1.9004679831069513</v>
      </c>
      <c r="G20" s="35">
        <v>22238</v>
      </c>
      <c r="H20" s="35">
        <v>21119</v>
      </c>
      <c r="I20" s="36">
        <f t="shared" si="1"/>
        <v>-5.0319273315945656</v>
      </c>
      <c r="J20" s="36">
        <f t="shared" si="3"/>
        <v>1.9106822327089545</v>
      </c>
      <c r="K20" s="79"/>
      <c r="L20" s="35">
        <v>94826</v>
      </c>
      <c r="M20" s="36">
        <f t="shared" si="4"/>
        <v>1.9612255374208021</v>
      </c>
      <c r="N20" s="15"/>
    </row>
    <row r="21" spans="1:14" ht="15.75">
      <c r="A21" s="12"/>
      <c r="B21" s="34" t="s">
        <v>291</v>
      </c>
      <c r="C21" s="35">
        <v>2416</v>
      </c>
      <c r="D21" s="35">
        <v>2478</v>
      </c>
      <c r="E21" s="36">
        <f t="shared" si="0"/>
        <v>2.5662251655629076</v>
      </c>
      <c r="F21" s="36">
        <f t="shared" si="2"/>
        <v>4.7140737358749005</v>
      </c>
      <c r="G21" s="35">
        <v>46959</v>
      </c>
      <c r="H21" s="35">
        <v>40165</v>
      </c>
      <c r="I21" s="36">
        <f t="shared" si="1"/>
        <v>-14.467940117975253</v>
      </c>
      <c r="J21" s="36">
        <f t="shared" si="3"/>
        <v>3.6338156104339769</v>
      </c>
      <c r="K21" s="79"/>
      <c r="L21" s="35">
        <v>216833</v>
      </c>
      <c r="M21" s="36">
        <f t="shared" si="4"/>
        <v>4.4846183215106068</v>
      </c>
      <c r="N21" s="15"/>
    </row>
    <row r="22" spans="1:14" ht="15" customHeight="1">
      <c r="A22" s="12"/>
      <c r="B22" s="34" t="s">
        <v>292</v>
      </c>
      <c r="C22" s="35">
        <v>4481</v>
      </c>
      <c r="D22" s="35">
        <v>4242</v>
      </c>
      <c r="E22" s="36">
        <f t="shared" si="0"/>
        <v>-5.3336308859629593</v>
      </c>
      <c r="F22" s="36">
        <f t="shared" si="2"/>
        <v>8.0698550393790658</v>
      </c>
      <c r="G22" s="35">
        <v>105348</v>
      </c>
      <c r="H22" s="35">
        <v>93829</v>
      </c>
      <c r="I22" s="36">
        <f t="shared" si="1"/>
        <v>-10.934237004973991</v>
      </c>
      <c r="J22" s="36">
        <f t="shared" si="3"/>
        <v>8.4889153469789527</v>
      </c>
      <c r="K22" s="79"/>
      <c r="L22" s="35">
        <v>516092</v>
      </c>
      <c r="M22" s="36">
        <f t="shared" si="4"/>
        <v>10.674000907541988</v>
      </c>
      <c r="N22" s="15"/>
    </row>
    <row r="23" spans="1:14" ht="15.75">
      <c r="A23" s="12"/>
      <c r="B23" s="34" t="s">
        <v>293</v>
      </c>
      <c r="C23" s="35">
        <v>4186</v>
      </c>
      <c r="D23" s="35">
        <v>4133</v>
      </c>
      <c r="E23" s="36">
        <f t="shared" si="0"/>
        <v>-1.2661251791686534</v>
      </c>
      <c r="F23" s="36">
        <f t="shared" si="2"/>
        <v>7.8624966708518818</v>
      </c>
      <c r="G23" s="35">
        <v>86725</v>
      </c>
      <c r="H23" s="35">
        <v>75827</v>
      </c>
      <c r="I23" s="36">
        <f t="shared" si="1"/>
        <v>-12.566157394061694</v>
      </c>
      <c r="J23" s="36">
        <f t="shared" si="3"/>
        <v>6.8602349381893983</v>
      </c>
      <c r="K23" s="79"/>
      <c r="L23" s="35">
        <v>392898</v>
      </c>
      <c r="M23" s="36">
        <f t="shared" si="4"/>
        <v>8.1260581612802216</v>
      </c>
      <c r="N23" s="15"/>
    </row>
    <row r="24" spans="1:14" ht="15.75">
      <c r="A24" s="12"/>
      <c r="B24" s="34" t="s">
        <v>294</v>
      </c>
      <c r="C24" s="35">
        <v>285</v>
      </c>
      <c r="D24" s="35">
        <v>347</v>
      </c>
      <c r="E24" s="36">
        <f t="shared" si="0"/>
        <v>21.754385964912281</v>
      </c>
      <c r="F24" s="36">
        <f t="shared" si="2"/>
        <v>0.66012251265076283</v>
      </c>
      <c r="G24" s="35">
        <v>4579</v>
      </c>
      <c r="H24" s="35">
        <v>4554</v>
      </c>
      <c r="I24" s="36">
        <f t="shared" si="1"/>
        <v>-0.54597073596854839</v>
      </c>
      <c r="J24" s="36">
        <f t="shared" si="3"/>
        <v>0.41201036449436901</v>
      </c>
      <c r="K24" s="79"/>
      <c r="L24" s="35">
        <v>20399</v>
      </c>
      <c r="M24" s="36">
        <f t="shared" si="4"/>
        <v>0.4218994762812619</v>
      </c>
      <c r="N24" s="15"/>
    </row>
    <row r="25" spans="1:14" ht="15.75">
      <c r="A25" s="12"/>
      <c r="B25" s="34" t="s">
        <v>295</v>
      </c>
      <c r="C25" s="35">
        <v>40296</v>
      </c>
      <c r="D25" s="35">
        <v>37743</v>
      </c>
      <c r="E25" s="36">
        <f t="shared" si="0"/>
        <v>-6.335616438356162</v>
      </c>
      <c r="F25" s="36">
        <f>+(D25*100)/$D$26</f>
        <v>71.801164250656313</v>
      </c>
      <c r="G25" s="35">
        <v>790809</v>
      </c>
      <c r="H25" s="35">
        <v>831251</v>
      </c>
      <c r="I25" s="36">
        <f t="shared" si="1"/>
        <v>5.1140035078002466</v>
      </c>
      <c r="J25" s="36">
        <f>+(H25*100)/$H$26</f>
        <v>75.205100460322512</v>
      </c>
      <c r="K25" s="79"/>
      <c r="L25" s="35">
        <v>3420615</v>
      </c>
      <c r="M25" s="36">
        <f>+(L25*100)/$L$26</f>
        <v>70.74639330652623</v>
      </c>
      <c r="N25" s="15"/>
    </row>
    <row r="26" spans="1:14" ht="15.75">
      <c r="A26" s="12"/>
      <c r="B26" s="40" t="s">
        <v>70</v>
      </c>
      <c r="C26" s="37">
        <f>SUM(C17:C25)</f>
        <v>55466</v>
      </c>
      <c r="D26" s="37">
        <f>SUM(D17:D25)</f>
        <v>52566</v>
      </c>
      <c r="E26" s="38">
        <f t="shared" si="0"/>
        <v>-5.228428226300796</v>
      </c>
      <c r="F26" s="38">
        <f>SUM(F17:F25)</f>
        <v>100</v>
      </c>
      <c r="G26" s="37">
        <f t="shared" ref="G26:H26" si="5">SUM(G17:G25)</f>
        <v>1096368</v>
      </c>
      <c r="H26" s="37">
        <f t="shared" si="5"/>
        <v>1105312</v>
      </c>
      <c r="I26" s="38">
        <f t="shared" si="1"/>
        <v>0.8157844811231163</v>
      </c>
      <c r="J26" s="38">
        <f>SUM(J17:J25)</f>
        <v>100</v>
      </c>
      <c r="K26" s="4"/>
      <c r="L26" s="37">
        <f t="shared" ref="L26:M26" si="6">SUM(L17:L25)</f>
        <v>4835038</v>
      </c>
      <c r="M26" s="38">
        <f t="shared" si="6"/>
        <v>100</v>
      </c>
      <c r="N26" s="15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 ht="18.75">
      <c r="A28" s="12"/>
      <c r="B28" s="92" t="s">
        <v>308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15"/>
    </row>
    <row r="29" spans="1:14" ht="15.75">
      <c r="A29" s="12"/>
      <c r="B29" s="34" t="s">
        <v>287</v>
      </c>
      <c r="C29" s="35">
        <v>102</v>
      </c>
      <c r="D29" s="35">
        <v>83</v>
      </c>
      <c r="E29" s="36">
        <f t="shared" ref="E29:E37" si="7">IF(ISBLANK(D29),"",(IFERROR(((D29/C29-1)*100),"")))</f>
        <v>-18.627450980392158</v>
      </c>
      <c r="F29" s="36">
        <f>+(D29*100)/$D$38</f>
        <v>0.31406084455880129</v>
      </c>
      <c r="G29" s="35">
        <v>2060</v>
      </c>
      <c r="H29" s="35">
        <v>1845</v>
      </c>
      <c r="I29" s="36">
        <f t="shared" ref="I29:I37" si="8">IF(ISBLANK(H29),"",(IFERROR(((H29/G29-1)*100),"")))</f>
        <v>-10.436893203883491</v>
      </c>
      <c r="J29" s="36">
        <f>+(H29*100)/$H$38</f>
        <v>0.32040372606089235</v>
      </c>
      <c r="K29" s="79"/>
      <c r="L29" s="35">
        <v>8748</v>
      </c>
      <c r="M29" s="36">
        <f>+(L29*100)/$L$38</f>
        <v>0.33194693250753882</v>
      </c>
      <c r="N29" s="15"/>
    </row>
    <row r="30" spans="1:14" ht="15.75">
      <c r="A30" s="12"/>
      <c r="B30" s="34" t="s">
        <v>288</v>
      </c>
      <c r="C30" s="35">
        <v>287</v>
      </c>
      <c r="D30" s="35">
        <v>305</v>
      </c>
      <c r="E30" s="36">
        <f t="shared" si="7"/>
        <v>6.2717770034843134</v>
      </c>
      <c r="F30" s="36">
        <f t="shared" ref="F30:F36" si="9">+(D30*100)/$D$38</f>
        <v>1.1540790071136673</v>
      </c>
      <c r="G30" s="35">
        <v>5894</v>
      </c>
      <c r="H30" s="35">
        <v>5493</v>
      </c>
      <c r="I30" s="36">
        <f t="shared" si="8"/>
        <v>-6.8035290125551429</v>
      </c>
      <c r="J30" s="36">
        <f t="shared" ref="J30:J36" si="10">+(H30*100)/$H$38</f>
        <v>0.95391743482519331</v>
      </c>
      <c r="K30" s="79"/>
      <c r="L30" s="35">
        <v>28784</v>
      </c>
      <c r="M30" s="36">
        <f t="shared" ref="M30:M36" si="11">+(L30*100)/$L$38</f>
        <v>1.0922222799836532</v>
      </c>
      <c r="N30" s="15"/>
    </row>
    <row r="31" spans="1:14" ht="15.75">
      <c r="A31" s="12"/>
      <c r="B31" s="34" t="s">
        <v>289</v>
      </c>
      <c r="C31" s="35">
        <v>1365</v>
      </c>
      <c r="D31" s="35">
        <v>1313</v>
      </c>
      <c r="E31" s="36">
        <f t="shared" si="7"/>
        <v>-3.8095238095238071</v>
      </c>
      <c r="F31" s="36">
        <f t="shared" si="9"/>
        <v>4.9682155289844108</v>
      </c>
      <c r="G31" s="35">
        <v>17793</v>
      </c>
      <c r="H31" s="35">
        <v>17628</v>
      </c>
      <c r="I31" s="36">
        <f t="shared" si="8"/>
        <v>-0.92733097285448984</v>
      </c>
      <c r="J31" s="36">
        <f t="shared" si="10"/>
        <v>3.0612882834695991</v>
      </c>
      <c r="K31" s="79"/>
      <c r="L31" s="35">
        <v>73790</v>
      </c>
      <c r="M31" s="36">
        <f t="shared" si="11"/>
        <v>2.799995901889722</v>
      </c>
      <c r="N31" s="15"/>
    </row>
    <row r="32" spans="1:14" ht="15.75">
      <c r="A32" s="12"/>
      <c r="B32" s="34" t="s">
        <v>290</v>
      </c>
      <c r="C32" s="35">
        <v>901</v>
      </c>
      <c r="D32" s="35">
        <v>746</v>
      </c>
      <c r="E32" s="36">
        <f t="shared" si="7"/>
        <v>-17.203107658157602</v>
      </c>
      <c r="F32" s="36">
        <f t="shared" si="9"/>
        <v>2.8227637354321176</v>
      </c>
      <c r="G32" s="35">
        <v>17448</v>
      </c>
      <c r="H32" s="35">
        <v>16318</v>
      </c>
      <c r="I32" s="36">
        <f t="shared" si="8"/>
        <v>-6.4763869784502548</v>
      </c>
      <c r="J32" s="36">
        <f t="shared" si="10"/>
        <v>2.8337929549385588</v>
      </c>
      <c r="K32" s="79"/>
      <c r="L32" s="35">
        <v>74367</v>
      </c>
      <c r="M32" s="36">
        <f t="shared" si="11"/>
        <v>2.8218904355039025</v>
      </c>
      <c r="N32" s="15"/>
    </row>
    <row r="33" spans="1:14" ht="15.75">
      <c r="A33" s="12"/>
      <c r="B33" s="34" t="s">
        <v>291</v>
      </c>
      <c r="C33" s="35">
        <v>1537</v>
      </c>
      <c r="D33" s="35">
        <v>1611</v>
      </c>
      <c r="E33" s="36">
        <f t="shared" si="7"/>
        <v>4.8145738451528919</v>
      </c>
      <c r="F33" s="36">
        <f t="shared" si="9"/>
        <v>6.0958074769184201</v>
      </c>
      <c r="G33" s="35">
        <v>30969</v>
      </c>
      <c r="H33" s="35">
        <v>26207</v>
      </c>
      <c r="I33" s="36">
        <f t="shared" si="8"/>
        <v>-15.37666698957022</v>
      </c>
      <c r="J33" s="36">
        <f t="shared" si="10"/>
        <v>4.5511221945137157</v>
      </c>
      <c r="K33" s="79"/>
      <c r="L33" s="35">
        <v>143133</v>
      </c>
      <c r="M33" s="36">
        <f t="shared" si="11"/>
        <v>5.4312483185415585</v>
      </c>
      <c r="N33" s="15"/>
    </row>
    <row r="34" spans="1:14" ht="15.75">
      <c r="A34" s="12"/>
      <c r="B34" s="34" t="s">
        <v>292</v>
      </c>
      <c r="C34" s="35">
        <v>2833</v>
      </c>
      <c r="D34" s="35">
        <v>2705</v>
      </c>
      <c r="E34" s="36">
        <f t="shared" si="7"/>
        <v>-4.5181786092481468</v>
      </c>
      <c r="F34" s="36">
        <f t="shared" si="9"/>
        <v>10.235356440139245</v>
      </c>
      <c r="G34" s="35">
        <v>69933</v>
      </c>
      <c r="H34" s="35">
        <v>61661</v>
      </c>
      <c r="I34" s="36">
        <f t="shared" si="8"/>
        <v>-11.828464387342175</v>
      </c>
      <c r="J34" s="36">
        <f t="shared" si="10"/>
        <v>10.708083551566766</v>
      </c>
      <c r="K34" s="79"/>
      <c r="L34" s="35">
        <v>341461</v>
      </c>
      <c r="M34" s="36">
        <f t="shared" si="11"/>
        <v>12.956896607333872</v>
      </c>
      <c r="N34" s="15"/>
    </row>
    <row r="35" spans="1:14" ht="15.75">
      <c r="A35" s="12"/>
      <c r="B35" s="34" t="s">
        <v>293</v>
      </c>
      <c r="C35" s="35">
        <v>1340</v>
      </c>
      <c r="D35" s="35">
        <v>1391</v>
      </c>
      <c r="E35" s="36">
        <f t="shared" si="7"/>
        <v>3.8059701492537235</v>
      </c>
      <c r="F35" s="36">
        <f t="shared" si="9"/>
        <v>5.2633570455577416</v>
      </c>
      <c r="G35" s="35">
        <v>28989</v>
      </c>
      <c r="H35" s="35">
        <v>24924</v>
      </c>
      <c r="I35" s="36">
        <f t="shared" si="8"/>
        <v>-14.022560281486085</v>
      </c>
      <c r="J35" s="36">
        <f t="shared" si="10"/>
        <v>4.3283157009982007</v>
      </c>
      <c r="K35" s="79"/>
      <c r="L35" s="35">
        <v>133864</v>
      </c>
      <c r="M35" s="36">
        <f t="shared" si="11"/>
        <v>5.079531798489846</v>
      </c>
      <c r="N35" s="15"/>
    </row>
    <row r="36" spans="1:14" ht="15.75">
      <c r="A36" s="12"/>
      <c r="B36" s="34" t="s">
        <v>294</v>
      </c>
      <c r="C36" s="35">
        <v>147</v>
      </c>
      <c r="D36" s="35">
        <v>180</v>
      </c>
      <c r="E36" s="36">
        <f t="shared" si="7"/>
        <v>22.448979591836739</v>
      </c>
      <c r="F36" s="36">
        <f t="shared" si="9"/>
        <v>0.68109580747691845</v>
      </c>
      <c r="G36" s="35">
        <v>2425</v>
      </c>
      <c r="H36" s="35">
        <v>2463</v>
      </c>
      <c r="I36" s="36">
        <f t="shared" si="8"/>
        <v>1.5670103092783494</v>
      </c>
      <c r="J36" s="36">
        <f t="shared" si="10"/>
        <v>0.4277259497495815</v>
      </c>
      <c r="K36" s="79"/>
      <c r="L36" s="35">
        <v>11129</v>
      </c>
      <c r="M36" s="36">
        <f t="shared" si="11"/>
        <v>0.42229508594837672</v>
      </c>
      <c r="N36" s="15"/>
    </row>
    <row r="37" spans="1:14" ht="15.75">
      <c r="A37" s="12"/>
      <c r="B37" s="34" t="s">
        <v>295</v>
      </c>
      <c r="C37" s="35">
        <v>19094</v>
      </c>
      <c r="D37" s="35">
        <v>18094</v>
      </c>
      <c r="E37" s="36">
        <f t="shared" si="7"/>
        <v>-5.2372473028176376</v>
      </c>
      <c r="F37" s="36">
        <f>+(D37*100)/$D$38</f>
        <v>68.465264113818677</v>
      </c>
      <c r="G37" s="35">
        <v>407387</v>
      </c>
      <c r="H37" s="35">
        <v>419297</v>
      </c>
      <c r="I37" s="36">
        <f t="shared" si="8"/>
        <v>2.923510077641156</v>
      </c>
      <c r="J37" s="36">
        <f>+(H37*100)/$H$38</f>
        <v>72.815350203877486</v>
      </c>
      <c r="K37" s="79"/>
      <c r="L37" s="35">
        <v>1820085</v>
      </c>
      <c r="M37" s="36">
        <f>+(L37*100)/$L$38</f>
        <v>69.063972639801534</v>
      </c>
      <c r="N37" s="15"/>
    </row>
    <row r="38" spans="1:14" ht="15.75">
      <c r="A38" s="12"/>
      <c r="B38" s="40" t="s">
        <v>70</v>
      </c>
      <c r="C38" s="37">
        <f>SUM(C29:C37)</f>
        <v>27606</v>
      </c>
      <c r="D38" s="37">
        <f>SUM(D29:D37)</f>
        <v>26428</v>
      </c>
      <c r="E38" s="38">
        <f t="shared" ref="E38" si="12">IF(ISBLANK(D38),"",(IFERROR(((D38/C38-1)*100),"")))</f>
        <v>-4.2671882924002036</v>
      </c>
      <c r="F38" s="38">
        <f>SUM(F29:F37)</f>
        <v>100</v>
      </c>
      <c r="G38" s="37">
        <f t="shared" ref="G38:H38" si="13">SUM(G29:G37)</f>
        <v>582898</v>
      </c>
      <c r="H38" s="37">
        <f t="shared" si="13"/>
        <v>575836</v>
      </c>
      <c r="I38" s="38">
        <f t="shared" ref="I38" si="14">IF(ISBLANK(H38),"",(IFERROR(((H38/G38-1)*100),"")))</f>
        <v>-1.2115327209906379</v>
      </c>
      <c r="J38" s="38">
        <f>SUM(J29:J37)</f>
        <v>100</v>
      </c>
      <c r="K38" s="4"/>
      <c r="L38" s="37">
        <f t="shared" ref="L38:M38" si="15">SUM(L29:L37)</f>
        <v>2635361</v>
      </c>
      <c r="M38" s="38">
        <f t="shared" si="15"/>
        <v>100</v>
      </c>
      <c r="N38" s="15"/>
    </row>
    <row r="39" spans="1:14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5"/>
    </row>
    <row r="40" spans="1:14" ht="18.75">
      <c r="A40" s="12"/>
      <c r="B40" s="92" t="s">
        <v>309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15"/>
    </row>
    <row r="41" spans="1:14" ht="15.75">
      <c r="A41" s="12"/>
      <c r="B41" s="34" t="s">
        <v>287</v>
      </c>
      <c r="C41" s="35">
        <f t="shared" ref="C41:D49" si="16">C17-C29</f>
        <v>141</v>
      </c>
      <c r="D41" s="35">
        <f t="shared" si="16"/>
        <v>129</v>
      </c>
      <c r="E41" s="36">
        <f t="shared" ref="E41:E50" si="17">IF(ISBLANK(D41),"",(IFERROR(((D41/C41-1)*100),"")))</f>
        <v>-8.5106382978723421</v>
      </c>
      <c r="F41" s="36">
        <f>+(D41*100)/$D$50</f>
        <v>0.49353431785140406</v>
      </c>
      <c r="G41" s="35">
        <f t="shared" ref="G41:H49" si="18">G17-G29</f>
        <v>2736</v>
      </c>
      <c r="H41" s="35">
        <f t="shared" si="18"/>
        <v>2476</v>
      </c>
      <c r="I41" s="36">
        <f t="shared" ref="I41:I50" si="19">IF(ISBLANK(H41),"",(IFERROR(((H41/G41-1)*100),"")))</f>
        <v>-9.5029239766081908</v>
      </c>
      <c r="J41" s="36">
        <f>+(H41*100)/$H$50</f>
        <v>0.46763214952141363</v>
      </c>
      <c r="K41" s="79"/>
      <c r="L41" s="35">
        <f t="shared" ref="L41:L49" si="20">L17-L29</f>
        <v>11034</v>
      </c>
      <c r="M41" s="36">
        <f>+(L41*100)/$L$50</f>
        <v>0.50161910134987997</v>
      </c>
      <c r="N41" s="15"/>
    </row>
    <row r="42" spans="1:14" ht="15.75">
      <c r="A42" s="12"/>
      <c r="B42" s="34" t="s">
        <v>288</v>
      </c>
      <c r="C42" s="35">
        <f t="shared" si="16"/>
        <v>319</v>
      </c>
      <c r="D42" s="35">
        <f t="shared" si="16"/>
        <v>395</v>
      </c>
      <c r="E42" s="36">
        <f t="shared" si="17"/>
        <v>23.824451410658298</v>
      </c>
      <c r="F42" s="36">
        <f t="shared" ref="F42:F48" si="21">+(D42*100)/$D$50</f>
        <v>1.5112097329558498</v>
      </c>
      <c r="G42" s="35">
        <f t="shared" si="18"/>
        <v>6008</v>
      </c>
      <c r="H42" s="35">
        <f t="shared" si="18"/>
        <v>5783</v>
      </c>
      <c r="I42" s="36">
        <f t="shared" si="19"/>
        <v>-3.7450066577896179</v>
      </c>
      <c r="J42" s="36">
        <f t="shared" ref="J42:J48" si="22">+(H42*100)/$H$50</f>
        <v>1.0922119227311531</v>
      </c>
      <c r="K42" s="79"/>
      <c r="L42" s="35">
        <f t="shared" si="20"/>
        <v>28366</v>
      </c>
      <c r="M42" s="36">
        <f t="shared" ref="M42:M48" si="23">+(L42*100)/$L$50</f>
        <v>1.2895529661854899</v>
      </c>
      <c r="N42" s="15"/>
    </row>
    <row r="43" spans="1:14" ht="15.75">
      <c r="A43" s="12"/>
      <c r="B43" s="34" t="s">
        <v>289</v>
      </c>
      <c r="C43" s="35">
        <f t="shared" si="16"/>
        <v>398</v>
      </c>
      <c r="D43" s="35">
        <f t="shared" si="16"/>
        <v>399</v>
      </c>
      <c r="E43" s="36">
        <f t="shared" si="17"/>
        <v>0.25125628140703071</v>
      </c>
      <c r="F43" s="36">
        <f t="shared" si="21"/>
        <v>1.5265131226566684</v>
      </c>
      <c r="G43" s="35">
        <f t="shared" si="18"/>
        <v>5219</v>
      </c>
      <c r="H43" s="35">
        <f t="shared" si="18"/>
        <v>5342</v>
      </c>
      <c r="I43" s="36">
        <f t="shared" si="19"/>
        <v>2.3567733282237935</v>
      </c>
      <c r="J43" s="36">
        <f t="shared" si="22"/>
        <v>1.0089220285716445</v>
      </c>
      <c r="K43" s="79"/>
      <c r="L43" s="35">
        <f t="shared" si="20"/>
        <v>22653</v>
      </c>
      <c r="M43" s="36">
        <f t="shared" si="23"/>
        <v>1.0298330163928613</v>
      </c>
      <c r="N43" s="15"/>
    </row>
    <row r="44" spans="1:14" ht="15.75">
      <c r="A44" s="12"/>
      <c r="B44" s="34" t="s">
        <v>290</v>
      </c>
      <c r="C44" s="35">
        <f t="shared" si="16"/>
        <v>289</v>
      </c>
      <c r="D44" s="35">
        <f t="shared" si="16"/>
        <v>253</v>
      </c>
      <c r="E44" s="36">
        <f t="shared" si="17"/>
        <v>-12.456747404844293</v>
      </c>
      <c r="F44" s="36">
        <f t="shared" si="21"/>
        <v>0.96793939857678479</v>
      </c>
      <c r="G44" s="35">
        <f t="shared" si="18"/>
        <v>4790</v>
      </c>
      <c r="H44" s="35">
        <f t="shared" si="18"/>
        <v>4801</v>
      </c>
      <c r="I44" s="36">
        <f t="shared" si="19"/>
        <v>0.22964509394571841</v>
      </c>
      <c r="J44" s="36">
        <f t="shared" si="22"/>
        <v>0.90674553709705441</v>
      </c>
      <c r="K44" s="79"/>
      <c r="L44" s="35">
        <f t="shared" si="20"/>
        <v>20459</v>
      </c>
      <c r="M44" s="36">
        <f t="shared" si="23"/>
        <v>0.93009109973873438</v>
      </c>
      <c r="N44" s="15"/>
    </row>
    <row r="45" spans="1:14" ht="15.75">
      <c r="A45" s="12"/>
      <c r="B45" s="34" t="s">
        <v>291</v>
      </c>
      <c r="C45" s="35">
        <f t="shared" si="16"/>
        <v>879</v>
      </c>
      <c r="D45" s="35">
        <f t="shared" si="16"/>
        <v>867</v>
      </c>
      <c r="E45" s="36">
        <f t="shared" si="17"/>
        <v>-1.3651877133105783</v>
      </c>
      <c r="F45" s="36">
        <f t="shared" si="21"/>
        <v>3.3170097176524602</v>
      </c>
      <c r="G45" s="35">
        <f t="shared" si="18"/>
        <v>15990</v>
      </c>
      <c r="H45" s="35">
        <f t="shared" si="18"/>
        <v>13958</v>
      </c>
      <c r="I45" s="36">
        <f t="shared" si="19"/>
        <v>-12.707942464040023</v>
      </c>
      <c r="J45" s="36">
        <f t="shared" si="22"/>
        <v>2.6361912532390512</v>
      </c>
      <c r="K45" s="79"/>
      <c r="L45" s="35">
        <f t="shared" si="20"/>
        <v>73700</v>
      </c>
      <c r="M45" s="36">
        <f t="shared" si="23"/>
        <v>3.3504919131308823</v>
      </c>
      <c r="N45" s="15"/>
    </row>
    <row r="46" spans="1:14" ht="15.75">
      <c r="A46" s="12"/>
      <c r="B46" s="34" t="s">
        <v>292</v>
      </c>
      <c r="C46" s="35">
        <f t="shared" si="16"/>
        <v>1648</v>
      </c>
      <c r="D46" s="35">
        <f t="shared" si="16"/>
        <v>1537</v>
      </c>
      <c r="E46" s="36">
        <f t="shared" si="17"/>
        <v>-6.7354368932038833</v>
      </c>
      <c r="F46" s="36">
        <f t="shared" si="21"/>
        <v>5.8803274925395979</v>
      </c>
      <c r="G46" s="35">
        <f t="shared" si="18"/>
        <v>35415</v>
      </c>
      <c r="H46" s="35">
        <f t="shared" si="18"/>
        <v>32168</v>
      </c>
      <c r="I46" s="36">
        <f t="shared" si="19"/>
        <v>-9.1684314555979149</v>
      </c>
      <c r="J46" s="36">
        <f t="shared" si="22"/>
        <v>6.0754406243153607</v>
      </c>
      <c r="K46" s="79"/>
      <c r="L46" s="35">
        <f t="shared" si="20"/>
        <v>174631</v>
      </c>
      <c r="M46" s="36">
        <f t="shared" si="23"/>
        <v>7.9389383077606395</v>
      </c>
      <c r="N46" s="15"/>
    </row>
    <row r="47" spans="1:14" ht="15.75">
      <c r="A47" s="12"/>
      <c r="B47" s="34" t="s">
        <v>293</v>
      </c>
      <c r="C47" s="35">
        <f t="shared" si="16"/>
        <v>2846</v>
      </c>
      <c r="D47" s="35">
        <f t="shared" si="16"/>
        <v>2742</v>
      </c>
      <c r="E47" s="36">
        <f t="shared" si="17"/>
        <v>-3.6542515811665455</v>
      </c>
      <c r="F47" s="36">
        <f t="shared" si="21"/>
        <v>10.49047363991124</v>
      </c>
      <c r="G47" s="35">
        <f t="shared" si="18"/>
        <v>57736</v>
      </c>
      <c r="H47" s="35">
        <f t="shared" si="18"/>
        <v>50903</v>
      </c>
      <c r="I47" s="36">
        <f t="shared" si="19"/>
        <v>-11.834903699598176</v>
      </c>
      <c r="J47" s="36">
        <f t="shared" si="22"/>
        <v>9.6138446312958479</v>
      </c>
      <c r="K47" s="79"/>
      <c r="L47" s="35">
        <f t="shared" si="20"/>
        <v>259034</v>
      </c>
      <c r="M47" s="36">
        <f t="shared" si="23"/>
        <v>11.776001658425304</v>
      </c>
      <c r="N47" s="15"/>
    </row>
    <row r="48" spans="1:14" ht="15.75">
      <c r="A48" s="12"/>
      <c r="B48" s="34" t="s">
        <v>294</v>
      </c>
      <c r="C48" s="35">
        <f t="shared" si="16"/>
        <v>138</v>
      </c>
      <c r="D48" s="35">
        <f t="shared" si="16"/>
        <v>167</v>
      </c>
      <c r="E48" s="36">
        <f t="shared" si="17"/>
        <v>21.014492753623195</v>
      </c>
      <c r="F48" s="36">
        <f t="shared" si="21"/>
        <v>0.63891652000918209</v>
      </c>
      <c r="G48" s="35">
        <f t="shared" si="18"/>
        <v>2154</v>
      </c>
      <c r="H48" s="35">
        <f t="shared" si="18"/>
        <v>2091</v>
      </c>
      <c r="I48" s="36">
        <f t="shared" si="19"/>
        <v>-2.9247910863509752</v>
      </c>
      <c r="J48" s="36">
        <f t="shared" si="22"/>
        <v>0.39491874985835052</v>
      </c>
      <c r="K48" s="79"/>
      <c r="L48" s="35">
        <f t="shared" si="20"/>
        <v>9270</v>
      </c>
      <c r="M48" s="36">
        <f t="shared" si="23"/>
        <v>0.42142550929068223</v>
      </c>
      <c r="N48" s="15"/>
    </row>
    <row r="49" spans="1:14" ht="15.75">
      <c r="A49" s="12"/>
      <c r="B49" s="34" t="s">
        <v>295</v>
      </c>
      <c r="C49" s="35">
        <f t="shared" si="16"/>
        <v>21202</v>
      </c>
      <c r="D49" s="35">
        <f t="shared" si="16"/>
        <v>19649</v>
      </c>
      <c r="E49" s="36">
        <f t="shared" si="17"/>
        <v>-7.3247806810678213</v>
      </c>
      <c r="F49" s="36">
        <f>+(D49*100)/$D$50</f>
        <v>75.174076057846818</v>
      </c>
      <c r="G49" s="35">
        <f t="shared" si="18"/>
        <v>383422</v>
      </c>
      <c r="H49" s="35">
        <f t="shared" si="18"/>
        <v>411954</v>
      </c>
      <c r="I49" s="36">
        <f t="shared" si="19"/>
        <v>7.4414092044796654</v>
      </c>
      <c r="J49" s="36">
        <f>+(H49*100)/$H$50</f>
        <v>77.804093103370121</v>
      </c>
      <c r="K49" s="79"/>
      <c r="L49" s="35">
        <f t="shared" si="20"/>
        <v>1600530</v>
      </c>
      <c r="M49" s="36">
        <f>+(L49*100)/$L$50</f>
        <v>72.762046427725522</v>
      </c>
      <c r="N49" s="15"/>
    </row>
    <row r="50" spans="1:14" ht="15.75">
      <c r="A50" s="12"/>
      <c r="B50" s="40" t="s">
        <v>70</v>
      </c>
      <c r="C50" s="37">
        <f>SUM(C41:C49)</f>
        <v>27860</v>
      </c>
      <c r="D50" s="37">
        <f>SUM(D41:D49)</f>
        <v>26138</v>
      </c>
      <c r="E50" s="38">
        <f t="shared" si="17"/>
        <v>-6.1809045226130621</v>
      </c>
      <c r="F50" s="38">
        <f>SUM(F41:F49)</f>
        <v>100</v>
      </c>
      <c r="G50" s="37">
        <f t="shared" ref="G50:H50" si="24">SUM(G41:G49)</f>
        <v>513470</v>
      </c>
      <c r="H50" s="37">
        <f t="shared" si="24"/>
        <v>529476</v>
      </c>
      <c r="I50" s="38">
        <f t="shared" si="19"/>
        <v>3.117222038288503</v>
      </c>
      <c r="J50" s="38">
        <f>SUM(J41:J49)</f>
        <v>100</v>
      </c>
      <c r="K50" s="4"/>
      <c r="L50" s="37">
        <f t="shared" ref="L50:M50" si="25">SUM(L41:L49)</f>
        <v>2199677</v>
      </c>
      <c r="M50" s="38">
        <f t="shared" si="25"/>
        <v>100</v>
      </c>
      <c r="N50" s="15"/>
    </row>
    <row r="51" spans="1:14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15"/>
    </row>
    <row r="52" spans="1:14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15"/>
    </row>
    <row r="54" spans="1:14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15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5"/>
    </row>
    <row r="57" spans="1:14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5"/>
    </row>
    <row r="58" spans="1:14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15"/>
    </row>
    <row r="59" spans="1:14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15"/>
    </row>
    <row r="60" spans="1:14" ht="15.75">
      <c r="A60" s="12"/>
      <c r="B60" s="34" t="s">
        <v>255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15"/>
    </row>
    <row r="61" spans="1:14">
      <c r="A61" s="1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9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7"/>
      <c r="C11" s="111" t="s">
        <v>110</v>
      </c>
      <c r="D11" s="111"/>
      <c r="E11" s="111"/>
      <c r="F11" s="111"/>
      <c r="G11" s="111"/>
      <c r="H11" s="111"/>
      <c r="I11" s="111"/>
      <c r="J11" s="111"/>
      <c r="K11" s="15"/>
    </row>
    <row r="12" spans="1:11" ht="15.75">
      <c r="A12" s="12"/>
      <c r="B12" s="3"/>
      <c r="C12" s="48"/>
      <c r="D12" s="48"/>
      <c r="E12" s="48"/>
      <c r="F12" s="48"/>
      <c r="G12" s="48"/>
      <c r="H12" s="48"/>
      <c r="I12" s="48"/>
      <c r="J12" s="48"/>
      <c r="K12" s="15"/>
    </row>
    <row r="13" spans="1:11" ht="15.75">
      <c r="A13" s="12"/>
      <c r="B13" s="49" t="s">
        <v>92</v>
      </c>
      <c r="C13" s="50" t="s">
        <v>139</v>
      </c>
      <c r="D13" s="50"/>
      <c r="E13" s="50"/>
      <c r="F13" s="50"/>
      <c r="G13" s="50"/>
      <c r="H13" s="50"/>
      <c r="I13" s="50"/>
      <c r="J13" s="51"/>
      <c r="K13" s="15"/>
    </row>
    <row r="14" spans="1:11" ht="15.75">
      <c r="A14" s="12"/>
      <c r="B14" s="52"/>
      <c r="C14" s="44" t="s">
        <v>114</v>
      </c>
      <c r="D14" s="44"/>
      <c r="E14" s="44"/>
      <c r="F14" s="44"/>
      <c r="G14" s="44"/>
      <c r="H14" s="44"/>
      <c r="I14" s="44"/>
      <c r="J14" s="53"/>
      <c r="K14" s="15"/>
    </row>
    <row r="15" spans="1:11" ht="15.75">
      <c r="A15" s="12"/>
      <c r="B15" s="54"/>
      <c r="C15" s="55" t="s">
        <v>140</v>
      </c>
      <c r="D15" s="55"/>
      <c r="E15" s="55"/>
      <c r="F15" s="55"/>
      <c r="G15" s="55"/>
      <c r="H15" s="55"/>
      <c r="I15" s="55"/>
      <c r="J15" s="56"/>
      <c r="K15" s="15"/>
    </row>
    <row r="16" spans="1:11" ht="7.5" customHeight="1">
      <c r="A16" s="12"/>
      <c r="B16" s="57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49" t="s">
        <v>216</v>
      </c>
      <c r="C17" s="50" t="s">
        <v>148</v>
      </c>
      <c r="D17" s="50"/>
      <c r="E17" s="50"/>
      <c r="F17" s="50"/>
      <c r="G17" s="50"/>
      <c r="H17" s="50"/>
      <c r="I17" s="50"/>
      <c r="J17" s="51"/>
      <c r="K17" s="15"/>
    </row>
    <row r="18" spans="1:11" ht="15.75">
      <c r="A18" s="12"/>
      <c r="B18" s="58" t="s">
        <v>215</v>
      </c>
      <c r="C18" s="44" t="s">
        <v>149</v>
      </c>
      <c r="D18" s="44"/>
      <c r="E18" s="44"/>
      <c r="F18" s="44"/>
      <c r="G18" s="44"/>
      <c r="H18" s="44"/>
      <c r="I18" s="44"/>
      <c r="J18" s="53"/>
      <c r="K18" s="15"/>
    </row>
    <row r="19" spans="1:11" ht="15.75">
      <c r="A19" s="12"/>
      <c r="B19" s="52"/>
      <c r="C19" s="44" t="s">
        <v>150</v>
      </c>
      <c r="D19" s="44"/>
      <c r="E19" s="44"/>
      <c r="F19" s="44"/>
      <c r="G19" s="44"/>
      <c r="H19" s="44"/>
      <c r="I19" s="44"/>
      <c r="J19" s="53"/>
      <c r="K19" s="15"/>
    </row>
    <row r="20" spans="1:11" ht="15.75">
      <c r="A20" s="12"/>
      <c r="B20" s="54"/>
      <c r="C20" s="55" t="s">
        <v>151</v>
      </c>
      <c r="D20" s="55"/>
      <c r="E20" s="55"/>
      <c r="F20" s="55"/>
      <c r="G20" s="55"/>
      <c r="H20" s="55"/>
      <c r="I20" s="55"/>
      <c r="J20" s="56"/>
      <c r="K20" s="15"/>
    </row>
    <row r="21" spans="1:11" ht="7.5" customHeight="1">
      <c r="A21" s="12"/>
      <c r="B21" s="57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49" t="s">
        <v>221</v>
      </c>
      <c r="C22" s="50" t="s">
        <v>176</v>
      </c>
      <c r="D22" s="50"/>
      <c r="E22" s="50"/>
      <c r="F22" s="50"/>
      <c r="G22" s="50"/>
      <c r="H22" s="50"/>
      <c r="I22" s="50"/>
      <c r="J22" s="51"/>
      <c r="K22" s="15"/>
    </row>
    <row r="23" spans="1:11" ht="15.75">
      <c r="A23" s="12"/>
      <c r="B23" s="58" t="s">
        <v>220</v>
      </c>
      <c r="C23" s="44" t="s">
        <v>177</v>
      </c>
      <c r="D23" s="44"/>
      <c r="E23" s="44"/>
      <c r="F23" s="44"/>
      <c r="G23" s="44"/>
      <c r="H23" s="44"/>
      <c r="I23" s="44"/>
      <c r="J23" s="53"/>
      <c r="K23" s="15"/>
    </row>
    <row r="24" spans="1:11" ht="15.75">
      <c r="A24" s="12"/>
      <c r="B24" s="52"/>
      <c r="C24" s="44" t="s">
        <v>178</v>
      </c>
      <c r="D24" s="44"/>
      <c r="E24" s="44"/>
      <c r="F24" s="44"/>
      <c r="G24" s="44"/>
      <c r="H24" s="44"/>
      <c r="I24" s="44"/>
      <c r="J24" s="53"/>
      <c r="K24" s="15"/>
    </row>
    <row r="25" spans="1:11" ht="15.75">
      <c r="A25" s="12"/>
      <c r="B25" s="52"/>
      <c r="C25" s="44" t="s">
        <v>179</v>
      </c>
      <c r="D25" s="44"/>
      <c r="E25" s="44"/>
      <c r="F25" s="44"/>
      <c r="G25" s="44"/>
      <c r="H25" s="44"/>
      <c r="I25" s="44"/>
      <c r="J25" s="53"/>
      <c r="K25" s="15"/>
    </row>
    <row r="26" spans="1:11" ht="15.75">
      <c r="A26" s="12"/>
      <c r="B26" s="52"/>
      <c r="C26" s="44" t="s">
        <v>180</v>
      </c>
      <c r="D26" s="44"/>
      <c r="E26" s="44"/>
      <c r="F26" s="44"/>
      <c r="G26" s="44"/>
      <c r="H26" s="44"/>
      <c r="I26" s="44"/>
      <c r="J26" s="53"/>
      <c r="K26" s="15"/>
    </row>
    <row r="27" spans="1:11" ht="15.75">
      <c r="A27" s="12"/>
      <c r="B27" s="52"/>
      <c r="C27" s="44" t="s">
        <v>181</v>
      </c>
      <c r="D27" s="44"/>
      <c r="E27" s="44"/>
      <c r="F27" s="44"/>
      <c r="G27" s="44"/>
      <c r="H27" s="44"/>
      <c r="I27" s="44"/>
      <c r="J27" s="53"/>
      <c r="K27" s="15"/>
    </row>
    <row r="28" spans="1:11" ht="15.75">
      <c r="A28" s="12"/>
      <c r="B28" s="54"/>
      <c r="C28" s="55" t="s">
        <v>182</v>
      </c>
      <c r="D28" s="55"/>
      <c r="E28" s="55"/>
      <c r="F28" s="55"/>
      <c r="G28" s="55"/>
      <c r="H28" s="55"/>
      <c r="I28" s="55"/>
      <c r="J28" s="56"/>
      <c r="K28" s="15"/>
    </row>
    <row r="29" spans="1:11" ht="7.5" customHeight="1">
      <c r="A29" s="12"/>
      <c r="B29" s="57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49" t="s">
        <v>94</v>
      </c>
      <c r="C30" s="50" t="s">
        <v>152</v>
      </c>
      <c r="D30" s="50"/>
      <c r="E30" s="50"/>
      <c r="F30" s="50"/>
      <c r="G30" s="50"/>
      <c r="H30" s="50"/>
      <c r="I30" s="50"/>
      <c r="J30" s="51"/>
      <c r="K30" s="15"/>
    </row>
    <row r="31" spans="1:11" ht="15.75">
      <c r="A31" s="12"/>
      <c r="B31" s="52"/>
      <c r="C31" s="44" t="s">
        <v>153</v>
      </c>
      <c r="D31" s="44"/>
      <c r="E31" s="44"/>
      <c r="F31" s="44"/>
      <c r="G31" s="44"/>
      <c r="H31" s="44"/>
      <c r="I31" s="44"/>
      <c r="J31" s="53"/>
      <c r="K31" s="15"/>
    </row>
    <row r="32" spans="1:11" ht="15.75">
      <c r="A32" s="12"/>
      <c r="B32" s="54"/>
      <c r="C32" s="55" t="s">
        <v>154</v>
      </c>
      <c r="D32" s="55"/>
      <c r="E32" s="55"/>
      <c r="F32" s="55"/>
      <c r="G32" s="55"/>
      <c r="H32" s="55"/>
      <c r="I32" s="55"/>
      <c r="J32" s="56"/>
      <c r="K32" s="15"/>
    </row>
    <row r="33" spans="1:11" ht="7.5" customHeight="1">
      <c r="A33" s="12"/>
      <c r="B33" s="57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49" t="s">
        <v>95</v>
      </c>
      <c r="C34" s="50" t="s">
        <v>155</v>
      </c>
      <c r="D34" s="50"/>
      <c r="E34" s="50"/>
      <c r="F34" s="50"/>
      <c r="G34" s="50"/>
      <c r="H34" s="50"/>
      <c r="I34" s="50"/>
      <c r="J34" s="51"/>
      <c r="K34" s="15"/>
    </row>
    <row r="35" spans="1:11" ht="15.75">
      <c r="A35" s="12"/>
      <c r="B35" s="52"/>
      <c r="C35" s="44" t="s">
        <v>156</v>
      </c>
      <c r="D35" s="44"/>
      <c r="E35" s="44"/>
      <c r="F35" s="44"/>
      <c r="G35" s="44"/>
      <c r="H35" s="44"/>
      <c r="I35" s="44"/>
      <c r="J35" s="53"/>
      <c r="K35" s="15"/>
    </row>
    <row r="36" spans="1:11" ht="15.75">
      <c r="A36" s="12"/>
      <c r="B36" s="54"/>
      <c r="C36" s="55" t="s">
        <v>157</v>
      </c>
      <c r="D36" s="55"/>
      <c r="E36" s="55"/>
      <c r="F36" s="55"/>
      <c r="G36" s="55"/>
      <c r="H36" s="55"/>
      <c r="I36" s="55"/>
      <c r="J36" s="56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49" t="s">
        <v>212</v>
      </c>
      <c r="C38" s="50" t="s">
        <v>115</v>
      </c>
      <c r="D38" s="50"/>
      <c r="E38" s="50"/>
      <c r="F38" s="50"/>
      <c r="G38" s="50"/>
      <c r="H38" s="50"/>
      <c r="I38" s="50"/>
      <c r="J38" s="51"/>
      <c r="K38" s="15"/>
    </row>
    <row r="39" spans="1:11" ht="15.75">
      <c r="A39" s="12"/>
      <c r="B39" s="58" t="s">
        <v>213</v>
      </c>
      <c r="C39" s="44" t="s">
        <v>116</v>
      </c>
      <c r="D39" s="44"/>
      <c r="E39" s="44"/>
      <c r="F39" s="44"/>
      <c r="G39" s="44"/>
      <c r="H39" s="44"/>
      <c r="I39" s="44"/>
      <c r="J39" s="53"/>
      <c r="K39" s="15"/>
    </row>
    <row r="40" spans="1:11" ht="15.75">
      <c r="A40" s="12"/>
      <c r="B40" s="52"/>
      <c r="C40" s="44" t="s">
        <v>117</v>
      </c>
      <c r="D40" s="44"/>
      <c r="E40" s="44"/>
      <c r="F40" s="44"/>
      <c r="G40" s="44"/>
      <c r="H40" s="44"/>
      <c r="I40" s="44"/>
      <c r="J40" s="53"/>
      <c r="K40" s="15"/>
    </row>
    <row r="41" spans="1:11" ht="15.75">
      <c r="A41" s="12"/>
      <c r="B41" s="54"/>
      <c r="C41" s="55" t="s">
        <v>118</v>
      </c>
      <c r="D41" s="55"/>
      <c r="E41" s="55"/>
      <c r="F41" s="55"/>
      <c r="G41" s="55"/>
      <c r="H41" s="55"/>
      <c r="I41" s="55"/>
      <c r="J41" s="56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49" t="s">
        <v>98</v>
      </c>
      <c r="C43" s="50" t="s">
        <v>187</v>
      </c>
      <c r="D43" s="50"/>
      <c r="E43" s="50"/>
      <c r="F43" s="50"/>
      <c r="G43" s="50"/>
      <c r="H43" s="50"/>
      <c r="I43" s="50"/>
      <c r="J43" s="51"/>
      <c r="K43" s="15"/>
    </row>
    <row r="44" spans="1:11" ht="15.75">
      <c r="A44" s="12"/>
      <c r="B44" s="52"/>
      <c r="C44" s="44" t="s">
        <v>128</v>
      </c>
      <c r="D44" s="44"/>
      <c r="E44" s="44"/>
      <c r="F44" s="44"/>
      <c r="G44" s="44"/>
      <c r="H44" s="44"/>
      <c r="I44" s="44"/>
      <c r="J44" s="53"/>
      <c r="K44" s="15"/>
    </row>
    <row r="45" spans="1:11" ht="15.75">
      <c r="A45" s="12"/>
      <c r="B45" s="52"/>
      <c r="C45" s="44" t="s">
        <v>129</v>
      </c>
      <c r="D45" s="44"/>
      <c r="E45" s="44"/>
      <c r="F45" s="44"/>
      <c r="G45" s="44"/>
      <c r="H45" s="44"/>
      <c r="I45" s="44"/>
      <c r="J45" s="53"/>
      <c r="K45" s="15"/>
    </row>
    <row r="46" spans="1:11" ht="15.75">
      <c r="A46" s="12"/>
      <c r="B46" s="52"/>
      <c r="C46" s="44" t="s">
        <v>188</v>
      </c>
      <c r="D46" s="44"/>
      <c r="E46" s="44"/>
      <c r="F46" s="44"/>
      <c r="G46" s="44"/>
      <c r="H46" s="44"/>
      <c r="I46" s="44"/>
      <c r="J46" s="53"/>
      <c r="K46" s="15"/>
    </row>
    <row r="47" spans="1:11" ht="15.75">
      <c r="A47" s="12"/>
      <c r="B47" s="54"/>
      <c r="C47" s="55" t="s">
        <v>130</v>
      </c>
      <c r="D47" s="55"/>
      <c r="E47" s="55"/>
      <c r="F47" s="55"/>
      <c r="G47" s="55"/>
      <c r="H47" s="55"/>
      <c r="I47" s="55"/>
      <c r="J47" s="56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49" t="s">
        <v>219</v>
      </c>
      <c r="C49" s="50" t="s">
        <v>167</v>
      </c>
      <c r="D49" s="50"/>
      <c r="E49" s="50"/>
      <c r="F49" s="50"/>
      <c r="G49" s="50"/>
      <c r="H49" s="50"/>
      <c r="I49" s="50"/>
      <c r="J49" s="51"/>
      <c r="K49" s="15"/>
    </row>
    <row r="50" spans="1:11" ht="15.75">
      <c r="A50" s="12"/>
      <c r="B50" s="58" t="s">
        <v>218</v>
      </c>
      <c r="C50" s="44" t="s">
        <v>168</v>
      </c>
      <c r="D50" s="44"/>
      <c r="E50" s="44"/>
      <c r="F50" s="44"/>
      <c r="G50" s="44"/>
      <c r="H50" s="44"/>
      <c r="I50" s="44"/>
      <c r="J50" s="53"/>
      <c r="K50" s="15"/>
    </row>
    <row r="51" spans="1:11" ht="15.75">
      <c r="A51" s="12"/>
      <c r="B51" s="54"/>
      <c r="C51" s="55" t="s">
        <v>169</v>
      </c>
      <c r="D51" s="55"/>
      <c r="E51" s="55"/>
      <c r="F51" s="55"/>
      <c r="G51" s="55"/>
      <c r="H51" s="55"/>
      <c r="I51" s="55"/>
      <c r="J51" s="56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49" t="s">
        <v>96</v>
      </c>
      <c r="C53" s="50" t="s">
        <v>158</v>
      </c>
      <c r="D53" s="50"/>
      <c r="E53" s="50"/>
      <c r="F53" s="50"/>
      <c r="G53" s="50"/>
      <c r="H53" s="50"/>
      <c r="I53" s="50"/>
      <c r="J53" s="51"/>
      <c r="K53" s="15"/>
    </row>
    <row r="54" spans="1:11" ht="15.75">
      <c r="A54" s="12"/>
      <c r="B54" s="52"/>
      <c r="C54" s="44" t="s">
        <v>159</v>
      </c>
      <c r="D54" s="44"/>
      <c r="E54" s="44"/>
      <c r="F54" s="44"/>
      <c r="G54" s="44"/>
      <c r="H54" s="44"/>
      <c r="I54" s="44"/>
      <c r="J54" s="53"/>
      <c r="K54" s="15"/>
    </row>
    <row r="55" spans="1:11" ht="15.75">
      <c r="A55" s="12"/>
      <c r="B55" s="52"/>
      <c r="C55" s="44" t="s">
        <v>160</v>
      </c>
      <c r="D55" s="44"/>
      <c r="E55" s="44"/>
      <c r="F55" s="44"/>
      <c r="G55" s="44"/>
      <c r="H55" s="44"/>
      <c r="I55" s="44"/>
      <c r="J55" s="53"/>
      <c r="K55" s="15"/>
    </row>
    <row r="56" spans="1:11" ht="15.75">
      <c r="A56" s="12"/>
      <c r="B56" s="54"/>
      <c r="C56" s="55" t="s">
        <v>161</v>
      </c>
      <c r="D56" s="55"/>
      <c r="E56" s="55"/>
      <c r="F56" s="55"/>
      <c r="G56" s="55"/>
      <c r="H56" s="55"/>
      <c r="I56" s="55"/>
      <c r="J56" s="56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49" t="s">
        <v>75</v>
      </c>
      <c r="C58" s="50" t="s">
        <v>134</v>
      </c>
      <c r="D58" s="50"/>
      <c r="E58" s="50"/>
      <c r="F58" s="50"/>
      <c r="G58" s="50"/>
      <c r="H58" s="50"/>
      <c r="I58" s="50"/>
      <c r="J58" s="51"/>
      <c r="K58" s="15"/>
    </row>
    <row r="59" spans="1:11" ht="15.75">
      <c r="A59" s="12"/>
      <c r="B59" s="52"/>
      <c r="C59" s="44" t="s">
        <v>111</v>
      </c>
      <c r="D59" s="44"/>
      <c r="E59" s="44"/>
      <c r="F59" s="44"/>
      <c r="G59" s="44"/>
      <c r="H59" s="44"/>
      <c r="I59" s="44"/>
      <c r="J59" s="53"/>
      <c r="K59" s="15"/>
    </row>
    <row r="60" spans="1:11" ht="15.75">
      <c r="A60" s="12"/>
      <c r="B60" s="52"/>
      <c r="C60" s="44" t="s">
        <v>112</v>
      </c>
      <c r="D60" s="44"/>
      <c r="E60" s="44"/>
      <c r="F60" s="44"/>
      <c r="G60" s="44"/>
      <c r="H60" s="44"/>
      <c r="I60" s="44"/>
      <c r="J60" s="53"/>
      <c r="K60" s="15"/>
    </row>
    <row r="61" spans="1:11" ht="15.75">
      <c r="A61" s="12"/>
      <c r="B61" s="54"/>
      <c r="C61" s="55" t="s">
        <v>135</v>
      </c>
      <c r="D61" s="55"/>
      <c r="E61" s="55"/>
      <c r="F61" s="55"/>
      <c r="G61" s="55"/>
      <c r="H61" s="55"/>
      <c r="I61" s="55"/>
      <c r="J61" s="56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49" t="s">
        <v>224</v>
      </c>
      <c r="C63" s="50" t="s">
        <v>189</v>
      </c>
      <c r="D63" s="50"/>
      <c r="E63" s="50"/>
      <c r="F63" s="50"/>
      <c r="G63" s="50"/>
      <c r="H63" s="50"/>
      <c r="I63" s="50"/>
      <c r="J63" s="51"/>
      <c r="K63" s="15"/>
    </row>
    <row r="64" spans="1:11" ht="15.75">
      <c r="A64" s="12"/>
      <c r="B64" s="58" t="s">
        <v>223</v>
      </c>
      <c r="C64" s="44" t="s">
        <v>190</v>
      </c>
      <c r="D64" s="44"/>
      <c r="E64" s="44"/>
      <c r="F64" s="44"/>
      <c r="G64" s="44"/>
      <c r="H64" s="44"/>
      <c r="I64" s="44"/>
      <c r="J64" s="53"/>
      <c r="K64" s="15"/>
    </row>
    <row r="65" spans="1:11" ht="15" customHeight="1">
      <c r="A65" s="12"/>
      <c r="B65" s="52"/>
      <c r="C65" s="44" t="s">
        <v>131</v>
      </c>
      <c r="D65" s="44"/>
      <c r="E65" s="44"/>
      <c r="F65" s="44"/>
      <c r="G65" s="44"/>
      <c r="H65" s="44"/>
      <c r="I65" s="44"/>
      <c r="J65" s="53"/>
      <c r="K65" s="15"/>
    </row>
    <row r="66" spans="1:11" ht="15.75">
      <c r="A66" s="12"/>
      <c r="B66" s="54"/>
      <c r="C66" s="55" t="s">
        <v>191</v>
      </c>
      <c r="D66" s="55"/>
      <c r="E66" s="55"/>
      <c r="F66" s="55"/>
      <c r="G66" s="55"/>
      <c r="H66" s="55"/>
      <c r="I66" s="55"/>
      <c r="J66" s="56"/>
      <c r="K66" s="15"/>
    </row>
    <row r="67" spans="1:11" ht="7.5" customHeight="1">
      <c r="A67" s="12"/>
      <c r="B67" s="59"/>
      <c r="C67" s="59"/>
      <c r="D67" s="59"/>
      <c r="E67" s="59"/>
      <c r="F67" s="59"/>
      <c r="G67" s="59"/>
      <c r="H67" s="59"/>
      <c r="I67" s="59"/>
      <c r="J67" s="59"/>
      <c r="K67" s="15"/>
    </row>
    <row r="68" spans="1:11" ht="15.75">
      <c r="A68" s="12"/>
      <c r="B68" s="49" t="s">
        <v>76</v>
      </c>
      <c r="C68" s="50" t="s">
        <v>142</v>
      </c>
      <c r="D68" s="50"/>
      <c r="E68" s="50"/>
      <c r="F68" s="50"/>
      <c r="G68" s="50"/>
      <c r="H68" s="50"/>
      <c r="I68" s="50"/>
      <c r="J68" s="51"/>
      <c r="K68" s="15"/>
    </row>
    <row r="69" spans="1:11" ht="15.75">
      <c r="A69" s="12"/>
      <c r="B69" s="54"/>
      <c r="C69" s="55" t="s">
        <v>166</v>
      </c>
      <c r="D69" s="55"/>
      <c r="E69" s="55"/>
      <c r="F69" s="55"/>
      <c r="G69" s="55"/>
      <c r="H69" s="55"/>
      <c r="I69" s="55"/>
      <c r="J69" s="56"/>
      <c r="K69" s="15"/>
    </row>
    <row r="70" spans="1:11" ht="7.5" customHeight="1">
      <c r="A70" s="12"/>
      <c r="B70" s="59"/>
      <c r="C70" s="59"/>
      <c r="D70" s="59"/>
      <c r="E70" s="59"/>
      <c r="F70" s="59"/>
      <c r="G70" s="59"/>
      <c r="H70" s="59"/>
      <c r="I70" s="59"/>
      <c r="J70" s="59"/>
      <c r="K70" s="15"/>
    </row>
    <row r="71" spans="1:11" ht="15.75">
      <c r="A71" s="12"/>
      <c r="B71" s="49" t="s">
        <v>91</v>
      </c>
      <c r="C71" s="50" t="s">
        <v>192</v>
      </c>
      <c r="D71" s="50"/>
      <c r="E71" s="50"/>
      <c r="F71" s="50"/>
      <c r="G71" s="50"/>
      <c r="H71" s="50"/>
      <c r="I71" s="50"/>
      <c r="J71" s="51"/>
      <c r="K71" s="15"/>
    </row>
    <row r="72" spans="1:11" ht="15.75">
      <c r="A72" s="12"/>
      <c r="B72" s="52"/>
      <c r="C72" s="44" t="s">
        <v>137</v>
      </c>
      <c r="D72" s="44"/>
      <c r="E72" s="44"/>
      <c r="F72" s="44"/>
      <c r="G72" s="44"/>
      <c r="H72" s="44"/>
      <c r="I72" s="44"/>
      <c r="J72" s="53"/>
      <c r="K72" s="15"/>
    </row>
    <row r="73" spans="1:11" ht="15.75">
      <c r="A73" s="12"/>
      <c r="B73" s="54"/>
      <c r="C73" s="55" t="s">
        <v>138</v>
      </c>
      <c r="D73" s="55"/>
      <c r="E73" s="55"/>
      <c r="F73" s="55"/>
      <c r="G73" s="55"/>
      <c r="H73" s="55"/>
      <c r="I73" s="55"/>
      <c r="J73" s="56"/>
      <c r="K73" s="15"/>
    </row>
    <row r="74" spans="1:11" ht="7.5" customHeight="1">
      <c r="A74" s="12"/>
      <c r="B74" s="59"/>
      <c r="C74" s="59"/>
      <c r="D74" s="59"/>
      <c r="E74" s="59"/>
      <c r="F74" s="59"/>
      <c r="G74" s="59"/>
      <c r="H74" s="59"/>
      <c r="I74" s="59"/>
      <c r="J74" s="59"/>
      <c r="K74" s="15"/>
    </row>
    <row r="75" spans="1:11" ht="15" customHeight="1">
      <c r="A75" s="12"/>
      <c r="B75" s="49" t="s">
        <v>79</v>
      </c>
      <c r="C75" s="50" t="s">
        <v>207</v>
      </c>
      <c r="D75" s="50"/>
      <c r="E75" s="50"/>
      <c r="F75" s="50"/>
      <c r="G75" s="50"/>
      <c r="H75" s="50"/>
      <c r="I75" s="50"/>
      <c r="J75" s="51"/>
      <c r="K75" s="15"/>
    </row>
    <row r="76" spans="1:11" ht="15" customHeight="1">
      <c r="A76" s="12"/>
      <c r="B76" s="52"/>
      <c r="C76" s="44" t="s">
        <v>208</v>
      </c>
      <c r="D76" s="44"/>
      <c r="E76" s="44"/>
      <c r="F76" s="44"/>
      <c r="G76" s="44"/>
      <c r="H76" s="44"/>
      <c r="I76" s="44"/>
      <c r="J76" s="53"/>
      <c r="K76" s="15"/>
    </row>
    <row r="77" spans="1:11" ht="15" customHeight="1">
      <c r="A77" s="12"/>
      <c r="B77" s="54"/>
      <c r="C77" s="55" t="s">
        <v>209</v>
      </c>
      <c r="D77" s="55"/>
      <c r="E77" s="55"/>
      <c r="F77" s="55"/>
      <c r="G77" s="55"/>
      <c r="H77" s="55"/>
      <c r="I77" s="55"/>
      <c r="J77" s="56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49" t="s">
        <v>210</v>
      </c>
      <c r="C79" s="50" t="s">
        <v>113</v>
      </c>
      <c r="D79" s="50"/>
      <c r="E79" s="50"/>
      <c r="F79" s="50"/>
      <c r="G79" s="50"/>
      <c r="H79" s="50"/>
      <c r="I79" s="50"/>
      <c r="J79" s="51"/>
      <c r="K79" s="15"/>
    </row>
    <row r="80" spans="1:11" ht="15.75">
      <c r="A80" s="12"/>
      <c r="B80" s="60" t="s">
        <v>211</v>
      </c>
      <c r="C80" s="55" t="s">
        <v>136</v>
      </c>
      <c r="D80" s="55"/>
      <c r="E80" s="55"/>
      <c r="F80" s="55"/>
      <c r="G80" s="55"/>
      <c r="H80" s="55"/>
      <c r="I80" s="55"/>
      <c r="J80" s="56"/>
      <c r="K80" s="15"/>
    </row>
    <row r="81" spans="1:11" ht="7.5" customHeight="1">
      <c r="A81" s="12"/>
      <c r="B81" s="59"/>
      <c r="C81" s="59"/>
      <c r="D81" s="59"/>
      <c r="E81" s="59"/>
      <c r="F81" s="59"/>
      <c r="G81" s="59"/>
      <c r="H81" s="59"/>
      <c r="I81" s="59"/>
      <c r="J81" s="59"/>
      <c r="K81" s="15"/>
    </row>
    <row r="82" spans="1:11" ht="15" customHeight="1">
      <c r="A82" s="12"/>
      <c r="B82" s="49" t="s">
        <v>78</v>
      </c>
      <c r="C82" s="50" t="s">
        <v>193</v>
      </c>
      <c r="D82" s="50"/>
      <c r="E82" s="50"/>
      <c r="F82" s="50"/>
      <c r="G82" s="50"/>
      <c r="H82" s="50"/>
      <c r="I82" s="50"/>
      <c r="J82" s="51"/>
      <c r="K82" s="15"/>
    </row>
    <row r="83" spans="1:11" ht="15" customHeight="1">
      <c r="A83" s="12"/>
      <c r="B83" s="52"/>
      <c r="C83" s="44" t="s">
        <v>194</v>
      </c>
      <c r="D83" s="44"/>
      <c r="E83" s="44"/>
      <c r="F83" s="44"/>
      <c r="G83" s="44"/>
      <c r="H83" s="44"/>
      <c r="I83" s="44"/>
      <c r="J83" s="53"/>
      <c r="K83" s="15"/>
    </row>
    <row r="84" spans="1:11" ht="15" customHeight="1">
      <c r="A84" s="12"/>
      <c r="B84" s="52"/>
      <c r="C84" s="44" t="s">
        <v>195</v>
      </c>
      <c r="D84" s="44"/>
      <c r="E84" s="44"/>
      <c r="F84" s="44"/>
      <c r="G84" s="44"/>
      <c r="H84" s="44"/>
      <c r="I84" s="44"/>
      <c r="J84" s="53"/>
      <c r="K84" s="15"/>
    </row>
    <row r="85" spans="1:11" ht="15" customHeight="1">
      <c r="A85" s="12"/>
      <c r="B85" s="52"/>
      <c r="C85" s="44" t="s">
        <v>132</v>
      </c>
      <c r="D85" s="44"/>
      <c r="E85" s="44"/>
      <c r="F85" s="44"/>
      <c r="G85" s="44"/>
      <c r="H85" s="44"/>
      <c r="I85" s="44"/>
      <c r="J85" s="53"/>
      <c r="K85" s="15"/>
    </row>
    <row r="86" spans="1:11" ht="15" customHeight="1">
      <c r="A86" s="12"/>
      <c r="B86" s="52"/>
      <c r="C86" s="44" t="s">
        <v>133</v>
      </c>
      <c r="D86" s="44"/>
      <c r="E86" s="44"/>
      <c r="F86" s="44"/>
      <c r="G86" s="44"/>
      <c r="H86" s="44"/>
      <c r="I86" s="44"/>
      <c r="J86" s="53"/>
      <c r="K86" s="15"/>
    </row>
    <row r="87" spans="1:11" ht="15" customHeight="1">
      <c r="A87" s="12"/>
      <c r="B87" s="52"/>
      <c r="C87" s="44" t="s">
        <v>196</v>
      </c>
      <c r="D87" s="44"/>
      <c r="E87" s="44"/>
      <c r="F87" s="44"/>
      <c r="G87" s="44"/>
      <c r="H87" s="44"/>
      <c r="I87" s="44"/>
      <c r="J87" s="53"/>
      <c r="K87" s="15"/>
    </row>
    <row r="88" spans="1:11" ht="15" customHeight="1">
      <c r="A88" s="12"/>
      <c r="B88" s="52"/>
      <c r="C88" s="44" t="s">
        <v>197</v>
      </c>
      <c r="D88" s="44"/>
      <c r="E88" s="44"/>
      <c r="F88" s="44"/>
      <c r="G88" s="44"/>
      <c r="H88" s="44"/>
      <c r="I88" s="44"/>
      <c r="J88" s="53"/>
      <c r="K88" s="15"/>
    </row>
    <row r="89" spans="1:11" ht="15" customHeight="1">
      <c r="A89" s="12"/>
      <c r="B89" s="52"/>
      <c r="C89" s="44" t="s">
        <v>198</v>
      </c>
      <c r="D89" s="44"/>
      <c r="E89" s="44"/>
      <c r="F89" s="44"/>
      <c r="G89" s="44"/>
      <c r="H89" s="44"/>
      <c r="I89" s="44"/>
      <c r="J89" s="53"/>
      <c r="K89" s="15"/>
    </row>
    <row r="90" spans="1:11" ht="15" customHeight="1">
      <c r="A90" s="12"/>
      <c r="B90" s="54"/>
      <c r="C90" s="55" t="s">
        <v>199</v>
      </c>
      <c r="D90" s="55"/>
      <c r="E90" s="55"/>
      <c r="F90" s="55"/>
      <c r="G90" s="55"/>
      <c r="H90" s="55"/>
      <c r="I90" s="55"/>
      <c r="J90" s="56"/>
      <c r="K90" s="15"/>
    </row>
    <row r="91" spans="1:11" ht="7.5" customHeight="1">
      <c r="A91" s="12"/>
      <c r="B91" s="59"/>
      <c r="C91" s="59"/>
      <c r="D91" s="59"/>
      <c r="E91" s="59"/>
      <c r="F91" s="59"/>
      <c r="G91" s="59"/>
      <c r="H91" s="59"/>
      <c r="I91" s="59"/>
      <c r="J91" s="59"/>
      <c r="K91" s="15"/>
    </row>
    <row r="92" spans="1:11" ht="15" customHeight="1">
      <c r="A92" s="12"/>
      <c r="B92" s="49" t="s">
        <v>214</v>
      </c>
      <c r="C92" s="50" t="s">
        <v>143</v>
      </c>
      <c r="D92" s="50"/>
      <c r="E92" s="50"/>
      <c r="F92" s="50"/>
      <c r="G92" s="50"/>
      <c r="H92" s="50"/>
      <c r="I92" s="50"/>
      <c r="J92" s="51"/>
      <c r="K92" s="15"/>
    </row>
    <row r="93" spans="1:11" ht="15" customHeight="1">
      <c r="A93" s="12"/>
      <c r="B93" s="58" t="s">
        <v>120</v>
      </c>
      <c r="C93" s="44" t="s">
        <v>144</v>
      </c>
      <c r="D93" s="44"/>
      <c r="E93" s="44"/>
      <c r="F93" s="44"/>
      <c r="G93" s="44"/>
      <c r="H93" s="44"/>
      <c r="I93" s="44"/>
      <c r="J93" s="53"/>
      <c r="K93" s="15"/>
    </row>
    <row r="94" spans="1:11" ht="15" customHeight="1">
      <c r="A94" s="12"/>
      <c r="B94" s="52"/>
      <c r="C94" s="44" t="s">
        <v>145</v>
      </c>
      <c r="D94" s="44"/>
      <c r="E94" s="44"/>
      <c r="F94" s="44"/>
      <c r="G94" s="44"/>
      <c r="H94" s="44"/>
      <c r="I94" s="44"/>
      <c r="J94" s="53"/>
      <c r="K94" s="15"/>
    </row>
    <row r="95" spans="1:11" ht="15" customHeight="1">
      <c r="A95" s="12"/>
      <c r="B95" s="52"/>
      <c r="C95" s="44" t="s">
        <v>146</v>
      </c>
      <c r="D95" s="44"/>
      <c r="E95" s="44"/>
      <c r="F95" s="44"/>
      <c r="G95" s="44"/>
      <c r="H95" s="44"/>
      <c r="I95" s="44"/>
      <c r="J95" s="53"/>
      <c r="K95" s="15"/>
    </row>
    <row r="96" spans="1:11" ht="15" customHeight="1">
      <c r="A96" s="12"/>
      <c r="B96" s="54"/>
      <c r="C96" s="55" t="s">
        <v>147</v>
      </c>
      <c r="D96" s="55"/>
      <c r="E96" s="55"/>
      <c r="F96" s="55"/>
      <c r="G96" s="55"/>
      <c r="H96" s="55"/>
      <c r="I96" s="55"/>
      <c r="J96" s="56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1" t="s">
        <v>99</v>
      </c>
      <c r="C98" s="62" t="s">
        <v>99</v>
      </c>
      <c r="D98" s="62"/>
      <c r="E98" s="62"/>
      <c r="F98" s="62"/>
      <c r="G98" s="62"/>
      <c r="H98" s="62"/>
      <c r="I98" s="62"/>
      <c r="J98" s="63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49" t="s">
        <v>93</v>
      </c>
      <c r="C100" s="50" t="s">
        <v>119</v>
      </c>
      <c r="D100" s="50"/>
      <c r="E100" s="50"/>
      <c r="F100" s="50"/>
      <c r="G100" s="50"/>
      <c r="H100" s="50"/>
      <c r="I100" s="50"/>
      <c r="J100" s="51"/>
      <c r="K100" s="15"/>
    </row>
    <row r="101" spans="1:11" ht="15.75">
      <c r="A101" s="12"/>
      <c r="B101" s="54"/>
      <c r="C101" s="55" t="s">
        <v>141</v>
      </c>
      <c r="D101" s="55"/>
      <c r="E101" s="55"/>
      <c r="F101" s="55"/>
      <c r="G101" s="55"/>
      <c r="H101" s="55"/>
      <c r="I101" s="55"/>
      <c r="J101" s="56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49" t="s">
        <v>77</v>
      </c>
      <c r="C103" s="50" t="s">
        <v>170</v>
      </c>
      <c r="D103" s="50"/>
      <c r="E103" s="50"/>
      <c r="F103" s="50"/>
      <c r="G103" s="50"/>
      <c r="H103" s="50"/>
      <c r="I103" s="50"/>
      <c r="J103" s="51"/>
      <c r="K103" s="15"/>
    </row>
    <row r="104" spans="1:11" ht="15.75">
      <c r="A104" s="12"/>
      <c r="B104" s="52"/>
      <c r="C104" s="44" t="s">
        <v>121</v>
      </c>
      <c r="D104" s="44"/>
      <c r="E104" s="44"/>
      <c r="F104" s="44"/>
      <c r="G104" s="44"/>
      <c r="H104" s="44"/>
      <c r="I104" s="44"/>
      <c r="J104" s="53"/>
      <c r="K104" s="15"/>
    </row>
    <row r="105" spans="1:11" ht="15" customHeight="1">
      <c r="A105" s="12"/>
      <c r="B105" s="52"/>
      <c r="C105" s="44" t="s">
        <v>171</v>
      </c>
      <c r="D105" s="44"/>
      <c r="E105" s="44"/>
      <c r="F105" s="44"/>
      <c r="G105" s="44"/>
      <c r="H105" s="44"/>
      <c r="I105" s="44"/>
      <c r="J105" s="53"/>
      <c r="K105" s="15"/>
    </row>
    <row r="106" spans="1:11" ht="15.75">
      <c r="A106" s="12"/>
      <c r="B106" s="52"/>
      <c r="C106" s="44" t="s">
        <v>172</v>
      </c>
      <c r="D106" s="44"/>
      <c r="E106" s="44"/>
      <c r="F106" s="44"/>
      <c r="G106" s="44"/>
      <c r="H106" s="44"/>
      <c r="I106" s="44"/>
      <c r="J106" s="53"/>
      <c r="K106" s="15"/>
    </row>
    <row r="107" spans="1:11" ht="15.75">
      <c r="A107" s="12"/>
      <c r="B107" s="52"/>
      <c r="C107" s="44" t="s">
        <v>173</v>
      </c>
      <c r="D107" s="44"/>
      <c r="E107" s="44"/>
      <c r="F107" s="44"/>
      <c r="G107" s="44"/>
      <c r="H107" s="44"/>
      <c r="I107" s="44"/>
      <c r="J107" s="53"/>
      <c r="K107" s="15"/>
    </row>
    <row r="108" spans="1:11" ht="15.75">
      <c r="A108" s="12"/>
      <c r="B108" s="52"/>
      <c r="C108" s="44" t="s">
        <v>122</v>
      </c>
      <c r="D108" s="44"/>
      <c r="E108" s="44"/>
      <c r="F108" s="44"/>
      <c r="G108" s="44"/>
      <c r="H108" s="44"/>
      <c r="I108" s="44"/>
      <c r="J108" s="53"/>
      <c r="K108" s="15"/>
    </row>
    <row r="109" spans="1:11" ht="15.75">
      <c r="A109" s="12"/>
      <c r="B109" s="52"/>
      <c r="C109" s="44" t="s">
        <v>123</v>
      </c>
      <c r="D109" s="44"/>
      <c r="E109" s="44"/>
      <c r="F109" s="44"/>
      <c r="G109" s="44"/>
      <c r="H109" s="44"/>
      <c r="I109" s="44"/>
      <c r="J109" s="53"/>
      <c r="K109" s="15"/>
    </row>
    <row r="110" spans="1:11" ht="15.75">
      <c r="A110" s="12"/>
      <c r="B110" s="54"/>
      <c r="C110" s="55" t="s">
        <v>174</v>
      </c>
      <c r="D110" s="55"/>
      <c r="E110" s="55"/>
      <c r="F110" s="55"/>
      <c r="G110" s="55"/>
      <c r="H110" s="55"/>
      <c r="I110" s="55"/>
      <c r="J110" s="56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49" t="s">
        <v>217</v>
      </c>
      <c r="C112" s="50" t="s">
        <v>162</v>
      </c>
      <c r="D112" s="50"/>
      <c r="E112" s="50"/>
      <c r="F112" s="50"/>
      <c r="G112" s="50"/>
      <c r="H112" s="50"/>
      <c r="I112" s="50"/>
      <c r="J112" s="51"/>
      <c r="K112" s="15"/>
    </row>
    <row r="113" spans="1:11" ht="15.75">
      <c r="A113" s="12"/>
      <c r="B113" s="52"/>
      <c r="C113" s="44" t="s">
        <v>163</v>
      </c>
      <c r="D113" s="44"/>
      <c r="E113" s="44"/>
      <c r="F113" s="44"/>
      <c r="G113" s="44"/>
      <c r="H113" s="44"/>
      <c r="I113" s="44"/>
      <c r="J113" s="53"/>
      <c r="K113" s="15"/>
    </row>
    <row r="114" spans="1:11" ht="15.75">
      <c r="A114" s="12"/>
      <c r="B114" s="52"/>
      <c r="C114" s="44" t="s">
        <v>164</v>
      </c>
      <c r="D114" s="44"/>
      <c r="E114" s="44"/>
      <c r="F114" s="44"/>
      <c r="G114" s="44"/>
      <c r="H114" s="44"/>
      <c r="I114" s="44"/>
      <c r="J114" s="53"/>
      <c r="K114" s="15"/>
    </row>
    <row r="115" spans="1:11" ht="15.75">
      <c r="A115" s="12"/>
      <c r="B115" s="54"/>
      <c r="C115" s="55" t="s">
        <v>165</v>
      </c>
      <c r="D115" s="55"/>
      <c r="E115" s="55"/>
      <c r="F115" s="55"/>
      <c r="G115" s="55"/>
      <c r="H115" s="55"/>
      <c r="I115" s="55"/>
      <c r="J115" s="56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49" t="s">
        <v>127</v>
      </c>
      <c r="C117" s="50" t="s">
        <v>183</v>
      </c>
      <c r="D117" s="50"/>
      <c r="E117" s="50"/>
      <c r="F117" s="50"/>
      <c r="G117" s="50"/>
      <c r="H117" s="50"/>
      <c r="I117" s="50"/>
      <c r="J117" s="51"/>
      <c r="K117" s="15"/>
    </row>
    <row r="118" spans="1:11" ht="15.75">
      <c r="A118" s="12"/>
      <c r="B118" s="58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3"/>
      <c r="K118" s="15"/>
    </row>
    <row r="119" spans="1:11" ht="15.75">
      <c r="A119" s="12"/>
      <c r="B119" s="52"/>
      <c r="C119" s="44" t="s">
        <v>185</v>
      </c>
      <c r="D119" s="44"/>
      <c r="E119" s="44"/>
      <c r="F119" s="44"/>
      <c r="G119" s="44"/>
      <c r="H119" s="44"/>
      <c r="I119" s="44"/>
      <c r="J119" s="53"/>
      <c r="K119" s="15"/>
    </row>
    <row r="120" spans="1:11" ht="15" customHeight="1">
      <c r="A120" s="12"/>
      <c r="B120" s="54"/>
      <c r="C120" s="55" t="s">
        <v>186</v>
      </c>
      <c r="D120" s="55"/>
      <c r="E120" s="55"/>
      <c r="F120" s="55"/>
      <c r="G120" s="55"/>
      <c r="H120" s="55"/>
      <c r="I120" s="55"/>
      <c r="J120" s="56"/>
      <c r="K120" s="15"/>
    </row>
    <row r="121" spans="1:11" ht="7.5" customHeight="1">
      <c r="A121" s="12"/>
      <c r="B121" s="59"/>
      <c r="C121" s="59"/>
      <c r="D121" s="59"/>
      <c r="E121" s="59"/>
      <c r="F121" s="59"/>
      <c r="G121" s="59"/>
      <c r="H121" s="59"/>
      <c r="I121" s="59"/>
      <c r="J121" s="59"/>
      <c r="K121" s="15"/>
    </row>
    <row r="122" spans="1:11" ht="15.75">
      <c r="A122" s="12"/>
      <c r="B122" s="49" t="s">
        <v>226</v>
      </c>
      <c r="C122" s="50" t="s">
        <v>200</v>
      </c>
      <c r="D122" s="50"/>
      <c r="E122" s="50"/>
      <c r="F122" s="50"/>
      <c r="G122" s="50"/>
      <c r="H122" s="50"/>
      <c r="I122" s="50"/>
      <c r="J122" s="51"/>
      <c r="K122" s="15"/>
    </row>
    <row r="123" spans="1:11" ht="15.75">
      <c r="A123" s="12"/>
      <c r="B123" s="58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3"/>
      <c r="K123" s="15"/>
    </row>
    <row r="124" spans="1:11" ht="15.75">
      <c r="A124" s="12"/>
      <c r="B124" s="52"/>
      <c r="C124" s="44" t="s">
        <v>202</v>
      </c>
      <c r="D124" s="44"/>
      <c r="E124" s="44"/>
      <c r="F124" s="44"/>
      <c r="G124" s="44"/>
      <c r="H124" s="44"/>
      <c r="I124" s="44"/>
      <c r="J124" s="53"/>
      <c r="K124" s="15"/>
    </row>
    <row r="125" spans="1:11" ht="15.75">
      <c r="A125" s="12"/>
      <c r="B125" s="52"/>
      <c r="C125" s="44" t="s">
        <v>203</v>
      </c>
      <c r="D125" s="44"/>
      <c r="E125" s="44"/>
      <c r="F125" s="44"/>
      <c r="G125" s="44"/>
      <c r="H125" s="44"/>
      <c r="I125" s="44"/>
      <c r="J125" s="53"/>
      <c r="K125" s="15"/>
    </row>
    <row r="126" spans="1:11" ht="15.75">
      <c r="A126" s="12"/>
      <c r="B126" s="52"/>
      <c r="C126" s="44" t="s">
        <v>204</v>
      </c>
      <c r="D126" s="44"/>
      <c r="E126" s="44"/>
      <c r="F126" s="44"/>
      <c r="G126" s="44"/>
      <c r="H126" s="44"/>
      <c r="I126" s="44"/>
      <c r="J126" s="53"/>
      <c r="K126" s="15"/>
    </row>
    <row r="127" spans="1:11" ht="15.75">
      <c r="A127" s="12"/>
      <c r="B127" s="52"/>
      <c r="C127" s="44" t="s">
        <v>205</v>
      </c>
      <c r="D127" s="44"/>
      <c r="E127" s="44"/>
      <c r="F127" s="44"/>
      <c r="G127" s="44"/>
      <c r="H127" s="44"/>
      <c r="I127" s="44"/>
      <c r="J127" s="53"/>
      <c r="K127" s="15"/>
    </row>
    <row r="128" spans="1:11" ht="15.75">
      <c r="A128" s="12"/>
      <c r="B128" s="54"/>
      <c r="C128" s="55" t="s">
        <v>206</v>
      </c>
      <c r="D128" s="55"/>
      <c r="E128" s="55"/>
      <c r="F128" s="55"/>
      <c r="G128" s="55"/>
      <c r="H128" s="55"/>
      <c r="I128" s="55"/>
      <c r="J128" s="56"/>
      <c r="K128" s="15"/>
    </row>
    <row r="129" spans="1:11" ht="7.5" customHeight="1">
      <c r="A129" s="12"/>
      <c r="B129" s="44"/>
      <c r="C129" s="59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49" t="s">
        <v>97</v>
      </c>
      <c r="C130" s="50" t="s">
        <v>124</v>
      </c>
      <c r="D130" s="50"/>
      <c r="E130" s="50"/>
      <c r="F130" s="50"/>
      <c r="G130" s="50"/>
      <c r="H130" s="50"/>
      <c r="I130" s="50"/>
      <c r="J130" s="51"/>
      <c r="K130" s="15"/>
    </row>
    <row r="131" spans="1:11" ht="15.75">
      <c r="A131" s="12"/>
      <c r="B131" s="52"/>
      <c r="C131" s="44" t="s">
        <v>125</v>
      </c>
      <c r="D131" s="44"/>
      <c r="E131" s="44"/>
      <c r="F131" s="44"/>
      <c r="G131" s="44"/>
      <c r="H131" s="44"/>
      <c r="I131" s="44"/>
      <c r="J131" s="53"/>
      <c r="K131" s="15"/>
    </row>
    <row r="132" spans="1:11" ht="15.75">
      <c r="A132" s="12"/>
      <c r="B132" s="52"/>
      <c r="C132" s="44" t="s">
        <v>126</v>
      </c>
      <c r="D132" s="44"/>
      <c r="E132" s="44"/>
      <c r="F132" s="44"/>
      <c r="G132" s="44"/>
      <c r="H132" s="44"/>
      <c r="I132" s="44"/>
      <c r="J132" s="53"/>
      <c r="K132" s="15"/>
    </row>
    <row r="133" spans="1:11" ht="15.75">
      <c r="A133" s="12"/>
      <c r="B133" s="54"/>
      <c r="C133" s="55" t="s">
        <v>175</v>
      </c>
      <c r="D133" s="55"/>
      <c r="E133" s="55"/>
      <c r="F133" s="55"/>
      <c r="G133" s="55"/>
      <c r="H133" s="55"/>
      <c r="I133" s="55"/>
      <c r="J133" s="56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255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0000"/>
  </sheetPr>
  <dimension ref="A1:V68"/>
  <sheetViews>
    <sheetView showGridLines="0" zoomScale="90" zoomScaleNormal="90" workbookViewId="0">
      <selection activeCell="U17" sqref="U17:U28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 ht="15.75">
      <c r="A10" s="22"/>
      <c r="B10" s="8"/>
      <c r="C10" s="102" t="s">
        <v>102</v>
      </c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23"/>
    </row>
    <row r="11" spans="1:22" s="2" customFormat="1" ht="15.75">
      <c r="A11" s="22"/>
      <c r="B11" s="8"/>
      <c r="C11" s="102" t="s">
        <v>311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72"/>
      <c r="R11" s="70"/>
      <c r="S11" s="70"/>
      <c r="T11" s="70"/>
    </row>
    <row r="12" spans="1:22" s="2" customFormat="1">
      <c r="A12" s="2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2" s="2" customFormat="1" ht="15.75">
      <c r="A13" s="22"/>
      <c r="B13" s="8"/>
      <c r="C13" s="102" t="s">
        <v>269</v>
      </c>
      <c r="D13" s="102"/>
      <c r="E13" s="102"/>
      <c r="F13" s="102"/>
      <c r="G13" s="70"/>
      <c r="H13" s="102" t="s">
        <v>68</v>
      </c>
      <c r="I13" s="102"/>
      <c r="J13" s="102"/>
      <c r="K13" s="102"/>
      <c r="L13" s="70"/>
      <c r="M13" s="102" t="s">
        <v>69</v>
      </c>
      <c r="N13" s="102"/>
      <c r="O13" s="102"/>
      <c r="P13" s="102"/>
      <c r="Q13" s="72"/>
      <c r="R13" s="70"/>
      <c r="S13" s="70"/>
      <c r="T13" s="70"/>
    </row>
    <row r="14" spans="1:22" s="2" customFormat="1" ht="15.75" customHeight="1">
      <c r="A14" s="22"/>
      <c r="B14" s="8"/>
      <c r="C14" s="105"/>
      <c r="D14" s="105"/>
      <c r="E14" s="103" t="s">
        <v>316</v>
      </c>
      <c r="F14" s="104" t="s">
        <v>317</v>
      </c>
      <c r="G14" s="67"/>
      <c r="H14" s="105" t="s">
        <v>268</v>
      </c>
      <c r="I14" s="105"/>
      <c r="J14" s="103" t="s">
        <v>316</v>
      </c>
      <c r="K14" s="104" t="s">
        <v>317</v>
      </c>
      <c r="L14" s="32"/>
      <c r="M14" s="105" t="s">
        <v>268</v>
      </c>
      <c r="N14" s="105"/>
      <c r="O14" s="103" t="s">
        <v>316</v>
      </c>
      <c r="P14" s="104" t="s">
        <v>317</v>
      </c>
      <c r="Q14" s="74"/>
      <c r="R14" s="67"/>
      <c r="S14" s="71"/>
      <c r="T14" s="71"/>
    </row>
    <row r="15" spans="1:22" s="2" customFormat="1" ht="15.75">
      <c r="A15" s="22"/>
      <c r="B15" s="8"/>
      <c r="C15" s="31">
        <v>2017</v>
      </c>
      <c r="D15" s="31">
        <v>2018</v>
      </c>
      <c r="E15" s="103"/>
      <c r="F15" s="104"/>
      <c r="G15" s="67"/>
      <c r="H15" s="31">
        <v>2017</v>
      </c>
      <c r="I15" s="31">
        <v>2018</v>
      </c>
      <c r="J15" s="103"/>
      <c r="K15" s="104"/>
      <c r="L15" s="32"/>
      <c r="M15" s="31">
        <v>2017</v>
      </c>
      <c r="N15" s="31">
        <v>2018</v>
      </c>
      <c r="O15" s="103"/>
      <c r="P15" s="104"/>
      <c r="Q15" s="74"/>
      <c r="R15" s="67"/>
      <c r="S15" s="71"/>
      <c r="T15" s="71"/>
    </row>
    <row r="16" spans="1:22" s="2" customFormat="1" ht="15.75">
      <c r="A16" s="22"/>
      <c r="B16" s="8"/>
      <c r="C16" s="31"/>
      <c r="D16" s="31"/>
      <c r="E16" s="69"/>
      <c r="F16" s="32"/>
      <c r="G16" s="67"/>
      <c r="H16" s="31"/>
      <c r="I16" s="31"/>
      <c r="J16" s="69"/>
      <c r="K16" s="32"/>
      <c r="L16" s="32"/>
      <c r="M16" s="31"/>
      <c r="N16" s="31"/>
      <c r="O16" s="69"/>
      <c r="P16" s="32"/>
      <c r="Q16" s="74"/>
      <c r="R16" s="67"/>
      <c r="S16" s="71"/>
      <c r="T16" s="71"/>
    </row>
    <row r="17" spans="1:21" s="2" customFormat="1" ht="15.75">
      <c r="A17" s="22"/>
      <c r="B17" s="34" t="s">
        <v>270</v>
      </c>
      <c r="C17" s="35">
        <v>105100</v>
      </c>
      <c r="D17" s="35">
        <v>105798</v>
      </c>
      <c r="E17" s="36">
        <f t="shared" ref="E17:E19" si="0">IF(ISBLANK(D17),"",(IFERROR(((D17/C17-1)*100),"")))</f>
        <v>0.66412940057087866</v>
      </c>
      <c r="F17" s="35">
        <v>3835524</v>
      </c>
      <c r="G17" s="67"/>
      <c r="H17" s="35">
        <v>46619</v>
      </c>
      <c r="I17" s="35">
        <v>48589</v>
      </c>
      <c r="J17" s="36">
        <f t="shared" ref="J17:J19" si="1">IF(ISBLANK(I17),"",(IFERROR(((I17/H17-1)*100),"")))</f>
        <v>4.225744867972292</v>
      </c>
      <c r="K17" s="35">
        <v>1718790</v>
      </c>
      <c r="L17" s="32"/>
      <c r="M17" s="35">
        <v>58481</v>
      </c>
      <c r="N17" s="35">
        <v>57209</v>
      </c>
      <c r="O17" s="36">
        <f t="shared" ref="O17:O19" si="2">IF(ISBLANK(N17),"",(IFERROR(((N17/M17-1)*100),"")))</f>
        <v>-2.1750654058583119</v>
      </c>
      <c r="P17" s="35">
        <v>2116734</v>
      </c>
      <c r="Q17" s="74"/>
      <c r="R17" s="112">
        <f>H17+M17</f>
        <v>105100</v>
      </c>
      <c r="S17" s="71">
        <f>I17+N17</f>
        <v>105798</v>
      </c>
      <c r="T17" s="71" t="b">
        <f>R17=C17</f>
        <v>1</v>
      </c>
      <c r="U17" s="2" t="b">
        <f>S17=D17</f>
        <v>1</v>
      </c>
    </row>
    <row r="18" spans="1:21" s="2" customFormat="1" ht="15.75">
      <c r="A18" s="22"/>
      <c r="B18" s="34" t="s">
        <v>271</v>
      </c>
      <c r="C18" s="35">
        <v>105343</v>
      </c>
      <c r="D18" s="35">
        <v>101419</v>
      </c>
      <c r="E18" s="36">
        <f t="shared" si="0"/>
        <v>-3.724974606760767</v>
      </c>
      <c r="F18" s="35">
        <v>3936973</v>
      </c>
      <c r="G18" s="67"/>
      <c r="H18" s="35">
        <v>47461</v>
      </c>
      <c r="I18" s="35">
        <v>47490</v>
      </c>
      <c r="J18" s="36">
        <f t="shared" si="1"/>
        <v>6.1102800193846285E-2</v>
      </c>
      <c r="K18" s="35">
        <v>1766276</v>
      </c>
      <c r="L18" s="32"/>
      <c r="M18" s="35">
        <v>57882</v>
      </c>
      <c r="N18" s="35">
        <v>53929</v>
      </c>
      <c r="O18" s="36">
        <f t="shared" si="2"/>
        <v>-6.8294115614526145</v>
      </c>
      <c r="P18" s="35">
        <v>2170697</v>
      </c>
      <c r="Q18" s="74"/>
      <c r="R18" s="112">
        <f t="shared" ref="R18:R28" si="3">H18+M18</f>
        <v>105343</v>
      </c>
      <c r="S18" s="71">
        <f t="shared" ref="S18:S28" si="4">I18+N18</f>
        <v>101419</v>
      </c>
      <c r="T18" s="71" t="b">
        <f t="shared" ref="T18:T28" si="5">R18=C18</f>
        <v>1</v>
      </c>
      <c r="U18" s="2" t="b">
        <f t="shared" ref="U18:U28" si="6">S18=D18</f>
        <v>1</v>
      </c>
    </row>
    <row r="19" spans="1:21" s="2" customFormat="1" ht="15.75">
      <c r="A19" s="22"/>
      <c r="B19" s="34" t="s">
        <v>272</v>
      </c>
      <c r="C19" s="35">
        <v>103183</v>
      </c>
      <c r="D19" s="35">
        <v>88165</v>
      </c>
      <c r="E19" s="36">
        <f t="shared" si="0"/>
        <v>-14.554723161761141</v>
      </c>
      <c r="F19" s="35">
        <v>4025138</v>
      </c>
      <c r="G19" s="67"/>
      <c r="H19" s="35">
        <v>46216</v>
      </c>
      <c r="I19" s="35">
        <v>41615</v>
      </c>
      <c r="J19" s="36">
        <f t="shared" si="1"/>
        <v>-9.9554266920547025</v>
      </c>
      <c r="K19" s="35">
        <v>1807891</v>
      </c>
      <c r="L19" s="83"/>
      <c r="M19" s="35">
        <v>56967</v>
      </c>
      <c r="N19" s="35">
        <v>46550</v>
      </c>
      <c r="O19" s="36">
        <f t="shared" si="2"/>
        <v>-18.286025242684357</v>
      </c>
      <c r="P19" s="35">
        <v>2217247</v>
      </c>
      <c r="Q19" s="74"/>
      <c r="R19" s="112">
        <f t="shared" si="3"/>
        <v>103183</v>
      </c>
      <c r="S19" s="71">
        <f t="shared" si="4"/>
        <v>88165</v>
      </c>
      <c r="T19" s="71" t="b">
        <f t="shared" si="5"/>
        <v>1</v>
      </c>
      <c r="U19" s="2" t="b">
        <f t="shared" si="6"/>
        <v>1</v>
      </c>
    </row>
    <row r="20" spans="1:21" s="2" customFormat="1" ht="15.75">
      <c r="A20" s="22"/>
      <c r="B20" s="34" t="s">
        <v>273</v>
      </c>
      <c r="C20" s="35">
        <v>76941</v>
      </c>
      <c r="D20" s="35">
        <v>101514</v>
      </c>
      <c r="E20" s="36">
        <f>IF(ISBLANK(D20),"",(IFERROR(((D20/C20-1)*100),"")))</f>
        <v>31.937458572152689</v>
      </c>
      <c r="F20" s="35">
        <v>4126652</v>
      </c>
      <c r="G20" s="67"/>
      <c r="H20" s="35">
        <v>36118</v>
      </c>
      <c r="I20" s="35">
        <v>48632</v>
      </c>
      <c r="J20" s="36">
        <f>IF(ISBLANK(I20),"",(IFERROR(((I20/H20-1)*100),"")))</f>
        <v>34.647544160806241</v>
      </c>
      <c r="K20" s="35">
        <v>1856523</v>
      </c>
      <c r="L20" s="83"/>
      <c r="M20" s="35">
        <v>40823</v>
      </c>
      <c r="N20" s="35">
        <v>52882</v>
      </c>
      <c r="O20" s="36">
        <f>IF(ISBLANK(N20),"",(IFERROR(((N20/M20-1)*100),"")))</f>
        <v>29.539720255738189</v>
      </c>
      <c r="P20" s="35">
        <v>2270129</v>
      </c>
      <c r="Q20" s="74"/>
      <c r="R20" s="112">
        <f t="shared" si="3"/>
        <v>76941</v>
      </c>
      <c r="S20" s="71">
        <f t="shared" si="4"/>
        <v>101514</v>
      </c>
      <c r="T20" s="71" t="b">
        <f t="shared" si="5"/>
        <v>1</v>
      </c>
      <c r="U20" s="2" t="b">
        <f t="shared" si="6"/>
        <v>1</v>
      </c>
    </row>
    <row r="21" spans="1:21" s="2" customFormat="1" ht="15.75">
      <c r="A21" s="22"/>
      <c r="B21" s="34" t="s">
        <v>274</v>
      </c>
      <c r="C21" s="35">
        <v>97970</v>
      </c>
      <c r="D21" s="35">
        <v>97162</v>
      </c>
      <c r="E21" s="36">
        <f t="shared" ref="E21:E28" si="7">IF(ISBLANK(D21),"",(IFERROR(((D21/C21-1)*100),"")))</f>
        <v>-0.82474226804123418</v>
      </c>
      <c r="F21" s="35">
        <v>4223814</v>
      </c>
      <c r="G21" s="67"/>
      <c r="H21" s="35">
        <v>46544</v>
      </c>
      <c r="I21" s="35">
        <v>46785</v>
      </c>
      <c r="J21" s="36">
        <f t="shared" ref="J21:J28" si="8">IF(ISBLANK(I21),"",(IFERROR(((I21/H21-1)*100),"")))</f>
        <v>0.51778961842556814</v>
      </c>
      <c r="K21" s="35">
        <v>1903308</v>
      </c>
      <c r="L21" s="32"/>
      <c r="M21" s="35">
        <v>51426</v>
      </c>
      <c r="N21" s="35">
        <v>50377</v>
      </c>
      <c r="O21" s="36">
        <f t="shared" ref="O21:O28" si="9">IF(ISBLANK(N21),"",(IFERROR(((N21/M21-1)*100),"")))</f>
        <v>-2.0398242134328948</v>
      </c>
      <c r="P21" s="35">
        <v>2320506</v>
      </c>
      <c r="Q21" s="74"/>
      <c r="R21" s="112">
        <f t="shared" si="3"/>
        <v>97970</v>
      </c>
      <c r="S21" s="71">
        <f t="shared" si="4"/>
        <v>97162</v>
      </c>
      <c r="T21" s="71" t="b">
        <f t="shared" si="5"/>
        <v>1</v>
      </c>
      <c r="U21" s="2" t="b">
        <f t="shared" si="6"/>
        <v>1</v>
      </c>
    </row>
    <row r="22" spans="1:21" s="2" customFormat="1" ht="15.75">
      <c r="A22" s="22"/>
      <c r="B22" s="34" t="s">
        <v>275</v>
      </c>
      <c r="C22" s="35">
        <v>99090</v>
      </c>
      <c r="D22" s="35">
        <v>85803</v>
      </c>
      <c r="E22" s="36">
        <f t="shared" si="7"/>
        <v>-13.409022101120193</v>
      </c>
      <c r="F22" s="35">
        <v>4309617</v>
      </c>
      <c r="G22" s="67"/>
      <c r="H22" s="35">
        <v>46968</v>
      </c>
      <c r="I22" s="35">
        <v>41331</v>
      </c>
      <c r="J22" s="36">
        <f t="shared" si="8"/>
        <v>-12.001788451711803</v>
      </c>
      <c r="K22" s="35">
        <v>1944639</v>
      </c>
      <c r="L22" s="32"/>
      <c r="M22" s="35">
        <v>52122</v>
      </c>
      <c r="N22" s="35">
        <v>44472</v>
      </c>
      <c r="O22" s="36">
        <f t="shared" si="9"/>
        <v>-14.677103718199614</v>
      </c>
      <c r="P22" s="35">
        <v>2364978</v>
      </c>
      <c r="Q22" s="74"/>
      <c r="R22" s="112">
        <f t="shared" si="3"/>
        <v>99090</v>
      </c>
      <c r="S22" s="71">
        <f t="shared" si="4"/>
        <v>85803</v>
      </c>
      <c r="T22" s="71" t="b">
        <f t="shared" si="5"/>
        <v>1</v>
      </c>
      <c r="U22" s="2" t="b">
        <f t="shared" si="6"/>
        <v>1</v>
      </c>
    </row>
    <row r="23" spans="1:21" s="2" customFormat="1" ht="15.75">
      <c r="A23" s="22"/>
      <c r="B23" s="34" t="s">
        <v>276</v>
      </c>
      <c r="C23" s="35">
        <v>86366</v>
      </c>
      <c r="D23" s="35">
        <v>96103</v>
      </c>
      <c r="E23" s="36">
        <f t="shared" si="7"/>
        <v>11.274112497973743</v>
      </c>
      <c r="F23" s="35">
        <v>4405720</v>
      </c>
      <c r="G23" s="67"/>
      <c r="H23" s="35">
        <v>40458</v>
      </c>
      <c r="I23" s="35">
        <v>46364</v>
      </c>
      <c r="J23" s="36">
        <f t="shared" si="8"/>
        <v>14.597854565228129</v>
      </c>
      <c r="K23" s="35">
        <v>1991003</v>
      </c>
      <c r="L23" s="32"/>
      <c r="M23" s="35">
        <v>45908</v>
      </c>
      <c r="N23" s="35">
        <v>49739</v>
      </c>
      <c r="O23" s="36">
        <f t="shared" si="9"/>
        <v>8.34495077110744</v>
      </c>
      <c r="P23" s="35">
        <v>2414717</v>
      </c>
      <c r="Q23" s="74"/>
      <c r="R23" s="112">
        <f t="shared" si="3"/>
        <v>86366</v>
      </c>
      <c r="S23" s="71">
        <f t="shared" si="4"/>
        <v>96103</v>
      </c>
      <c r="T23" s="71" t="b">
        <f t="shared" si="5"/>
        <v>1</v>
      </c>
      <c r="U23" s="2" t="b">
        <f t="shared" si="6"/>
        <v>1</v>
      </c>
    </row>
    <row r="24" spans="1:21" s="2" customFormat="1" ht="15.75">
      <c r="A24" s="22"/>
      <c r="B24" s="34" t="s">
        <v>277</v>
      </c>
      <c r="C24" s="35">
        <v>91758</v>
      </c>
      <c r="D24" s="35">
        <v>99398</v>
      </c>
      <c r="E24" s="36">
        <f t="shared" si="7"/>
        <v>8.3262494823339583</v>
      </c>
      <c r="F24" s="35">
        <v>4505118</v>
      </c>
      <c r="G24" s="67"/>
      <c r="H24" s="35">
        <v>44092</v>
      </c>
      <c r="I24" s="35">
        <v>47473</v>
      </c>
      <c r="J24" s="36">
        <f t="shared" si="8"/>
        <v>7.6680576975415082</v>
      </c>
      <c r="K24" s="35">
        <v>2038476</v>
      </c>
      <c r="L24" s="32"/>
      <c r="M24" s="35">
        <v>47666</v>
      </c>
      <c r="N24" s="35">
        <v>51925</v>
      </c>
      <c r="O24" s="36">
        <f t="shared" si="9"/>
        <v>8.9350900012587609</v>
      </c>
      <c r="P24" s="35">
        <v>2466642</v>
      </c>
      <c r="Q24" s="74"/>
      <c r="R24" s="112">
        <f t="shared" si="3"/>
        <v>91758</v>
      </c>
      <c r="S24" s="71">
        <f t="shared" si="4"/>
        <v>99398</v>
      </c>
      <c r="T24" s="71" t="b">
        <f t="shared" si="5"/>
        <v>1</v>
      </c>
      <c r="U24" s="2" t="b">
        <f t="shared" si="6"/>
        <v>1</v>
      </c>
    </row>
    <row r="25" spans="1:21" s="2" customFormat="1" ht="15.75">
      <c r="A25" s="22"/>
      <c r="B25" s="34" t="s">
        <v>278</v>
      </c>
      <c r="C25" s="35">
        <v>91558</v>
      </c>
      <c r="D25" s="35">
        <v>94312</v>
      </c>
      <c r="E25" s="36">
        <f t="shared" si="7"/>
        <v>3.00792939994321</v>
      </c>
      <c r="F25" s="35">
        <v>4599430</v>
      </c>
      <c r="G25" s="67"/>
      <c r="H25" s="35">
        <v>43513</v>
      </c>
      <c r="I25" s="35">
        <v>45471</v>
      </c>
      <c r="J25" s="36">
        <f t="shared" si="8"/>
        <v>4.4998046560797977</v>
      </c>
      <c r="K25" s="35">
        <v>2083947</v>
      </c>
      <c r="L25" s="32"/>
      <c r="M25" s="35">
        <v>48045</v>
      </c>
      <c r="N25" s="35">
        <v>48841</v>
      </c>
      <c r="O25" s="36">
        <f t="shared" si="9"/>
        <v>1.6567801019877093</v>
      </c>
      <c r="P25" s="35">
        <v>2515483</v>
      </c>
      <c r="Q25" s="74"/>
      <c r="R25" s="112">
        <f t="shared" si="3"/>
        <v>91558</v>
      </c>
      <c r="S25" s="71">
        <f t="shared" si="4"/>
        <v>94312</v>
      </c>
      <c r="T25" s="71" t="b">
        <f t="shared" si="5"/>
        <v>1</v>
      </c>
      <c r="U25" s="2" t="b">
        <f t="shared" si="6"/>
        <v>1</v>
      </c>
    </row>
    <row r="26" spans="1:21" s="2" customFormat="1" ht="15.75">
      <c r="A26" s="22"/>
      <c r="B26" s="34" t="s">
        <v>279</v>
      </c>
      <c r="C26" s="35">
        <v>95360</v>
      </c>
      <c r="D26" s="35">
        <v>105378</v>
      </c>
      <c r="E26" s="36">
        <f t="shared" si="7"/>
        <v>10.505453020134237</v>
      </c>
      <c r="F26" s="35">
        <v>4704808</v>
      </c>
      <c r="G26" s="67"/>
      <c r="H26" s="35">
        <v>45119</v>
      </c>
      <c r="I26" s="35">
        <v>51403</v>
      </c>
      <c r="J26" s="36">
        <f t="shared" si="8"/>
        <v>13.927613643919411</v>
      </c>
      <c r="K26" s="35">
        <v>2135350</v>
      </c>
      <c r="L26" s="32"/>
      <c r="M26" s="35">
        <v>50241</v>
      </c>
      <c r="N26" s="35">
        <v>53975</v>
      </c>
      <c r="O26" s="36">
        <f t="shared" si="9"/>
        <v>7.4321769073067756</v>
      </c>
      <c r="P26" s="35">
        <v>2569458</v>
      </c>
      <c r="Q26" s="74"/>
      <c r="R26" s="112">
        <f t="shared" si="3"/>
        <v>95360</v>
      </c>
      <c r="S26" s="71">
        <f t="shared" si="4"/>
        <v>105378</v>
      </c>
      <c r="T26" s="71" t="b">
        <f t="shared" si="5"/>
        <v>1</v>
      </c>
      <c r="U26" s="2" t="b">
        <f t="shared" si="6"/>
        <v>1</v>
      </c>
    </row>
    <row r="27" spans="1:21" s="2" customFormat="1" ht="15.75">
      <c r="A27" s="22"/>
      <c r="B27" s="34" t="s">
        <v>280</v>
      </c>
      <c r="C27" s="35">
        <v>88233</v>
      </c>
      <c r="D27" s="35">
        <v>77664</v>
      </c>
      <c r="E27" s="36">
        <f t="shared" si="7"/>
        <v>-11.97851144129748</v>
      </c>
      <c r="F27" s="35">
        <v>4782472</v>
      </c>
      <c r="G27" s="67"/>
      <c r="H27" s="35">
        <v>42502</v>
      </c>
      <c r="I27" s="35">
        <v>38189</v>
      </c>
      <c r="J27" s="36">
        <f t="shared" si="8"/>
        <v>-10.147757752576346</v>
      </c>
      <c r="K27" s="35">
        <v>2173539</v>
      </c>
      <c r="L27" s="32"/>
      <c r="M27" s="35">
        <v>45731</v>
      </c>
      <c r="N27" s="35">
        <v>39475</v>
      </c>
      <c r="O27" s="36">
        <f t="shared" si="9"/>
        <v>-13.679998250639613</v>
      </c>
      <c r="P27" s="35">
        <v>2608933</v>
      </c>
      <c r="Q27" s="74"/>
      <c r="R27" s="112">
        <f t="shared" si="3"/>
        <v>88233</v>
      </c>
      <c r="S27" s="71">
        <f t="shared" si="4"/>
        <v>77664</v>
      </c>
      <c r="T27" s="71" t="b">
        <f t="shared" si="5"/>
        <v>1</v>
      </c>
      <c r="U27" s="2" t="b">
        <f t="shared" si="6"/>
        <v>1</v>
      </c>
    </row>
    <row r="28" spans="1:21" s="2" customFormat="1" ht="15.75">
      <c r="A28" s="22"/>
      <c r="B28" s="34" t="s">
        <v>281</v>
      </c>
      <c r="C28" s="35">
        <v>55466</v>
      </c>
      <c r="D28" s="98">
        <v>52566</v>
      </c>
      <c r="E28" s="99">
        <f t="shared" si="7"/>
        <v>-5.228428226300796</v>
      </c>
      <c r="F28" s="98">
        <v>4835038</v>
      </c>
      <c r="G28" s="67"/>
      <c r="H28" s="35">
        <v>27860</v>
      </c>
      <c r="I28" s="98">
        <v>26138</v>
      </c>
      <c r="J28" s="99">
        <f t="shared" si="8"/>
        <v>-6.1809045226130621</v>
      </c>
      <c r="K28" s="98">
        <v>2199677</v>
      </c>
      <c r="L28" s="32"/>
      <c r="M28" s="35">
        <v>27606</v>
      </c>
      <c r="N28" s="98">
        <v>26428</v>
      </c>
      <c r="O28" s="99">
        <f t="shared" si="9"/>
        <v>-4.2671882924002036</v>
      </c>
      <c r="P28" s="98">
        <v>2635361</v>
      </c>
      <c r="Q28" s="74"/>
      <c r="R28" s="112">
        <f t="shared" si="3"/>
        <v>55466</v>
      </c>
      <c r="S28" s="71">
        <f t="shared" si="4"/>
        <v>52566</v>
      </c>
      <c r="T28" s="71" t="b">
        <f t="shared" si="5"/>
        <v>1</v>
      </c>
      <c r="U28" s="2" t="b">
        <f t="shared" si="6"/>
        <v>1</v>
      </c>
    </row>
    <row r="29" spans="1:21" s="89" customFormat="1" ht="15.75">
      <c r="A29" s="87"/>
      <c r="B29" s="40" t="s">
        <v>282</v>
      </c>
      <c r="C29" s="76">
        <f>SUM(C17:C28)</f>
        <v>1096368</v>
      </c>
      <c r="D29" s="76">
        <f>SUM(D17:D28)</f>
        <v>1105282</v>
      </c>
      <c r="E29" s="75"/>
      <c r="F29" s="76"/>
      <c r="G29" s="80"/>
      <c r="H29" s="76">
        <f>SUM(H17:H28)</f>
        <v>513470</v>
      </c>
      <c r="I29" s="76">
        <f>SUM(I17:I28)</f>
        <v>529480</v>
      </c>
      <c r="J29" s="75"/>
      <c r="K29" s="76"/>
      <c r="L29" s="80"/>
      <c r="M29" s="76">
        <f>SUM(M17:M28)</f>
        <v>582898</v>
      </c>
      <c r="N29" s="76">
        <f>SUM(N17:N28)</f>
        <v>575802</v>
      </c>
      <c r="O29" s="75"/>
      <c r="P29" s="76"/>
      <c r="Q29" s="88"/>
    </row>
    <row r="30" spans="1:21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1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1" s="2" customFormat="1" ht="15.75">
      <c r="A32" s="22"/>
      <c r="B32" s="40" t="s">
        <v>284</v>
      </c>
      <c r="C32" s="76">
        <f>SUM(C17:C28)</f>
        <v>1096368</v>
      </c>
      <c r="D32" s="76">
        <f>SUM(D17:D28)</f>
        <v>1105282</v>
      </c>
      <c r="E32" s="75">
        <f>(D32/C32-1)*100</f>
        <v>0.81304817360594583</v>
      </c>
      <c r="G32" s="21"/>
      <c r="H32" s="76">
        <f>SUM(H17:H28)</f>
        <v>513470</v>
      </c>
      <c r="I32" s="76">
        <f>SUM(I17:I28)</f>
        <v>529480</v>
      </c>
      <c r="J32" s="75">
        <f>(I32/H32-1)*100</f>
        <v>3.1180010516680623</v>
      </c>
      <c r="K32" s="21"/>
      <c r="L32" s="21"/>
      <c r="M32" s="76">
        <f>SUM(M17:M28)</f>
        <v>582898</v>
      </c>
      <c r="N32" s="76">
        <f>SUM(N17:N28)</f>
        <v>575802</v>
      </c>
      <c r="O32" s="75">
        <f>(N32/M32-1)*100</f>
        <v>-1.2173656454473991</v>
      </c>
      <c r="P32" s="21"/>
      <c r="Q32" s="23"/>
    </row>
    <row r="33" spans="1:17" s="2" customFormat="1" ht="15.75">
      <c r="A33" s="22"/>
      <c r="B33" s="40" t="s">
        <v>283</v>
      </c>
      <c r="C33" s="77"/>
      <c r="D33" s="75">
        <f>(D32/C32-1)*100</f>
        <v>0.81304817360594583</v>
      </c>
      <c r="E33" s="21"/>
      <c r="F33" s="77"/>
      <c r="G33" s="21"/>
      <c r="H33" s="77"/>
      <c r="I33" s="75">
        <f>(I32/H32-1)*100</f>
        <v>3.1180010516680623</v>
      </c>
      <c r="J33" s="21"/>
      <c r="K33" s="21"/>
      <c r="L33" s="21"/>
      <c r="M33" s="77"/>
      <c r="N33" s="75">
        <f>(N32/M32-1)*100</f>
        <v>-1.2173656454473991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255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300</v>
      </c>
      <c r="D38" s="21" t="s">
        <v>301</v>
      </c>
      <c r="E38" s="21"/>
      <c r="F38" s="21"/>
      <c r="G38" s="21"/>
      <c r="H38" s="21" t="s">
        <v>300</v>
      </c>
      <c r="I38" s="21" t="s">
        <v>301</v>
      </c>
      <c r="J38" s="21"/>
      <c r="K38" s="21"/>
      <c r="L38" s="21"/>
      <c r="M38" s="21" t="s">
        <v>300</v>
      </c>
      <c r="N38" s="21" t="s">
        <v>301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302</v>
      </c>
      <c r="D40" s="82">
        <f>C28</f>
        <v>55466</v>
      </c>
      <c r="E40" s="82">
        <f>D28</f>
        <v>52566</v>
      </c>
      <c r="F40" s="21"/>
      <c r="G40" s="21"/>
      <c r="H40" s="21" t="s">
        <v>302</v>
      </c>
      <c r="I40" s="82">
        <f>H28</f>
        <v>27860</v>
      </c>
      <c r="J40" s="82">
        <f>I28</f>
        <v>26138</v>
      </c>
      <c r="K40" s="21"/>
      <c r="L40" s="21"/>
      <c r="M40" s="21" t="s">
        <v>302</v>
      </c>
      <c r="N40" s="82">
        <f>M28</f>
        <v>27606</v>
      </c>
      <c r="O40" s="82">
        <f>N28</f>
        <v>26428</v>
      </c>
      <c r="P40" s="21"/>
      <c r="Q40" s="23"/>
    </row>
    <row r="41" spans="1:17" s="2" customFormat="1">
      <c r="A41" s="22"/>
      <c r="B41" s="8"/>
      <c r="C41" s="21" t="s">
        <v>303</v>
      </c>
      <c r="D41" s="21" t="str">
        <f>B28</f>
        <v xml:space="preserve">  Diciembre</v>
      </c>
      <c r="E41" s="21"/>
      <c r="F41" s="21"/>
      <c r="G41" s="21"/>
      <c r="H41" s="21" t="s">
        <v>303</v>
      </c>
      <c r="I41" s="21" t="str">
        <f>B28</f>
        <v xml:space="preserve">  Diciembre</v>
      </c>
      <c r="J41" s="21"/>
      <c r="K41" s="21"/>
      <c r="L41" s="21"/>
      <c r="M41" s="21" t="str">
        <f>B21</f>
        <v xml:space="preserve">  Mayo</v>
      </c>
      <c r="N41" s="21" t="str">
        <f>B28</f>
        <v xml:space="preserve">  Diciembre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4">
    <mergeCell ref="C10:P10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FF0000"/>
  </sheetPr>
  <dimension ref="A1:T91"/>
  <sheetViews>
    <sheetView showGridLines="0" topLeftCell="A14" zoomScale="90" zoomScaleNormal="90" workbookViewId="0">
      <selection activeCell="S30" sqref="S30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 ht="15.75">
      <c r="A10" s="12"/>
      <c r="B10" s="20"/>
      <c r="C10" s="102" t="s">
        <v>103</v>
      </c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23"/>
      <c r="R10" s="2"/>
      <c r="S10" s="2"/>
      <c r="T10" s="2"/>
    </row>
    <row r="11" spans="1:20" s="67" customFormat="1" ht="15.75">
      <c r="A11" s="65"/>
      <c r="B11" s="66"/>
      <c r="C11" s="102" t="s">
        <v>311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72"/>
      <c r="R11" s="70"/>
      <c r="S11" s="70"/>
      <c r="T11" s="66"/>
    </row>
    <row r="12" spans="1:20" s="67" customFormat="1" ht="18.75">
      <c r="A12" s="65"/>
      <c r="B12" s="92" t="s">
        <v>307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0" s="67" customFormat="1" ht="15.75">
      <c r="A13" s="65"/>
      <c r="B13" s="66"/>
      <c r="C13" s="102" t="s">
        <v>84</v>
      </c>
      <c r="D13" s="102"/>
      <c r="E13" s="102"/>
      <c r="F13" s="102"/>
      <c r="G13" s="70"/>
      <c r="H13" s="102" t="s">
        <v>72</v>
      </c>
      <c r="I13" s="102"/>
      <c r="J13" s="102"/>
      <c r="K13" s="102"/>
      <c r="L13" s="70"/>
      <c r="M13" s="102" t="s">
        <v>73</v>
      </c>
      <c r="N13" s="102"/>
      <c r="O13" s="102"/>
      <c r="P13" s="102"/>
      <c r="Q13" s="72"/>
      <c r="R13" s="70"/>
      <c r="S13" s="70"/>
      <c r="T13" s="66"/>
    </row>
    <row r="14" spans="1:20" s="67" customFormat="1" ht="15.75" customHeight="1">
      <c r="A14" s="65"/>
      <c r="B14" s="68"/>
      <c r="C14" s="105" t="s">
        <v>268</v>
      </c>
      <c r="D14" s="105"/>
      <c r="E14" s="103" t="s">
        <v>316</v>
      </c>
      <c r="F14" s="104" t="s">
        <v>317</v>
      </c>
      <c r="H14" s="105" t="s">
        <v>268</v>
      </c>
      <c r="I14" s="105"/>
      <c r="J14" s="103" t="s">
        <v>316</v>
      </c>
      <c r="K14" s="104" t="s">
        <v>317</v>
      </c>
      <c r="L14" s="32"/>
      <c r="M14" s="105" t="s">
        <v>268</v>
      </c>
      <c r="N14" s="105"/>
      <c r="O14" s="103" t="s">
        <v>316</v>
      </c>
      <c r="P14" s="104" t="s">
        <v>317</v>
      </c>
      <c r="Q14" s="73"/>
      <c r="R14" s="71"/>
      <c r="S14" s="71"/>
      <c r="T14" s="66"/>
    </row>
    <row r="15" spans="1:20" s="67" customFormat="1" ht="15.75">
      <c r="A15" s="65"/>
      <c r="B15" s="68"/>
      <c r="C15" s="31">
        <v>2017</v>
      </c>
      <c r="D15" s="31">
        <v>2018</v>
      </c>
      <c r="E15" s="103"/>
      <c r="F15" s="104"/>
      <c r="H15" s="31">
        <v>2017</v>
      </c>
      <c r="I15" s="31">
        <v>2018</v>
      </c>
      <c r="J15" s="103"/>
      <c r="K15" s="104"/>
      <c r="L15" s="32"/>
      <c r="M15" s="31">
        <v>2017</v>
      </c>
      <c r="N15" s="31">
        <v>2018</v>
      </c>
      <c r="O15" s="103"/>
      <c r="P15" s="104"/>
      <c r="Q15" s="73"/>
      <c r="R15" s="71"/>
      <c r="S15" s="71"/>
      <c r="T15" s="66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78"/>
      <c r="R16" s="2"/>
      <c r="S16" s="2"/>
      <c r="T16" s="2"/>
    </row>
    <row r="17" spans="1:19" s="2" customFormat="1" ht="15.75">
      <c r="A17" s="22"/>
      <c r="B17" s="34" t="s">
        <v>270</v>
      </c>
      <c r="C17" s="35">
        <v>56386</v>
      </c>
      <c r="D17" s="35">
        <v>53698</v>
      </c>
      <c r="E17" s="36">
        <f t="shared" ref="E17:E19" si="0">IF(ISBLANK(D17),"",(IFERROR(((D17/C17-1)*100),"")))</f>
        <v>-4.7671407796261445</v>
      </c>
      <c r="F17" s="35">
        <v>1889539</v>
      </c>
      <c r="G17" s="67"/>
      <c r="H17" s="35">
        <v>36307</v>
      </c>
      <c r="I17" s="35">
        <v>37780</v>
      </c>
      <c r="J17" s="36">
        <f t="shared" ref="J17:J19" si="1">IF(ISBLANK(I17),"",(IFERROR(((I17/H17-1)*100),"")))</f>
        <v>4.0570688847880509</v>
      </c>
      <c r="K17" s="35">
        <v>1433317</v>
      </c>
      <c r="L17" s="32"/>
      <c r="M17" s="35">
        <v>11508</v>
      </c>
      <c r="N17" s="35">
        <v>13232</v>
      </c>
      <c r="O17" s="36">
        <f t="shared" ref="O17:O19" si="2">IF(ISBLANK(N17),"",(IFERROR(((N17/M17-1)*100),"")))</f>
        <v>14.980882864094536</v>
      </c>
      <c r="P17" s="35">
        <v>479412</v>
      </c>
      <c r="Q17" s="74"/>
      <c r="R17" s="71">
        <f t="shared" ref="R17:R27" si="3">D36+D55</f>
        <v>53698</v>
      </c>
      <c r="S17" s="71">
        <f t="shared" ref="S17:S27" si="4">C36+C55</f>
        <v>56386</v>
      </c>
    </row>
    <row r="18" spans="1:19" s="2" customFormat="1" ht="15.75">
      <c r="A18" s="22"/>
      <c r="B18" s="34" t="s">
        <v>271</v>
      </c>
      <c r="C18" s="35">
        <v>55816</v>
      </c>
      <c r="D18" s="35">
        <v>50373</v>
      </c>
      <c r="E18" s="36">
        <f t="shared" si="0"/>
        <v>-9.7516841049161584</v>
      </c>
      <c r="F18" s="35">
        <v>1940118</v>
      </c>
      <c r="G18" s="67"/>
      <c r="H18" s="35">
        <v>36065</v>
      </c>
      <c r="I18" s="35">
        <v>36422</v>
      </c>
      <c r="J18" s="36">
        <f t="shared" si="1"/>
        <v>0.98987938444474732</v>
      </c>
      <c r="K18" s="35">
        <v>1469603</v>
      </c>
      <c r="L18" s="32"/>
      <c r="M18" s="35">
        <v>12374</v>
      </c>
      <c r="N18" s="35">
        <v>13558</v>
      </c>
      <c r="O18" s="36">
        <f t="shared" si="2"/>
        <v>9.5684499757556107</v>
      </c>
      <c r="P18" s="35">
        <v>492876</v>
      </c>
      <c r="Q18" s="74"/>
      <c r="R18" s="71">
        <f t="shared" si="3"/>
        <v>50373</v>
      </c>
      <c r="S18" s="71">
        <f t="shared" si="4"/>
        <v>55816</v>
      </c>
    </row>
    <row r="19" spans="1:19" s="2" customFormat="1" ht="15.75">
      <c r="A19" s="22"/>
      <c r="B19" s="34" t="s">
        <v>272</v>
      </c>
      <c r="C19" s="35">
        <v>53690</v>
      </c>
      <c r="D19" s="35">
        <v>42720</v>
      </c>
      <c r="E19" s="36">
        <f t="shared" si="0"/>
        <v>-20.432110262618743</v>
      </c>
      <c r="F19" s="35">
        <v>1982838</v>
      </c>
      <c r="G19" s="67"/>
      <c r="H19" s="35">
        <v>35408</v>
      </c>
      <c r="I19" s="35">
        <v>32205</v>
      </c>
      <c r="J19" s="36">
        <f t="shared" si="1"/>
        <v>-9.045978309986447</v>
      </c>
      <c r="K19" s="35">
        <v>1501808</v>
      </c>
      <c r="L19" s="83"/>
      <c r="M19" s="35">
        <v>12690</v>
      </c>
      <c r="N19" s="35">
        <v>12072</v>
      </c>
      <c r="O19" s="36">
        <f t="shared" si="2"/>
        <v>-4.8699763593380574</v>
      </c>
      <c r="P19" s="35">
        <v>504948</v>
      </c>
      <c r="Q19" s="74"/>
      <c r="R19" s="71">
        <f t="shared" si="3"/>
        <v>42720</v>
      </c>
      <c r="S19" s="71">
        <f t="shared" si="4"/>
        <v>53690</v>
      </c>
    </row>
    <row r="20" spans="1:19" s="2" customFormat="1" ht="15.75">
      <c r="A20" s="22"/>
      <c r="B20" s="34" t="s">
        <v>273</v>
      </c>
      <c r="C20" s="35">
        <v>40790</v>
      </c>
      <c r="D20" s="35">
        <v>50511</v>
      </c>
      <c r="E20" s="36">
        <f>IF(ISBLANK(D20),"",(IFERROR(((D20/C20-1)*100),"")))</f>
        <v>23.831821524883544</v>
      </c>
      <c r="F20" s="35">
        <v>2033349</v>
      </c>
      <c r="G20" s="67"/>
      <c r="H20" s="35">
        <v>25580</v>
      </c>
      <c r="I20" s="35">
        <v>36126</v>
      </c>
      <c r="J20" s="36">
        <f>IF(ISBLANK(I20),"",(IFERROR(((I20/H20-1)*100),"")))</f>
        <v>41.227521501172795</v>
      </c>
      <c r="K20" s="35">
        <v>1537934</v>
      </c>
      <c r="L20" s="83"/>
      <c r="M20" s="35">
        <v>9218</v>
      </c>
      <c r="N20" s="35">
        <v>13111</v>
      </c>
      <c r="O20" s="36">
        <f>IF(ISBLANK(N20),"",(IFERROR(((N20/M20-1)*100),"")))</f>
        <v>42.232588413972664</v>
      </c>
      <c r="P20" s="35">
        <v>518059</v>
      </c>
      <c r="Q20" s="74"/>
      <c r="R20" s="71">
        <f t="shared" si="3"/>
        <v>50511</v>
      </c>
      <c r="S20" s="71">
        <f t="shared" si="4"/>
        <v>40790</v>
      </c>
    </row>
    <row r="21" spans="1:19" s="2" customFormat="1" ht="15.75">
      <c r="A21" s="22"/>
      <c r="B21" s="34" t="s">
        <v>274</v>
      </c>
      <c r="C21" s="35">
        <v>52498</v>
      </c>
      <c r="D21" s="35">
        <v>48776</v>
      </c>
      <c r="E21" s="36">
        <f t="shared" ref="E21:E28" si="5">IF(ISBLANK(D21),"",(IFERROR(((D21/C21-1)*100),"")))</f>
        <v>-7.0897938969103569</v>
      </c>
      <c r="F21" s="35">
        <v>2082125</v>
      </c>
      <c r="G21" s="67"/>
      <c r="H21" s="35">
        <v>32655</v>
      </c>
      <c r="I21" s="35">
        <v>33955</v>
      </c>
      <c r="J21" s="36">
        <f t="shared" ref="J21:J28" si="6">IF(ISBLANK(I21),"",(IFERROR(((I21/H21-1)*100),"")))</f>
        <v>3.981013627315888</v>
      </c>
      <c r="K21" s="35">
        <v>1571889</v>
      </c>
      <c r="L21" s="32"/>
      <c r="M21" s="35">
        <v>11453</v>
      </c>
      <c r="N21" s="35">
        <v>12630</v>
      </c>
      <c r="O21" s="36">
        <f t="shared" ref="O21:O28" si="7">IF(ISBLANK(N21),"",(IFERROR(((N21/M21-1)*100),"")))</f>
        <v>10.276783375534793</v>
      </c>
      <c r="P21" s="35">
        <v>530689</v>
      </c>
      <c r="Q21" s="74"/>
      <c r="R21" s="71">
        <f t="shared" si="3"/>
        <v>48776</v>
      </c>
      <c r="S21" s="71">
        <f t="shared" si="4"/>
        <v>52498</v>
      </c>
    </row>
    <row r="22" spans="1:19" s="2" customFormat="1" ht="15.75">
      <c r="A22" s="22"/>
      <c r="B22" s="34" t="s">
        <v>275</v>
      </c>
      <c r="C22" s="35">
        <v>56877</v>
      </c>
      <c r="D22" s="35">
        <v>45847</v>
      </c>
      <c r="E22" s="36">
        <f t="shared" si="5"/>
        <v>-19.39272465144083</v>
      </c>
      <c r="F22" s="35">
        <v>2127972</v>
      </c>
      <c r="G22" s="67"/>
      <c r="H22" s="35">
        <v>29938</v>
      </c>
      <c r="I22" s="35">
        <v>28285</v>
      </c>
      <c r="J22" s="36">
        <f t="shared" si="6"/>
        <v>-5.5214109158928437</v>
      </c>
      <c r="K22" s="35">
        <v>1600174</v>
      </c>
      <c r="L22" s="32"/>
      <c r="M22" s="35">
        <v>10941</v>
      </c>
      <c r="N22" s="35">
        <v>10311</v>
      </c>
      <c r="O22" s="36">
        <f t="shared" si="7"/>
        <v>-5.7581573896353211</v>
      </c>
      <c r="P22" s="35">
        <v>541000</v>
      </c>
      <c r="Q22" s="74"/>
      <c r="R22" s="71">
        <f t="shared" si="3"/>
        <v>45847</v>
      </c>
      <c r="S22" s="71">
        <f t="shared" si="4"/>
        <v>56877</v>
      </c>
    </row>
    <row r="23" spans="1:19" s="2" customFormat="1" ht="15.75">
      <c r="A23" s="22"/>
      <c r="B23" s="34" t="s">
        <v>276</v>
      </c>
      <c r="C23" s="35">
        <v>46151</v>
      </c>
      <c r="D23" s="35">
        <v>48638</v>
      </c>
      <c r="E23" s="36">
        <f t="shared" si="5"/>
        <v>5.3888323113258751</v>
      </c>
      <c r="F23" s="35">
        <v>2176610</v>
      </c>
      <c r="G23" s="67"/>
      <c r="H23" s="35">
        <v>29143</v>
      </c>
      <c r="I23" s="35">
        <v>33859</v>
      </c>
      <c r="J23" s="36">
        <f t="shared" si="6"/>
        <v>16.1822736163058</v>
      </c>
      <c r="K23" s="35">
        <v>1634033</v>
      </c>
      <c r="L23" s="32"/>
      <c r="M23" s="35">
        <v>10158</v>
      </c>
      <c r="N23" s="35">
        <v>12091</v>
      </c>
      <c r="O23" s="36">
        <f t="shared" si="7"/>
        <v>19.029336483559756</v>
      </c>
      <c r="P23" s="35">
        <v>553091</v>
      </c>
      <c r="Q23" s="74"/>
      <c r="R23" s="71">
        <f t="shared" si="3"/>
        <v>48638</v>
      </c>
      <c r="S23" s="71">
        <f t="shared" si="4"/>
        <v>46151</v>
      </c>
    </row>
    <row r="24" spans="1:19" s="2" customFormat="1" ht="15.75">
      <c r="A24" s="22"/>
      <c r="B24" s="34" t="s">
        <v>277</v>
      </c>
      <c r="C24" s="35">
        <v>47222</v>
      </c>
      <c r="D24" s="35">
        <v>49030</v>
      </c>
      <c r="E24" s="36">
        <f t="shared" si="5"/>
        <v>3.8287238998771844</v>
      </c>
      <c r="F24" s="35">
        <v>2225640</v>
      </c>
      <c r="G24" s="67"/>
      <c r="H24" s="35">
        <v>31598</v>
      </c>
      <c r="I24" s="35">
        <v>34675</v>
      </c>
      <c r="J24" s="36">
        <f t="shared" si="6"/>
        <v>9.7379580986138414</v>
      </c>
      <c r="K24" s="35">
        <v>1668708</v>
      </c>
      <c r="L24" s="32"/>
      <c r="M24" s="35">
        <v>11379</v>
      </c>
      <c r="N24" s="35">
        <v>12985</v>
      </c>
      <c r="O24" s="36">
        <f t="shared" si="7"/>
        <v>14.113718252922048</v>
      </c>
      <c r="P24" s="35">
        <v>566076</v>
      </c>
      <c r="Q24" s="74"/>
      <c r="R24" s="71">
        <f t="shared" si="3"/>
        <v>49030</v>
      </c>
      <c r="S24" s="71">
        <f t="shared" si="4"/>
        <v>47222</v>
      </c>
    </row>
    <row r="25" spans="1:19" s="2" customFormat="1" ht="15.75">
      <c r="A25" s="22"/>
      <c r="B25" s="34" t="s">
        <v>278</v>
      </c>
      <c r="C25" s="35">
        <v>46584</v>
      </c>
      <c r="D25" s="35">
        <v>45324</v>
      </c>
      <c r="E25" s="36">
        <f t="shared" si="5"/>
        <v>-2.7047913446677008</v>
      </c>
      <c r="F25" s="35">
        <v>2270964</v>
      </c>
      <c r="G25" s="67"/>
      <c r="H25" s="35">
        <v>31765</v>
      </c>
      <c r="I25" s="35">
        <v>33346</v>
      </c>
      <c r="J25" s="36">
        <f t="shared" si="6"/>
        <v>4.9771761372579881</v>
      </c>
      <c r="K25" s="35">
        <v>1702054</v>
      </c>
      <c r="L25" s="32"/>
      <c r="M25" s="35">
        <v>11575</v>
      </c>
      <c r="N25" s="35">
        <v>12684</v>
      </c>
      <c r="O25" s="36">
        <f t="shared" si="7"/>
        <v>9.580993520518355</v>
      </c>
      <c r="P25" s="35">
        <v>578760</v>
      </c>
      <c r="Q25" s="74"/>
      <c r="R25" s="71">
        <f t="shared" si="3"/>
        <v>45324</v>
      </c>
      <c r="S25" s="71">
        <f t="shared" si="4"/>
        <v>46584</v>
      </c>
    </row>
    <row r="26" spans="1:19" s="2" customFormat="1" ht="15.75">
      <c r="A26" s="22"/>
      <c r="B26" s="34" t="s">
        <v>279</v>
      </c>
      <c r="C26" s="35">
        <v>48632</v>
      </c>
      <c r="D26" s="35">
        <v>51396</v>
      </c>
      <c r="E26" s="36">
        <f t="shared" si="5"/>
        <v>5.683500575752598</v>
      </c>
      <c r="F26" s="35">
        <v>2322360</v>
      </c>
      <c r="G26" s="67"/>
      <c r="H26" s="35">
        <v>31948</v>
      </c>
      <c r="I26" s="35">
        <v>36399</v>
      </c>
      <c r="J26" s="36">
        <f t="shared" si="6"/>
        <v>13.932014523600845</v>
      </c>
      <c r="K26" s="35">
        <v>1738453</v>
      </c>
      <c r="L26" s="32"/>
      <c r="M26" s="35">
        <v>11856</v>
      </c>
      <c r="N26" s="35">
        <v>13875</v>
      </c>
      <c r="O26" s="36">
        <f t="shared" si="7"/>
        <v>17.02935222672064</v>
      </c>
      <c r="P26" s="35">
        <v>592635</v>
      </c>
      <c r="Q26" s="74"/>
      <c r="R26" s="71">
        <f t="shared" si="3"/>
        <v>51396</v>
      </c>
      <c r="S26" s="71">
        <f t="shared" si="4"/>
        <v>48632</v>
      </c>
    </row>
    <row r="27" spans="1:19" s="2" customFormat="1" ht="15.75">
      <c r="A27" s="22"/>
      <c r="B27" s="34" t="s">
        <v>280</v>
      </c>
      <c r="C27" s="35">
        <v>45860</v>
      </c>
      <c r="D27" s="35">
        <v>38187</v>
      </c>
      <c r="E27" s="36">
        <f t="shared" si="5"/>
        <v>-16.731356301788047</v>
      </c>
      <c r="F27" s="35">
        <v>2360547</v>
      </c>
      <c r="G27" s="67"/>
      <c r="H27" s="35">
        <v>29036</v>
      </c>
      <c r="I27" s="35">
        <v>26717</v>
      </c>
      <c r="J27" s="36">
        <f t="shared" si="6"/>
        <v>-7.9866372778619628</v>
      </c>
      <c r="K27" s="35">
        <v>1765170</v>
      </c>
      <c r="L27" s="32"/>
      <c r="M27" s="35">
        <v>10794</v>
      </c>
      <c r="N27" s="35">
        <v>10720</v>
      </c>
      <c r="O27" s="36">
        <f t="shared" si="7"/>
        <v>-0.68556605521585823</v>
      </c>
      <c r="P27" s="35">
        <v>603355</v>
      </c>
      <c r="Q27" s="74"/>
      <c r="R27" s="71">
        <f t="shared" si="3"/>
        <v>38187</v>
      </c>
      <c r="S27" s="71">
        <f t="shared" si="4"/>
        <v>45860</v>
      </c>
    </row>
    <row r="28" spans="1:19" s="2" customFormat="1" ht="15.75">
      <c r="A28" s="22"/>
      <c r="B28" s="34" t="s">
        <v>281</v>
      </c>
      <c r="C28" s="35">
        <v>27622</v>
      </c>
      <c r="D28" s="98">
        <v>26091</v>
      </c>
      <c r="E28" s="99">
        <f t="shared" si="5"/>
        <v>-5.5426833683295929</v>
      </c>
      <c r="F28" s="98">
        <v>2386638</v>
      </c>
      <c r="G28" s="67"/>
      <c r="H28" s="35">
        <v>18895</v>
      </c>
      <c r="I28" s="98">
        <v>17893</v>
      </c>
      <c r="J28" s="99">
        <f t="shared" si="6"/>
        <v>-5.3029902090500176</v>
      </c>
      <c r="K28" s="98">
        <v>1783063</v>
      </c>
      <c r="L28" s="32"/>
      <c r="M28" s="35">
        <v>7445</v>
      </c>
      <c r="N28" s="98">
        <v>7303</v>
      </c>
      <c r="O28" s="99">
        <f t="shared" si="7"/>
        <v>-1.9073203492276702</v>
      </c>
      <c r="P28" s="98">
        <v>610658</v>
      </c>
      <c r="Q28" s="74"/>
      <c r="R28" s="71">
        <f>D47+D66</f>
        <v>26091</v>
      </c>
      <c r="S28" s="71">
        <f>C47+C66</f>
        <v>27622</v>
      </c>
    </row>
    <row r="29" spans="1:19" s="89" customFormat="1" ht="15.75">
      <c r="A29" s="87"/>
      <c r="B29" s="40" t="s">
        <v>282</v>
      </c>
      <c r="C29" s="76">
        <f>SUM(C17:C28)</f>
        <v>578128</v>
      </c>
      <c r="D29" s="76">
        <f>SUM(D17:D28)</f>
        <v>550591</v>
      </c>
      <c r="E29" s="75"/>
      <c r="F29" s="76"/>
      <c r="G29" s="80"/>
      <c r="H29" s="76">
        <f>SUM(H17:H28)</f>
        <v>368338</v>
      </c>
      <c r="I29" s="76">
        <f>SUM(I17:I28)</f>
        <v>387662</v>
      </c>
      <c r="J29" s="75"/>
      <c r="K29" s="76"/>
      <c r="L29" s="80"/>
      <c r="M29" s="76">
        <f>SUM(M17:M28)</f>
        <v>131391</v>
      </c>
      <c r="N29" s="76">
        <f>SUM(N17:N28)</f>
        <v>144572</v>
      </c>
      <c r="O29" s="75"/>
      <c r="P29" s="76"/>
      <c r="Q29" s="88"/>
      <c r="R29" s="113">
        <f>SUM(R17:R28)</f>
        <v>550591</v>
      </c>
      <c r="S29" s="113">
        <f>SUM(S17:S28)</f>
        <v>578128</v>
      </c>
    </row>
    <row r="30" spans="1:19" s="2" customFormat="1">
      <c r="A30" s="22"/>
      <c r="B30" s="8"/>
      <c r="C30" s="21"/>
      <c r="D30" s="21"/>
      <c r="E30" s="21"/>
      <c r="F30" s="21" t="s">
        <v>304</v>
      </c>
      <c r="G30" s="21"/>
      <c r="H30" s="21"/>
      <c r="I30" s="21"/>
      <c r="J30" s="21"/>
      <c r="K30" s="21" t="s">
        <v>304</v>
      </c>
      <c r="L30" s="21"/>
      <c r="M30" s="21"/>
      <c r="N30" s="21"/>
      <c r="O30" s="21"/>
      <c r="P30" s="21" t="s">
        <v>304</v>
      </c>
      <c r="Q30" s="23"/>
    </row>
    <row r="31" spans="1:19" s="2" customFormat="1" ht="18.75">
      <c r="A31" s="65"/>
      <c r="B31" s="92" t="s">
        <v>308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23"/>
    </row>
    <row r="32" spans="1:19" s="2" customFormat="1" ht="15.75">
      <c r="A32" s="65"/>
      <c r="B32" s="66"/>
      <c r="C32" s="102" t="s">
        <v>84</v>
      </c>
      <c r="D32" s="102"/>
      <c r="E32" s="102"/>
      <c r="F32" s="102"/>
      <c r="G32" s="70"/>
      <c r="H32" s="102" t="s">
        <v>72</v>
      </c>
      <c r="I32" s="102"/>
      <c r="J32" s="102"/>
      <c r="K32" s="102"/>
      <c r="L32" s="70"/>
      <c r="M32" s="102" t="s">
        <v>73</v>
      </c>
      <c r="N32" s="102"/>
      <c r="O32" s="102"/>
      <c r="P32" s="102"/>
      <c r="Q32" s="23"/>
    </row>
    <row r="33" spans="1:17" s="2" customFormat="1" ht="15.75">
      <c r="A33" s="65"/>
      <c r="B33" s="68"/>
      <c r="C33" s="105" t="s">
        <v>268</v>
      </c>
      <c r="D33" s="105"/>
      <c r="E33" s="103" t="s">
        <v>316</v>
      </c>
      <c r="F33" s="104" t="s">
        <v>317</v>
      </c>
      <c r="G33" s="67"/>
      <c r="H33" s="105" t="s">
        <v>268</v>
      </c>
      <c r="I33" s="105"/>
      <c r="J33" s="103" t="s">
        <v>316</v>
      </c>
      <c r="K33" s="104" t="s">
        <v>317</v>
      </c>
      <c r="L33" s="90"/>
      <c r="M33" s="105" t="s">
        <v>268</v>
      </c>
      <c r="N33" s="105"/>
      <c r="O33" s="103" t="s">
        <v>316</v>
      </c>
      <c r="P33" s="104" t="s">
        <v>317</v>
      </c>
      <c r="Q33" s="23"/>
    </row>
    <row r="34" spans="1:17" s="2" customFormat="1" ht="15.75">
      <c r="A34" s="65"/>
      <c r="B34" s="68"/>
      <c r="C34" s="31">
        <v>2017</v>
      </c>
      <c r="D34" s="31">
        <v>2018</v>
      </c>
      <c r="E34" s="103"/>
      <c r="F34" s="104"/>
      <c r="G34" s="67"/>
      <c r="H34" s="31">
        <v>2017</v>
      </c>
      <c r="I34" s="31">
        <v>2018</v>
      </c>
      <c r="J34" s="103"/>
      <c r="K34" s="104"/>
      <c r="L34" s="90"/>
      <c r="M34" s="31">
        <v>2017</v>
      </c>
      <c r="N34" s="31">
        <v>2018</v>
      </c>
      <c r="O34" s="103"/>
      <c r="P34" s="104"/>
      <c r="Q34" s="23"/>
    </row>
    <row r="35" spans="1:17" s="2" customFormat="1">
      <c r="A35" s="12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3"/>
    </row>
    <row r="36" spans="1:17" s="2" customFormat="1" ht="15.75">
      <c r="A36" s="22"/>
      <c r="B36" s="34" t="s">
        <v>270</v>
      </c>
      <c r="C36" s="35">
        <v>32261</v>
      </c>
      <c r="D36" s="35">
        <v>29490</v>
      </c>
      <c r="E36" s="36">
        <f t="shared" ref="E36:E38" si="8">IF(ISBLANK(D36),"",(IFERROR(((D36/C36-1)*100),"")))</f>
        <v>-8.5893183720281421</v>
      </c>
      <c r="F36" s="35">
        <v>1077253</v>
      </c>
      <c r="G36" s="67"/>
      <c r="H36" s="35">
        <v>20383</v>
      </c>
      <c r="I36" s="35">
        <v>20825</v>
      </c>
      <c r="J36" s="36">
        <f t="shared" ref="J36:J38" si="9">IF(ISBLANK(I36),"",(IFERROR(((I36/H36-1)*100),"")))</f>
        <v>2.1684737281067568</v>
      </c>
      <c r="K36" s="35">
        <v>797561</v>
      </c>
      <c r="L36" s="90"/>
      <c r="M36" s="35">
        <v>5310</v>
      </c>
      <c r="N36" s="35">
        <v>6293</v>
      </c>
      <c r="O36" s="36">
        <f t="shared" ref="O36:O38" si="10">IF(ISBLANK(N36),"",(IFERROR(((N36/M36-1)*100),"")))</f>
        <v>18.512241054613931</v>
      </c>
      <c r="P36" s="35">
        <v>223039</v>
      </c>
      <c r="Q36" s="23"/>
    </row>
    <row r="37" spans="1:17" s="2" customFormat="1" ht="15.75">
      <c r="A37" s="22"/>
      <c r="B37" s="34" t="s">
        <v>271</v>
      </c>
      <c r="C37" s="35">
        <v>31459</v>
      </c>
      <c r="D37" s="35">
        <v>26988</v>
      </c>
      <c r="E37" s="36">
        <f t="shared" si="8"/>
        <v>-14.212149146508157</v>
      </c>
      <c r="F37" s="35">
        <v>1104358</v>
      </c>
      <c r="G37" s="67"/>
      <c r="H37" s="35">
        <v>20052</v>
      </c>
      <c r="I37" s="35">
        <v>19946</v>
      </c>
      <c r="J37" s="36">
        <f t="shared" si="9"/>
        <v>-0.52862557350887851</v>
      </c>
      <c r="K37" s="35">
        <v>817442</v>
      </c>
      <c r="L37" s="90"/>
      <c r="M37" s="35">
        <v>5760</v>
      </c>
      <c r="N37" s="35">
        <v>6427</v>
      </c>
      <c r="O37" s="36">
        <f t="shared" si="10"/>
        <v>11.579861111111111</v>
      </c>
      <c r="P37" s="35">
        <v>229420</v>
      </c>
      <c r="Q37" s="23"/>
    </row>
    <row r="38" spans="1:17" s="2" customFormat="1" ht="15.75">
      <c r="A38" s="22"/>
      <c r="B38" s="34" t="s">
        <v>272</v>
      </c>
      <c r="C38" s="35">
        <v>30227</v>
      </c>
      <c r="D38" s="35">
        <v>22803</v>
      </c>
      <c r="E38" s="36">
        <f t="shared" si="8"/>
        <v>-24.560823105170869</v>
      </c>
      <c r="F38" s="35">
        <v>1127161</v>
      </c>
      <c r="G38" s="67"/>
      <c r="H38" s="35">
        <v>19818</v>
      </c>
      <c r="I38" s="35">
        <v>17411</v>
      </c>
      <c r="J38" s="36">
        <f t="shared" si="9"/>
        <v>-12.145524270864872</v>
      </c>
      <c r="K38" s="35">
        <v>834853</v>
      </c>
      <c r="L38" s="90"/>
      <c r="M38" s="35">
        <v>6103</v>
      </c>
      <c r="N38" s="35">
        <v>5706</v>
      </c>
      <c r="O38" s="36">
        <f t="shared" si="10"/>
        <v>-6.5049975421923589</v>
      </c>
      <c r="P38" s="35">
        <v>235126</v>
      </c>
      <c r="Q38" s="23"/>
    </row>
    <row r="39" spans="1:17" s="2" customFormat="1" ht="15.75">
      <c r="A39" s="22"/>
      <c r="B39" s="34" t="s">
        <v>273</v>
      </c>
      <c r="C39" s="35">
        <v>22157</v>
      </c>
      <c r="D39" s="35">
        <v>27059</v>
      </c>
      <c r="E39" s="36">
        <f>IF(ISBLANK(D39),"",(IFERROR(((D39/C39-1)*100),"")))</f>
        <v>22.123933745543177</v>
      </c>
      <c r="F39" s="35">
        <v>1154220</v>
      </c>
      <c r="G39" s="67"/>
      <c r="H39" s="35">
        <v>13728</v>
      </c>
      <c r="I39" s="35">
        <v>18946</v>
      </c>
      <c r="J39" s="36">
        <f>IF(ISBLANK(I39),"",(IFERROR(((I39/H39-1)*100),"")))</f>
        <v>38.009906759906762</v>
      </c>
      <c r="K39" s="35">
        <v>853799</v>
      </c>
      <c r="L39" s="90"/>
      <c r="M39" s="35">
        <v>4141</v>
      </c>
      <c r="N39" s="35">
        <v>5777</v>
      </c>
      <c r="O39" s="36">
        <f>IF(ISBLANK(N39),"",(IFERROR(((N39/M39-1)*100),"")))</f>
        <v>39.507365370683402</v>
      </c>
      <c r="P39" s="35">
        <v>240903</v>
      </c>
      <c r="Q39" s="23"/>
    </row>
    <row r="40" spans="1:17" s="2" customFormat="1" ht="15.75">
      <c r="A40" s="22"/>
      <c r="B40" s="34" t="s">
        <v>274</v>
      </c>
      <c r="C40" s="35">
        <v>28508</v>
      </c>
      <c r="D40" s="35">
        <v>25933</v>
      </c>
      <c r="E40" s="36">
        <f t="shared" ref="E40:E47" si="11">IF(ISBLANK(D40),"",(IFERROR(((D40/C40-1)*100),"")))</f>
        <v>-9.0325522660305921</v>
      </c>
      <c r="F40" s="35">
        <v>1180153</v>
      </c>
      <c r="G40" s="67"/>
      <c r="H40" s="35">
        <v>17109</v>
      </c>
      <c r="I40" s="35">
        <v>17618</v>
      </c>
      <c r="J40" s="36">
        <f t="shared" ref="J40:J47" si="12">IF(ISBLANK(I40),"",(IFERROR(((I40/H40-1)*100),"")))</f>
        <v>2.9750423753579947</v>
      </c>
      <c r="K40" s="35">
        <v>871417</v>
      </c>
      <c r="L40" s="90"/>
      <c r="M40" s="35">
        <v>5017</v>
      </c>
      <c r="N40" s="35">
        <v>5743</v>
      </c>
      <c r="O40" s="36">
        <f t="shared" ref="O40:O47" si="13">IF(ISBLANK(N40),"",(IFERROR(((N40/M40-1)*100),"")))</f>
        <v>14.470799282439707</v>
      </c>
      <c r="P40" s="35">
        <v>246646</v>
      </c>
      <c r="Q40" s="23"/>
    </row>
    <row r="41" spans="1:17" s="2" customFormat="1" ht="15.75">
      <c r="A41" s="22"/>
      <c r="B41" s="34" t="s">
        <v>275</v>
      </c>
      <c r="C41" s="35">
        <v>30600</v>
      </c>
      <c r="D41" s="35">
        <v>24198</v>
      </c>
      <c r="E41" s="36">
        <f t="shared" si="11"/>
        <v>-20.921568627450981</v>
      </c>
      <c r="F41" s="35">
        <v>1204351</v>
      </c>
      <c r="G41" s="67"/>
      <c r="H41" s="35">
        <v>15773</v>
      </c>
      <c r="I41" s="35">
        <v>14705</v>
      </c>
      <c r="J41" s="36">
        <f t="shared" si="12"/>
        <v>-6.7710644772712829</v>
      </c>
      <c r="K41" s="35">
        <v>886122</v>
      </c>
      <c r="L41" s="90"/>
      <c r="M41" s="35">
        <v>4949</v>
      </c>
      <c r="N41" s="35">
        <v>4778</v>
      </c>
      <c r="O41" s="36">
        <f t="shared" si="13"/>
        <v>-3.4552434835320223</v>
      </c>
      <c r="P41" s="35">
        <v>251424</v>
      </c>
      <c r="Q41" s="23"/>
    </row>
    <row r="42" spans="1:17" s="2" customFormat="1" ht="15.75">
      <c r="A42" s="22"/>
      <c r="B42" s="34" t="s">
        <v>276</v>
      </c>
      <c r="C42" s="35">
        <v>24926</v>
      </c>
      <c r="D42" s="35">
        <v>25518</v>
      </c>
      <c r="E42" s="36">
        <f t="shared" si="11"/>
        <v>2.3750300890636344</v>
      </c>
      <c r="F42" s="35">
        <v>1229869</v>
      </c>
      <c r="G42" s="67"/>
      <c r="H42" s="35">
        <v>15757</v>
      </c>
      <c r="I42" s="35">
        <v>17794</v>
      </c>
      <c r="J42" s="36">
        <f t="shared" si="12"/>
        <v>12.927587738782753</v>
      </c>
      <c r="K42" s="35">
        <v>903916</v>
      </c>
      <c r="L42" s="90"/>
      <c r="M42" s="35">
        <v>4728</v>
      </c>
      <c r="N42" s="35">
        <v>5570</v>
      </c>
      <c r="O42" s="36">
        <f t="shared" si="13"/>
        <v>17.808798646362089</v>
      </c>
      <c r="P42" s="35">
        <v>256994</v>
      </c>
      <c r="Q42" s="23"/>
    </row>
    <row r="43" spans="1:17" s="2" customFormat="1" ht="15.75">
      <c r="A43" s="22"/>
      <c r="B43" s="34" t="s">
        <v>277</v>
      </c>
      <c r="C43" s="35">
        <v>24926</v>
      </c>
      <c r="D43" s="35">
        <v>25711</v>
      </c>
      <c r="E43" s="36">
        <f t="shared" si="11"/>
        <v>3.1493219930995853</v>
      </c>
      <c r="F43" s="35">
        <v>1255580</v>
      </c>
      <c r="G43" s="67"/>
      <c r="H43" s="35">
        <v>16619</v>
      </c>
      <c r="I43" s="35">
        <v>18404</v>
      </c>
      <c r="J43" s="36">
        <f t="shared" si="12"/>
        <v>10.740718454780662</v>
      </c>
      <c r="K43" s="35">
        <v>922320</v>
      </c>
      <c r="L43" s="90"/>
      <c r="M43" s="35">
        <v>5210</v>
      </c>
      <c r="N43" s="35">
        <v>6171</v>
      </c>
      <c r="O43" s="36">
        <f t="shared" si="13"/>
        <v>18.445297504798464</v>
      </c>
      <c r="P43" s="35">
        <v>263165</v>
      </c>
      <c r="Q43" s="23"/>
    </row>
    <row r="44" spans="1:17" s="2" customFormat="1" ht="15.75">
      <c r="A44" s="22"/>
      <c r="B44" s="34" t="s">
        <v>278</v>
      </c>
      <c r="C44" s="35">
        <v>25028</v>
      </c>
      <c r="D44" s="35">
        <v>23573</v>
      </c>
      <c r="E44" s="36">
        <f t="shared" si="11"/>
        <v>-5.813488892440466</v>
      </c>
      <c r="F44" s="35">
        <v>1279153</v>
      </c>
      <c r="G44" s="67"/>
      <c r="H44" s="35">
        <v>16811</v>
      </c>
      <c r="I44" s="35">
        <v>17543</v>
      </c>
      <c r="J44" s="36">
        <f t="shared" si="12"/>
        <v>4.354291832728574</v>
      </c>
      <c r="K44" s="35">
        <v>939863</v>
      </c>
      <c r="L44" s="90"/>
      <c r="M44" s="35">
        <v>5240</v>
      </c>
      <c r="N44" s="35">
        <v>5993</v>
      </c>
      <c r="O44" s="36">
        <f t="shared" si="13"/>
        <v>14.370229007633583</v>
      </c>
      <c r="P44" s="35">
        <v>269158</v>
      </c>
      <c r="Q44" s="23"/>
    </row>
    <row r="45" spans="1:17" s="2" customFormat="1" ht="15.75">
      <c r="A45" s="22"/>
      <c r="B45" s="34" t="s">
        <v>279</v>
      </c>
      <c r="C45" s="35">
        <v>26382</v>
      </c>
      <c r="D45" s="35">
        <v>26906</v>
      </c>
      <c r="E45" s="36">
        <f t="shared" si="11"/>
        <v>1.986202713971652</v>
      </c>
      <c r="F45" s="35">
        <v>1306059</v>
      </c>
      <c r="G45" s="67"/>
      <c r="H45" s="35">
        <v>16802</v>
      </c>
      <c r="I45" s="35">
        <v>18678</v>
      </c>
      <c r="J45" s="36">
        <f t="shared" si="12"/>
        <v>11.165337459826219</v>
      </c>
      <c r="K45" s="35">
        <v>958541</v>
      </c>
      <c r="L45" s="90"/>
      <c r="M45" s="35">
        <v>5304</v>
      </c>
      <c r="N45" s="35">
        <v>6232</v>
      </c>
      <c r="O45" s="36">
        <f t="shared" si="13"/>
        <v>17.496229260935149</v>
      </c>
      <c r="P45" s="35">
        <v>275390</v>
      </c>
      <c r="Q45" s="23"/>
    </row>
    <row r="46" spans="1:17" s="2" customFormat="1" ht="15.75">
      <c r="A46" s="22"/>
      <c r="B46" s="34" t="s">
        <v>280</v>
      </c>
      <c r="C46" s="35">
        <v>24418</v>
      </c>
      <c r="D46" s="35">
        <v>19802</v>
      </c>
      <c r="E46" s="36">
        <f t="shared" si="11"/>
        <v>-18.904087148824633</v>
      </c>
      <c r="F46" s="35">
        <v>1325861</v>
      </c>
      <c r="G46" s="67"/>
      <c r="H46" s="35">
        <v>15020</v>
      </c>
      <c r="I46" s="35">
        <v>13721</v>
      </c>
      <c r="J46" s="36">
        <f t="shared" si="12"/>
        <v>-8.6484687083888119</v>
      </c>
      <c r="K46" s="35">
        <v>972262</v>
      </c>
      <c r="L46" s="90"/>
      <c r="M46" s="35">
        <v>4750</v>
      </c>
      <c r="N46" s="35">
        <v>4789</v>
      </c>
      <c r="O46" s="36">
        <f t="shared" si="13"/>
        <v>0.82105263157894459</v>
      </c>
      <c r="P46" s="35">
        <v>280179</v>
      </c>
      <c r="Q46" s="23"/>
    </row>
    <row r="47" spans="1:17" s="2" customFormat="1" ht="15.75">
      <c r="A47" s="22"/>
      <c r="B47" s="34" t="s">
        <v>281</v>
      </c>
      <c r="C47" s="35">
        <v>13914</v>
      </c>
      <c r="D47" s="98">
        <v>13272</v>
      </c>
      <c r="E47" s="99">
        <f t="shared" si="11"/>
        <v>-4.6140577835273806</v>
      </c>
      <c r="F47" s="98">
        <v>1339133</v>
      </c>
      <c r="G47" s="67"/>
      <c r="H47" s="35">
        <v>9544</v>
      </c>
      <c r="I47" s="98">
        <v>9147</v>
      </c>
      <c r="J47" s="99">
        <f t="shared" si="12"/>
        <v>-4.1596814752724249</v>
      </c>
      <c r="K47" s="98">
        <v>981409</v>
      </c>
      <c r="L47" s="90"/>
      <c r="M47" s="35">
        <v>3347</v>
      </c>
      <c r="N47" s="98">
        <v>3361</v>
      </c>
      <c r="O47" s="99">
        <f t="shared" si="13"/>
        <v>0.41828503137137929</v>
      </c>
      <c r="P47" s="98">
        <v>283540</v>
      </c>
      <c r="Q47" s="23"/>
    </row>
    <row r="48" spans="1:17" s="2" customFormat="1" ht="15.75">
      <c r="A48" s="87"/>
      <c r="B48" s="40" t="s">
        <v>282</v>
      </c>
      <c r="C48" s="76">
        <f>SUM(C36:C47)</f>
        <v>314806</v>
      </c>
      <c r="D48" s="76">
        <f>SUM(D36:D47)</f>
        <v>291253</v>
      </c>
      <c r="E48" s="75"/>
      <c r="F48" s="76"/>
      <c r="G48" s="80"/>
      <c r="H48" s="76">
        <f>SUM(H36:H47)</f>
        <v>197416</v>
      </c>
      <c r="I48" s="76">
        <f>SUM(I36:I47)</f>
        <v>204738</v>
      </c>
      <c r="J48" s="75"/>
      <c r="K48" s="76"/>
      <c r="L48" s="80"/>
      <c r="M48" s="76">
        <f>SUM(M36:M47)</f>
        <v>59859</v>
      </c>
      <c r="N48" s="76">
        <f>SUM(N36:N47)</f>
        <v>66840</v>
      </c>
      <c r="O48" s="75"/>
      <c r="P48" s="76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 ht="18.75">
      <c r="A50" s="22"/>
      <c r="B50" s="92" t="s">
        <v>309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23"/>
    </row>
    <row r="51" spans="1:17" s="2" customFormat="1" ht="15.75">
      <c r="A51" s="22"/>
      <c r="B51" s="66"/>
      <c r="C51" s="102" t="s">
        <v>84</v>
      </c>
      <c r="D51" s="102"/>
      <c r="E51" s="102"/>
      <c r="F51" s="102"/>
      <c r="G51" s="70"/>
      <c r="H51" s="102" t="s">
        <v>72</v>
      </c>
      <c r="I51" s="102"/>
      <c r="J51" s="102"/>
      <c r="K51" s="102"/>
      <c r="L51" s="70"/>
      <c r="M51" s="102" t="s">
        <v>73</v>
      </c>
      <c r="N51" s="102"/>
      <c r="O51" s="102"/>
      <c r="P51" s="102"/>
      <c r="Q51" s="23"/>
    </row>
    <row r="52" spans="1:17" s="2" customFormat="1" ht="15.75" customHeight="1">
      <c r="A52" s="22"/>
      <c r="B52" s="68"/>
      <c r="C52" s="105" t="s">
        <v>268</v>
      </c>
      <c r="D52" s="105"/>
      <c r="E52" s="103" t="s">
        <v>316</v>
      </c>
      <c r="F52" s="104" t="s">
        <v>317</v>
      </c>
      <c r="G52" s="67"/>
      <c r="H52" s="105" t="s">
        <v>268</v>
      </c>
      <c r="I52" s="105"/>
      <c r="J52" s="103" t="s">
        <v>316</v>
      </c>
      <c r="K52" s="104" t="s">
        <v>317</v>
      </c>
      <c r="L52" s="96"/>
      <c r="M52" s="105" t="s">
        <v>268</v>
      </c>
      <c r="N52" s="105"/>
      <c r="O52" s="103" t="s">
        <v>316</v>
      </c>
      <c r="P52" s="104" t="s">
        <v>317</v>
      </c>
      <c r="Q52" s="23"/>
    </row>
    <row r="53" spans="1:17" s="2" customFormat="1" ht="15.75">
      <c r="A53" s="22"/>
      <c r="B53" s="68"/>
      <c r="C53" s="31">
        <v>2017</v>
      </c>
      <c r="D53" s="31">
        <v>2018</v>
      </c>
      <c r="E53" s="103"/>
      <c r="F53" s="104"/>
      <c r="G53" s="67"/>
      <c r="H53" s="31">
        <v>2017</v>
      </c>
      <c r="I53" s="31">
        <v>2018</v>
      </c>
      <c r="J53" s="103"/>
      <c r="K53" s="104"/>
      <c r="L53" s="96"/>
      <c r="M53" s="31">
        <v>2017</v>
      </c>
      <c r="N53" s="31">
        <v>2018</v>
      </c>
      <c r="O53" s="103"/>
      <c r="P53" s="104"/>
      <c r="Q53" s="23"/>
    </row>
    <row r="54" spans="1:17" s="2" customFormat="1">
      <c r="A54" s="2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</row>
    <row r="55" spans="1:17" s="2" customFormat="1" ht="15.75">
      <c r="A55" s="22"/>
      <c r="B55" s="34" t="s">
        <v>270</v>
      </c>
      <c r="C55" s="35">
        <f>C17-C36</f>
        <v>24125</v>
      </c>
      <c r="D55" s="35">
        <f t="shared" ref="D55:D66" si="14">IF(D17-D36=0,"",D17-D36)</f>
        <v>24208</v>
      </c>
      <c r="E55" s="36">
        <f t="shared" ref="E55:E66" si="15">IF(ISBLANK(D55),"",(IFERROR(((D55/C55-1)*100),"")))</f>
        <v>0.34404145077719939</v>
      </c>
      <c r="F55" s="35">
        <f>IF(F17-F36=0,"",F17-F36)</f>
        <v>812286</v>
      </c>
      <c r="G55" s="67"/>
      <c r="H55" s="35">
        <f>H17-H36</f>
        <v>15924</v>
      </c>
      <c r="I55" s="35">
        <f t="shared" ref="I55:I66" si="16">IF(I17-I36=0,"",I17-I36)</f>
        <v>16955</v>
      </c>
      <c r="J55" s="36">
        <f t="shared" ref="J55:J66" si="17">IF(ISBLANK(I55),"",(IFERROR(((I55/H55-1)*100),"")))</f>
        <v>6.4745038934940879</v>
      </c>
      <c r="K55" s="35">
        <f t="shared" ref="K55:K66" si="18">IF(K17-K36=0,"",K17-K36)</f>
        <v>635756</v>
      </c>
      <c r="L55" s="90"/>
      <c r="M55" s="35">
        <f>M17-M36</f>
        <v>6198</v>
      </c>
      <c r="N55" s="35">
        <f t="shared" ref="N55:N66" si="19">IF(N17-N36=0,"",N17-N36)</f>
        <v>6939</v>
      </c>
      <c r="O55" s="36">
        <f t="shared" ref="O55:O66" si="20">IF(ISBLANK(N55),"",(IFERROR(((N55/M55-1)*100),"")))</f>
        <v>11.95546950629236</v>
      </c>
      <c r="P55" s="35">
        <f t="shared" ref="P55:P66" si="21">IF(P17-P36=0,"",P17-P36)</f>
        <v>256373</v>
      </c>
      <c r="Q55" s="23"/>
    </row>
    <row r="56" spans="1:17" s="2" customFormat="1" ht="15.75">
      <c r="A56" s="22"/>
      <c r="B56" s="34" t="s">
        <v>271</v>
      </c>
      <c r="C56" s="35">
        <f t="shared" ref="C56" si="22">C18-C37</f>
        <v>24357</v>
      </c>
      <c r="D56" s="35">
        <f t="shared" si="14"/>
        <v>23385</v>
      </c>
      <c r="E56" s="36">
        <f t="shared" si="15"/>
        <v>-3.990639241285876</v>
      </c>
      <c r="F56" s="35">
        <f t="shared" ref="F56:F66" si="23">IF(F18-F37=0,"",F18-F37)</f>
        <v>835760</v>
      </c>
      <c r="G56" s="67"/>
      <c r="H56" s="35">
        <f t="shared" ref="H56" si="24">H18-H37</f>
        <v>16013</v>
      </c>
      <c r="I56" s="35">
        <f t="shared" si="16"/>
        <v>16476</v>
      </c>
      <c r="J56" s="36">
        <f t="shared" si="17"/>
        <v>2.8914007369012618</v>
      </c>
      <c r="K56" s="35">
        <f t="shared" si="18"/>
        <v>652161</v>
      </c>
      <c r="L56" s="90"/>
      <c r="M56" s="35">
        <f t="shared" ref="M56" si="25">M18-M37</f>
        <v>6614</v>
      </c>
      <c r="N56" s="35">
        <f t="shared" si="19"/>
        <v>7131</v>
      </c>
      <c r="O56" s="36">
        <f t="shared" si="20"/>
        <v>7.8167523435137554</v>
      </c>
      <c r="P56" s="35">
        <f t="shared" si="21"/>
        <v>263456</v>
      </c>
      <c r="Q56" s="23"/>
    </row>
    <row r="57" spans="1:17" s="2" customFormat="1" ht="15.75">
      <c r="A57" s="22"/>
      <c r="B57" s="34" t="s">
        <v>272</v>
      </c>
      <c r="C57" s="35">
        <f t="shared" ref="C57" si="26">C19-C38</f>
        <v>23463</v>
      </c>
      <c r="D57" s="35">
        <f t="shared" si="14"/>
        <v>19917</v>
      </c>
      <c r="E57" s="36">
        <f t="shared" si="15"/>
        <v>-15.113156885308786</v>
      </c>
      <c r="F57" s="35">
        <f t="shared" si="23"/>
        <v>855677</v>
      </c>
      <c r="G57" s="67"/>
      <c r="H57" s="35">
        <f t="shared" ref="H57" si="27">H19-H38</f>
        <v>15590</v>
      </c>
      <c r="I57" s="35">
        <f t="shared" si="16"/>
        <v>14794</v>
      </c>
      <c r="J57" s="36">
        <f t="shared" si="17"/>
        <v>-5.105837075048103</v>
      </c>
      <c r="K57" s="35">
        <f t="shared" si="18"/>
        <v>666955</v>
      </c>
      <c r="L57" s="90"/>
      <c r="M57" s="35">
        <f t="shared" ref="M57" si="28">M19-M38</f>
        <v>6587</v>
      </c>
      <c r="N57" s="35">
        <f t="shared" si="19"/>
        <v>6366</v>
      </c>
      <c r="O57" s="36">
        <f t="shared" si="20"/>
        <v>-3.355093365720363</v>
      </c>
      <c r="P57" s="35">
        <f t="shared" si="21"/>
        <v>269822</v>
      </c>
      <c r="Q57" s="23"/>
    </row>
    <row r="58" spans="1:17" s="2" customFormat="1" ht="15.75">
      <c r="A58" s="22"/>
      <c r="B58" s="34" t="s">
        <v>273</v>
      </c>
      <c r="C58" s="35">
        <f t="shared" ref="C58" si="29">C20-C39</f>
        <v>18633</v>
      </c>
      <c r="D58" s="35">
        <f t="shared" si="14"/>
        <v>23452</v>
      </c>
      <c r="E58" s="36">
        <f t="shared" si="15"/>
        <v>25.86271668545055</v>
      </c>
      <c r="F58" s="35">
        <f t="shared" si="23"/>
        <v>879129</v>
      </c>
      <c r="G58" s="67"/>
      <c r="H58" s="35">
        <f t="shared" ref="H58" si="30">H20-H39</f>
        <v>11852</v>
      </c>
      <c r="I58" s="35">
        <f t="shared" si="16"/>
        <v>17180</v>
      </c>
      <c r="J58" s="36">
        <f t="shared" si="17"/>
        <v>44.95443806952413</v>
      </c>
      <c r="K58" s="35">
        <f t="shared" si="18"/>
        <v>684135</v>
      </c>
      <c r="L58" s="90"/>
      <c r="M58" s="35">
        <f t="shared" ref="M58" si="31">M20-M39</f>
        <v>5077</v>
      </c>
      <c r="N58" s="35">
        <f t="shared" si="19"/>
        <v>7334</v>
      </c>
      <c r="O58" s="36">
        <f t="shared" si="20"/>
        <v>44.455387039590313</v>
      </c>
      <c r="P58" s="35">
        <f t="shared" si="21"/>
        <v>277156</v>
      </c>
      <c r="Q58" s="23"/>
    </row>
    <row r="59" spans="1:17" s="2" customFormat="1" ht="15.75">
      <c r="A59" s="22"/>
      <c r="B59" s="34" t="s">
        <v>274</v>
      </c>
      <c r="C59" s="35">
        <f t="shared" ref="C59" si="32">C21-C40</f>
        <v>23990</v>
      </c>
      <c r="D59" s="35">
        <f t="shared" si="14"/>
        <v>22843</v>
      </c>
      <c r="E59" s="36">
        <f t="shared" si="15"/>
        <v>-4.7811588161734031</v>
      </c>
      <c r="F59" s="35">
        <f t="shared" si="23"/>
        <v>901972</v>
      </c>
      <c r="G59" s="67"/>
      <c r="H59" s="35">
        <f t="shared" ref="H59" si="33">H21-H40</f>
        <v>15546</v>
      </c>
      <c r="I59" s="35">
        <f t="shared" si="16"/>
        <v>16337</v>
      </c>
      <c r="J59" s="36">
        <f t="shared" si="17"/>
        <v>5.0881255628457467</v>
      </c>
      <c r="K59" s="35">
        <f t="shared" si="18"/>
        <v>700472</v>
      </c>
      <c r="L59" s="90"/>
      <c r="M59" s="35">
        <f t="shared" ref="M59" si="34">M21-M40</f>
        <v>6436</v>
      </c>
      <c r="N59" s="35">
        <f t="shared" si="19"/>
        <v>6887</v>
      </c>
      <c r="O59" s="36">
        <f t="shared" si="20"/>
        <v>7.0074580484773108</v>
      </c>
      <c r="P59" s="35">
        <f t="shared" si="21"/>
        <v>284043</v>
      </c>
      <c r="Q59" s="23"/>
    </row>
    <row r="60" spans="1:17" s="2" customFormat="1" ht="15.75">
      <c r="A60" s="22"/>
      <c r="B60" s="34" t="s">
        <v>275</v>
      </c>
      <c r="C60" s="35">
        <f t="shared" ref="C60" si="35">C22-C41</f>
        <v>26277</v>
      </c>
      <c r="D60" s="35">
        <f t="shared" si="14"/>
        <v>21649</v>
      </c>
      <c r="E60" s="36">
        <f t="shared" si="15"/>
        <v>-17.612360619553225</v>
      </c>
      <c r="F60" s="35">
        <f t="shared" si="23"/>
        <v>923621</v>
      </c>
      <c r="G60" s="67"/>
      <c r="H60" s="35">
        <f t="shared" ref="H60" si="36">H22-H41</f>
        <v>14165</v>
      </c>
      <c r="I60" s="35">
        <f t="shared" si="16"/>
        <v>13580</v>
      </c>
      <c r="J60" s="36">
        <f t="shared" si="17"/>
        <v>-4.1298976350158885</v>
      </c>
      <c r="K60" s="35">
        <f t="shared" si="18"/>
        <v>714052</v>
      </c>
      <c r="L60" s="90"/>
      <c r="M60" s="35">
        <f t="shared" ref="M60" si="37">M22-M41</f>
        <v>5992</v>
      </c>
      <c r="N60" s="35">
        <f t="shared" si="19"/>
        <v>5533</v>
      </c>
      <c r="O60" s="36">
        <f t="shared" si="20"/>
        <v>-7.6602136181575409</v>
      </c>
      <c r="P60" s="35">
        <f t="shared" si="21"/>
        <v>289576</v>
      </c>
      <c r="Q60" s="23"/>
    </row>
    <row r="61" spans="1:17" s="2" customFormat="1" ht="15.75">
      <c r="A61" s="22"/>
      <c r="B61" s="34" t="s">
        <v>276</v>
      </c>
      <c r="C61" s="35">
        <f t="shared" ref="C61" si="38">C23-C42</f>
        <v>21225</v>
      </c>
      <c r="D61" s="35">
        <f t="shared" si="14"/>
        <v>23120</v>
      </c>
      <c r="E61" s="36">
        <f t="shared" si="15"/>
        <v>8.9281507656066026</v>
      </c>
      <c r="F61" s="35">
        <f t="shared" si="23"/>
        <v>946741</v>
      </c>
      <c r="G61" s="67"/>
      <c r="H61" s="35">
        <f t="shared" ref="H61" si="39">H23-H42</f>
        <v>13386</v>
      </c>
      <c r="I61" s="35">
        <f t="shared" si="16"/>
        <v>16065</v>
      </c>
      <c r="J61" s="36">
        <f t="shared" si="17"/>
        <v>20.01344688480502</v>
      </c>
      <c r="K61" s="35">
        <f t="shared" si="18"/>
        <v>730117</v>
      </c>
      <c r="L61" s="90"/>
      <c r="M61" s="35">
        <f t="shared" ref="M61" si="40">M23-M42</f>
        <v>5430</v>
      </c>
      <c r="N61" s="35">
        <f t="shared" si="19"/>
        <v>6521</v>
      </c>
      <c r="O61" s="36">
        <f t="shared" si="20"/>
        <v>20.092081031307551</v>
      </c>
      <c r="P61" s="35">
        <f t="shared" si="21"/>
        <v>296097</v>
      </c>
      <c r="Q61" s="23"/>
    </row>
    <row r="62" spans="1:17" s="2" customFormat="1" ht="15.75">
      <c r="A62" s="22"/>
      <c r="B62" s="34" t="s">
        <v>277</v>
      </c>
      <c r="C62" s="35">
        <f t="shared" ref="C62" si="41">C24-C43</f>
        <v>22296</v>
      </c>
      <c r="D62" s="35">
        <f t="shared" si="14"/>
        <v>23319</v>
      </c>
      <c r="E62" s="36">
        <f t="shared" si="15"/>
        <v>4.58826695371366</v>
      </c>
      <c r="F62" s="35">
        <f t="shared" si="23"/>
        <v>970060</v>
      </c>
      <c r="G62" s="67"/>
      <c r="H62" s="35">
        <f t="shared" ref="H62" si="42">H24-H43</f>
        <v>14979</v>
      </c>
      <c r="I62" s="35">
        <f t="shared" si="16"/>
        <v>16271</v>
      </c>
      <c r="J62" s="36">
        <f t="shared" si="17"/>
        <v>8.6254089058014571</v>
      </c>
      <c r="K62" s="35">
        <f t="shared" si="18"/>
        <v>746388</v>
      </c>
      <c r="L62" s="90"/>
      <c r="M62" s="35">
        <f t="shared" ref="M62" si="43">M24-M43</f>
        <v>6169</v>
      </c>
      <c r="N62" s="35">
        <f t="shared" si="19"/>
        <v>6814</v>
      </c>
      <c r="O62" s="36">
        <f t="shared" si="20"/>
        <v>10.455503323066949</v>
      </c>
      <c r="P62" s="35">
        <f t="shared" si="21"/>
        <v>302911</v>
      </c>
      <c r="Q62" s="23"/>
    </row>
    <row r="63" spans="1:17" s="2" customFormat="1" ht="15.75">
      <c r="A63" s="22"/>
      <c r="B63" s="34" t="s">
        <v>278</v>
      </c>
      <c r="C63" s="35">
        <f t="shared" ref="C63" si="44">C25-C44</f>
        <v>21556</v>
      </c>
      <c r="D63" s="35">
        <f t="shared" si="14"/>
        <v>21751</v>
      </c>
      <c r="E63" s="36">
        <f t="shared" si="15"/>
        <v>0.90462052328816878</v>
      </c>
      <c r="F63" s="35">
        <f t="shared" si="23"/>
        <v>991811</v>
      </c>
      <c r="G63" s="67"/>
      <c r="H63" s="35">
        <f t="shared" ref="H63" si="45">H25-H44</f>
        <v>14954</v>
      </c>
      <c r="I63" s="35">
        <f t="shared" si="16"/>
        <v>15803</v>
      </c>
      <c r="J63" s="36">
        <f t="shared" si="17"/>
        <v>5.6774107262270945</v>
      </c>
      <c r="K63" s="35">
        <f t="shared" si="18"/>
        <v>762191</v>
      </c>
      <c r="L63" s="90"/>
      <c r="M63" s="35">
        <f t="shared" ref="M63" si="46">M25-M44</f>
        <v>6335</v>
      </c>
      <c r="N63" s="35">
        <f t="shared" si="19"/>
        <v>6691</v>
      </c>
      <c r="O63" s="36">
        <f t="shared" si="20"/>
        <v>5.6195737963693704</v>
      </c>
      <c r="P63" s="35">
        <f t="shared" si="21"/>
        <v>309602</v>
      </c>
      <c r="Q63" s="23"/>
    </row>
    <row r="64" spans="1:17" s="2" customFormat="1" ht="15.75">
      <c r="A64" s="22"/>
      <c r="B64" s="34" t="s">
        <v>279</v>
      </c>
      <c r="C64" s="35">
        <f t="shared" ref="C64" si="47">C26-C45</f>
        <v>22250</v>
      </c>
      <c r="D64" s="35">
        <f t="shared" si="14"/>
        <v>24490</v>
      </c>
      <c r="E64" s="36">
        <f t="shared" si="15"/>
        <v>10.067415730337071</v>
      </c>
      <c r="F64" s="35">
        <f t="shared" si="23"/>
        <v>1016301</v>
      </c>
      <c r="G64" s="67"/>
      <c r="H64" s="35">
        <f t="shared" ref="H64" si="48">H26-H45</f>
        <v>15146</v>
      </c>
      <c r="I64" s="35">
        <f t="shared" si="16"/>
        <v>17721</v>
      </c>
      <c r="J64" s="36">
        <f t="shared" si="17"/>
        <v>17.001188432589466</v>
      </c>
      <c r="K64" s="35">
        <f t="shared" si="18"/>
        <v>779912</v>
      </c>
      <c r="L64" s="90"/>
      <c r="M64" s="35">
        <f t="shared" ref="M64" si="49">M26-M45</f>
        <v>6552</v>
      </c>
      <c r="N64" s="35">
        <f t="shared" si="19"/>
        <v>7643</v>
      </c>
      <c r="O64" s="36">
        <f t="shared" si="20"/>
        <v>16.651404151404158</v>
      </c>
      <c r="P64" s="35">
        <f t="shared" si="21"/>
        <v>317245</v>
      </c>
      <c r="Q64" s="23"/>
    </row>
    <row r="65" spans="1:17" s="2" customFormat="1" ht="15.75">
      <c r="A65" s="22"/>
      <c r="B65" s="34" t="s">
        <v>280</v>
      </c>
      <c r="C65" s="35">
        <f t="shared" ref="C65" si="50">C27-C46</f>
        <v>21442</v>
      </c>
      <c r="D65" s="35">
        <f t="shared" si="14"/>
        <v>18385</v>
      </c>
      <c r="E65" s="36">
        <f t="shared" si="15"/>
        <v>-14.257065572241402</v>
      </c>
      <c r="F65" s="35">
        <f t="shared" si="23"/>
        <v>1034686</v>
      </c>
      <c r="G65" s="67"/>
      <c r="H65" s="35">
        <f t="shared" ref="H65" si="51">H27-H46</f>
        <v>14016</v>
      </c>
      <c r="I65" s="35">
        <f t="shared" si="16"/>
        <v>12996</v>
      </c>
      <c r="J65" s="36">
        <f t="shared" si="17"/>
        <v>-7.2773972602739772</v>
      </c>
      <c r="K65" s="35">
        <f t="shared" si="18"/>
        <v>792908</v>
      </c>
      <c r="L65" s="90"/>
      <c r="M65" s="35">
        <f t="shared" ref="M65" si="52">M27-M46</f>
        <v>6044</v>
      </c>
      <c r="N65" s="35">
        <f t="shared" si="19"/>
        <v>5931</v>
      </c>
      <c r="O65" s="36">
        <f t="shared" si="20"/>
        <v>-1.8696227663798859</v>
      </c>
      <c r="P65" s="35">
        <f t="shared" si="21"/>
        <v>323176</v>
      </c>
      <c r="Q65" s="23"/>
    </row>
    <row r="66" spans="1:17" s="2" customFormat="1" ht="15.75">
      <c r="A66" s="22"/>
      <c r="B66" s="34" t="s">
        <v>281</v>
      </c>
      <c r="C66" s="35">
        <f t="shared" ref="C66" si="53">C28-C47</f>
        <v>13708</v>
      </c>
      <c r="D66" s="98">
        <f t="shared" si="14"/>
        <v>12819</v>
      </c>
      <c r="E66" s="99">
        <f t="shared" si="15"/>
        <v>-6.4852640793697125</v>
      </c>
      <c r="F66" s="98">
        <f t="shared" si="23"/>
        <v>1047505</v>
      </c>
      <c r="G66" s="67"/>
      <c r="H66" s="35">
        <f t="shared" ref="H66" si="54">H28-H47</f>
        <v>9351</v>
      </c>
      <c r="I66" s="98">
        <f t="shared" si="16"/>
        <v>8746</v>
      </c>
      <c r="J66" s="99">
        <f t="shared" si="17"/>
        <v>-6.4698962677788519</v>
      </c>
      <c r="K66" s="98">
        <f t="shared" si="18"/>
        <v>801654</v>
      </c>
      <c r="L66" s="90"/>
      <c r="M66" s="35">
        <f t="shared" ref="M66" si="55">M28-M47</f>
        <v>4098</v>
      </c>
      <c r="N66" s="98">
        <f t="shared" si="19"/>
        <v>3942</v>
      </c>
      <c r="O66" s="99">
        <f t="shared" si="20"/>
        <v>-3.8067349926793503</v>
      </c>
      <c r="P66" s="98">
        <f t="shared" si="21"/>
        <v>327118</v>
      </c>
      <c r="Q66" s="23"/>
    </row>
    <row r="67" spans="1:17" s="2" customFormat="1" ht="15.75">
      <c r="A67" s="22"/>
      <c r="B67" s="40" t="s">
        <v>282</v>
      </c>
      <c r="C67" s="76">
        <f>SUM(C55:C66)</f>
        <v>263322</v>
      </c>
      <c r="D67" s="76">
        <f>SUM(D55:D66)</f>
        <v>259338</v>
      </c>
      <c r="E67" s="76"/>
      <c r="F67" s="76"/>
      <c r="G67" s="80"/>
      <c r="H67" s="76">
        <f>SUM(H55:H66)</f>
        <v>170922</v>
      </c>
      <c r="I67" s="76">
        <f>SUM(I55:I66)</f>
        <v>182924</v>
      </c>
      <c r="J67" s="76"/>
      <c r="K67" s="76"/>
      <c r="L67" s="80"/>
      <c r="M67" s="76">
        <f>SUM(M55:M66)</f>
        <v>71532</v>
      </c>
      <c r="N67" s="76">
        <f>SUM(N55:N66)</f>
        <v>77732</v>
      </c>
      <c r="O67" s="76"/>
      <c r="P67" s="76"/>
      <c r="Q67" s="23"/>
    </row>
    <row r="68" spans="1:17" s="2" customFormat="1">
      <c r="A68" s="22"/>
      <c r="B68" s="8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3"/>
    </row>
    <row r="69" spans="1:17" s="2" customFormat="1" ht="15.75">
      <c r="A69" s="22"/>
      <c r="B69" s="34" t="s">
        <v>255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3"/>
    </row>
    <row r="70" spans="1:17" s="2" customFormat="1">
      <c r="A70" s="22"/>
      <c r="B70" s="8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3"/>
    </row>
    <row r="71" spans="1:17" s="2" customFormat="1">
      <c r="A71" s="1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9"/>
    </row>
    <row r="72" spans="1:17" s="2" customForma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s="2" customFormat="1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/>
    </row>
    <row r="74" spans="1:17" s="2" customFormat="1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/>
    </row>
    <row r="75" spans="1:17" s="2" customFormat="1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/>
    </row>
    <row r="76" spans="1:17" s="2" customFormat="1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/>
    </row>
    <row r="77" spans="1:17" s="2" customFormat="1">
      <c r="A77" s="12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/>
    </row>
    <row r="78" spans="1:17" s="2" customFormat="1">
      <c r="A78" s="12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/>
    </row>
    <row r="79" spans="1:17" s="2" customFormat="1">
      <c r="A79" s="12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/>
    </row>
    <row r="80" spans="1:17" s="2" customFormat="1">
      <c r="A80" s="12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/>
    </row>
    <row r="81" spans="1:20" s="2" customFormat="1">
      <c r="A81" s="1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/>
    </row>
    <row r="82" spans="1:20" s="2" customFormat="1">
      <c r="A82" s="12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/>
    </row>
    <row r="83" spans="1:20" s="2" customFormat="1">
      <c r="A83" s="12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/>
    </row>
    <row r="84" spans="1:20" s="2" customFormat="1">
      <c r="A84" s="12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/>
    </row>
    <row r="85" spans="1:20" s="2" customFormat="1">
      <c r="A85" s="1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/>
    </row>
    <row r="86" spans="1:20" s="2" customFormat="1">
      <c r="A86" s="12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/>
    </row>
    <row r="87" spans="1:20" s="2" customForma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20">
      <c r="R88" s="2"/>
      <c r="S88" s="2"/>
      <c r="T88" s="2"/>
    </row>
    <row r="89" spans="1:20">
      <c r="R89" s="2"/>
      <c r="S89" s="2"/>
      <c r="T89" s="2"/>
    </row>
    <row r="90" spans="1:20">
      <c r="R90" s="2"/>
      <c r="S90" s="2"/>
      <c r="T90" s="2"/>
    </row>
    <row r="91" spans="1:20">
      <c r="R91" s="2"/>
      <c r="S91" s="2"/>
      <c r="T91" s="2"/>
    </row>
  </sheetData>
  <mergeCells count="38">
    <mergeCell ref="C10:P10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  <mergeCell ref="C11:P11"/>
    <mergeCell ref="C32:F32"/>
    <mergeCell ref="H32:K32"/>
    <mergeCell ref="M32:P32"/>
    <mergeCell ref="C33:D33"/>
    <mergeCell ref="E33:E34"/>
    <mergeCell ref="F33:F34"/>
    <mergeCell ref="H33:I33"/>
    <mergeCell ref="J33:J34"/>
    <mergeCell ref="K33:K34"/>
    <mergeCell ref="M33:N33"/>
    <mergeCell ref="O33:O34"/>
    <mergeCell ref="P33:P34"/>
    <mergeCell ref="C51:F51"/>
    <mergeCell ref="H51:K51"/>
    <mergeCell ref="M51:P51"/>
    <mergeCell ref="C52:D52"/>
    <mergeCell ref="E52:E53"/>
    <mergeCell ref="F52:F53"/>
    <mergeCell ref="H52:I52"/>
    <mergeCell ref="J52:J53"/>
    <mergeCell ref="K52:K53"/>
    <mergeCell ref="M52:N52"/>
    <mergeCell ref="O52:O53"/>
    <mergeCell ref="P52:P53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FF0000"/>
  </sheetPr>
  <dimension ref="A1:P137"/>
  <sheetViews>
    <sheetView showGridLines="0" topLeftCell="A15" zoomScale="70" zoomScaleNormal="70" workbookViewId="0">
      <selection activeCell="T46" sqref="T46"/>
    </sheetView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</cols>
  <sheetData>
    <row r="1" spans="1:16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</row>
    <row r="2" spans="1:16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</row>
    <row r="3" spans="1:16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6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6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6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6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6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6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6" ht="15.75">
      <c r="A10" s="12"/>
      <c r="B10" s="8"/>
      <c r="C10" s="109" t="s">
        <v>104</v>
      </c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5"/>
    </row>
    <row r="11" spans="1:16" ht="15.75">
      <c r="A11" s="12"/>
      <c r="B11" s="8"/>
      <c r="C11" s="109" t="s">
        <v>311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5"/>
    </row>
    <row r="12" spans="1:16" ht="18.75">
      <c r="A12" s="12"/>
      <c r="B12" s="92" t="s">
        <v>307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6" ht="29.25" customHeight="1">
      <c r="A13" s="12"/>
      <c r="B13" s="30" t="s">
        <v>254</v>
      </c>
      <c r="C13" s="108" t="s">
        <v>319</v>
      </c>
      <c r="D13" s="108"/>
      <c r="E13" s="104" t="s">
        <v>316</v>
      </c>
      <c r="F13" s="104" t="s">
        <v>305</v>
      </c>
      <c r="G13" s="106" t="s">
        <v>321</v>
      </c>
      <c r="H13" s="107"/>
      <c r="I13" s="104" t="s">
        <v>316</v>
      </c>
      <c r="J13" s="104" t="s">
        <v>306</v>
      </c>
      <c r="K13" s="32"/>
      <c r="L13" s="86" t="s">
        <v>323</v>
      </c>
      <c r="M13" s="104" t="s">
        <v>101</v>
      </c>
      <c r="N13" s="15"/>
    </row>
    <row r="14" spans="1:16" ht="15.75">
      <c r="A14" s="12"/>
      <c r="B14" s="30"/>
      <c r="C14" s="31">
        <v>2017</v>
      </c>
      <c r="D14" s="31">
        <v>2018</v>
      </c>
      <c r="E14" s="104"/>
      <c r="F14" s="104"/>
      <c r="G14" s="31">
        <v>2017</v>
      </c>
      <c r="H14" s="31">
        <v>2018</v>
      </c>
      <c r="I14" s="104"/>
      <c r="J14" s="104"/>
      <c r="K14" s="32"/>
      <c r="L14" s="39" t="s">
        <v>318</v>
      </c>
      <c r="M14" s="104"/>
      <c r="N14" s="15"/>
    </row>
    <row r="15" spans="1:16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6" ht="15.75">
      <c r="A16" s="12"/>
      <c r="B16" s="34" t="s">
        <v>25</v>
      </c>
      <c r="C16" s="35">
        <v>124</v>
      </c>
      <c r="D16" s="35">
        <v>30</v>
      </c>
      <c r="E16" s="36">
        <f t="shared" ref="E16:E50" si="0">IF(ISBLANK(D16),"",(IFERROR(((D16/C16-1)*100),"")))</f>
        <v>-75.806451612903231</v>
      </c>
      <c r="F16" s="36">
        <f>+(D16*100)/$D$50</f>
        <v>5.7071110603812349E-2</v>
      </c>
      <c r="G16" s="35">
        <v>933</v>
      </c>
      <c r="H16" s="35">
        <v>923</v>
      </c>
      <c r="I16" s="36">
        <f t="shared" ref="I16:I50" si="1">IF(ISBLANK(H16),"",(IFERROR(((H16/G16-1)*100),"")))</f>
        <v>-1.0718113612004254</v>
      </c>
      <c r="J16" s="36">
        <f>+(H16*100)/$H$50</f>
        <v>8.3505833646970271E-2</v>
      </c>
      <c r="K16" s="79"/>
      <c r="L16" s="35">
        <v>3413</v>
      </c>
      <c r="M16" s="36">
        <f>+(L16*100)/$L$50</f>
        <v>7.0588897129660613E-2</v>
      </c>
      <c r="N16" s="15"/>
      <c r="O16" s="114">
        <f>C56+C96</f>
        <v>124</v>
      </c>
      <c r="P16" s="114">
        <f>D56+D96</f>
        <v>30</v>
      </c>
    </row>
    <row r="17" spans="1:16" ht="15.75">
      <c r="A17" s="12"/>
      <c r="B17" s="34" t="s">
        <v>0</v>
      </c>
      <c r="C17" s="35">
        <v>11016</v>
      </c>
      <c r="D17" s="35">
        <v>9412</v>
      </c>
      <c r="E17" s="36">
        <f t="shared" si="0"/>
        <v>-14.560639070442994</v>
      </c>
      <c r="F17" s="36">
        <f t="shared" ref="F17:F48" si="2">+(D17*100)/$D$50</f>
        <v>17.905109766769396</v>
      </c>
      <c r="G17" s="35">
        <v>194089</v>
      </c>
      <c r="H17" s="35">
        <v>224839</v>
      </c>
      <c r="I17" s="36">
        <f t="shared" si="1"/>
        <v>15.843247170112672</v>
      </c>
      <c r="J17" s="36">
        <f t="shared" ref="J17:J48" si="3">+(H17*100)/$H$50</f>
        <v>20.341677282070584</v>
      </c>
      <c r="K17" s="79"/>
      <c r="L17" s="35">
        <v>752215</v>
      </c>
      <c r="M17" s="36">
        <f t="shared" ref="M17:M47" si="4">+(L17*100)/$L$50</f>
        <v>15.557581967297878</v>
      </c>
      <c r="N17" s="15"/>
      <c r="O17" s="114">
        <f t="shared" ref="O17:O49" si="5">C57+C97</f>
        <v>11016</v>
      </c>
      <c r="P17" s="114">
        <f t="shared" ref="P17:P49" si="6">D57+D97</f>
        <v>9412</v>
      </c>
    </row>
    <row r="18" spans="1:16" ht="15.75">
      <c r="A18" s="12"/>
      <c r="B18" s="34" t="s">
        <v>23</v>
      </c>
      <c r="C18" s="35">
        <v>309</v>
      </c>
      <c r="D18" s="35">
        <v>225</v>
      </c>
      <c r="E18" s="36">
        <f t="shared" si="0"/>
        <v>-27.184466019417474</v>
      </c>
      <c r="F18" s="36">
        <f t="shared" si="2"/>
        <v>0.42803332952859263</v>
      </c>
      <c r="G18" s="35">
        <v>6549</v>
      </c>
      <c r="H18" s="35">
        <v>4922</v>
      </c>
      <c r="I18" s="36">
        <f t="shared" si="1"/>
        <v>-24.843487555351963</v>
      </c>
      <c r="J18" s="36">
        <f t="shared" si="3"/>
        <v>0.44530413132219682</v>
      </c>
      <c r="K18" s="79"/>
      <c r="L18" s="35">
        <v>22126</v>
      </c>
      <c r="M18" s="36">
        <f t="shared" si="4"/>
        <v>0.45761791324080597</v>
      </c>
      <c r="N18" s="15"/>
      <c r="O18" s="114">
        <f t="shared" si="5"/>
        <v>309</v>
      </c>
      <c r="P18" s="114">
        <f t="shared" si="6"/>
        <v>225</v>
      </c>
    </row>
    <row r="19" spans="1:16" ht="15.75">
      <c r="A19" s="12"/>
      <c r="B19" s="34" t="s">
        <v>2</v>
      </c>
      <c r="C19" s="35">
        <v>2815</v>
      </c>
      <c r="D19" s="35">
        <v>2782</v>
      </c>
      <c r="E19" s="36">
        <f t="shared" si="0"/>
        <v>-1.1722912966252275</v>
      </c>
      <c r="F19" s="36">
        <f t="shared" si="2"/>
        <v>5.2923943233268655</v>
      </c>
      <c r="G19" s="35">
        <v>61470</v>
      </c>
      <c r="H19" s="35">
        <v>73341</v>
      </c>
      <c r="I19" s="36">
        <f t="shared" si="1"/>
        <v>19.311859443631029</v>
      </c>
      <c r="J19" s="36">
        <f t="shared" si="3"/>
        <v>6.6353210677166263</v>
      </c>
      <c r="K19" s="79"/>
      <c r="L19" s="35">
        <v>289107</v>
      </c>
      <c r="M19" s="36">
        <f t="shared" si="4"/>
        <v>5.9794152600248438</v>
      </c>
      <c r="N19" s="15"/>
      <c r="O19" s="114">
        <f t="shared" si="5"/>
        <v>2815</v>
      </c>
      <c r="P19" s="114">
        <f t="shared" si="6"/>
        <v>2782</v>
      </c>
    </row>
    <row r="20" spans="1:16" ht="15.75">
      <c r="A20" s="12"/>
      <c r="B20" s="34" t="s">
        <v>231</v>
      </c>
      <c r="C20" s="35">
        <v>10364</v>
      </c>
      <c r="D20" s="35">
        <v>12360</v>
      </c>
      <c r="E20" s="36">
        <f t="shared" si="0"/>
        <v>19.25897336935547</v>
      </c>
      <c r="F20" s="36">
        <f t="shared" si="2"/>
        <v>23.513297568770689</v>
      </c>
      <c r="G20" s="35">
        <v>225723</v>
      </c>
      <c r="H20" s="35">
        <v>246343</v>
      </c>
      <c r="I20" s="36">
        <f t="shared" si="1"/>
        <v>9.1350903541065787</v>
      </c>
      <c r="J20" s="36">
        <f t="shared" si="3"/>
        <v>22.287191308879304</v>
      </c>
      <c r="K20" s="79"/>
      <c r="L20" s="35">
        <v>1082445</v>
      </c>
      <c r="M20" s="36">
        <f t="shared" si="4"/>
        <v>22.387517947118514</v>
      </c>
      <c r="N20" s="15"/>
      <c r="O20" s="114">
        <f t="shared" si="5"/>
        <v>10364</v>
      </c>
      <c r="P20" s="114">
        <f t="shared" si="6"/>
        <v>12360</v>
      </c>
    </row>
    <row r="21" spans="1:16" ht="15.75">
      <c r="A21" s="12"/>
      <c r="B21" s="34" t="s">
        <v>5</v>
      </c>
      <c r="C21" s="35">
        <v>577</v>
      </c>
      <c r="D21" s="35">
        <v>733</v>
      </c>
      <c r="E21" s="36">
        <f t="shared" si="0"/>
        <v>27.036395147313684</v>
      </c>
      <c r="F21" s="36">
        <f t="shared" si="2"/>
        <v>1.3944374690864818</v>
      </c>
      <c r="G21" s="35">
        <v>12770</v>
      </c>
      <c r="H21" s="35">
        <v>10805</v>
      </c>
      <c r="I21" s="36">
        <f t="shared" si="1"/>
        <v>-15.387627251370395</v>
      </c>
      <c r="J21" s="36">
        <f t="shared" si="3"/>
        <v>0.97755203960510695</v>
      </c>
      <c r="K21" s="79"/>
      <c r="L21" s="35">
        <v>55327</v>
      </c>
      <c r="M21" s="36">
        <f t="shared" si="4"/>
        <v>1.1442929714306278</v>
      </c>
      <c r="N21" s="15"/>
      <c r="O21" s="114">
        <f t="shared" si="5"/>
        <v>577</v>
      </c>
      <c r="P21" s="114">
        <f t="shared" si="6"/>
        <v>733</v>
      </c>
    </row>
    <row r="22" spans="1:16" ht="15.75">
      <c r="A22" s="12"/>
      <c r="B22" s="34" t="s">
        <v>9</v>
      </c>
      <c r="C22" s="35">
        <v>1346</v>
      </c>
      <c r="D22" s="35">
        <v>982</v>
      </c>
      <c r="E22" s="36">
        <f t="shared" si="0"/>
        <v>-27.043090638930167</v>
      </c>
      <c r="F22" s="36">
        <f t="shared" si="2"/>
        <v>1.8681276870981243</v>
      </c>
      <c r="G22" s="35">
        <v>24952</v>
      </c>
      <c r="H22" s="35">
        <v>27445</v>
      </c>
      <c r="I22" s="36">
        <f t="shared" si="1"/>
        <v>9.991183071497268</v>
      </c>
      <c r="J22" s="36">
        <f t="shared" si="3"/>
        <v>2.4830093222547118</v>
      </c>
      <c r="K22" s="79"/>
      <c r="L22" s="35">
        <v>101233</v>
      </c>
      <c r="M22" s="36">
        <f t="shared" si="4"/>
        <v>2.0937374225393883</v>
      </c>
      <c r="N22" s="15"/>
      <c r="O22" s="114">
        <f t="shared" si="5"/>
        <v>1346</v>
      </c>
      <c r="P22" s="114">
        <f t="shared" si="6"/>
        <v>982</v>
      </c>
    </row>
    <row r="23" spans="1:16" ht="15.75">
      <c r="A23" s="12"/>
      <c r="B23" s="34" t="s">
        <v>10</v>
      </c>
      <c r="C23" s="35">
        <v>1286</v>
      </c>
      <c r="D23" s="35">
        <v>837</v>
      </c>
      <c r="E23" s="36">
        <f t="shared" si="0"/>
        <v>-34.914463452566089</v>
      </c>
      <c r="F23" s="36">
        <f t="shared" si="2"/>
        <v>1.5922839858463647</v>
      </c>
      <c r="G23" s="35">
        <v>16068</v>
      </c>
      <c r="H23" s="35">
        <v>17913</v>
      </c>
      <c r="I23" s="36">
        <f t="shared" si="1"/>
        <v>11.482449589245714</v>
      </c>
      <c r="J23" s="36">
        <f t="shared" si="3"/>
        <v>1.6206283836599982</v>
      </c>
      <c r="K23" s="79"/>
      <c r="L23" s="35">
        <v>82964</v>
      </c>
      <c r="M23" s="36">
        <f t="shared" si="4"/>
        <v>1.7158913745869215</v>
      </c>
      <c r="N23" s="15"/>
      <c r="O23" s="114">
        <f t="shared" si="5"/>
        <v>1286</v>
      </c>
      <c r="P23" s="114">
        <f t="shared" si="6"/>
        <v>837</v>
      </c>
    </row>
    <row r="24" spans="1:16" ht="15.75">
      <c r="A24" s="12"/>
      <c r="B24" s="34" t="s">
        <v>21</v>
      </c>
      <c r="C24" s="35">
        <v>293</v>
      </c>
      <c r="D24" s="35">
        <v>142</v>
      </c>
      <c r="E24" s="36">
        <f t="shared" si="0"/>
        <v>-51.535836177474401</v>
      </c>
      <c r="F24" s="36">
        <f t="shared" si="2"/>
        <v>0.27013659019137848</v>
      </c>
      <c r="G24" s="35">
        <v>4536</v>
      </c>
      <c r="H24" s="35">
        <v>4694</v>
      </c>
      <c r="I24" s="36">
        <f t="shared" si="1"/>
        <v>3.4832451499118067</v>
      </c>
      <c r="J24" s="36">
        <f t="shared" si="3"/>
        <v>0.4246764714397383</v>
      </c>
      <c r="K24" s="79"/>
      <c r="L24" s="35">
        <v>21135</v>
      </c>
      <c r="M24" s="36">
        <f t="shared" si="4"/>
        <v>0.43712169376952159</v>
      </c>
      <c r="N24" s="15"/>
      <c r="O24" s="114">
        <f t="shared" si="5"/>
        <v>293</v>
      </c>
      <c r="P24" s="114">
        <f t="shared" si="6"/>
        <v>142</v>
      </c>
    </row>
    <row r="25" spans="1:16" ht="15.75">
      <c r="A25" s="12"/>
      <c r="B25" s="34" t="s">
        <v>12</v>
      </c>
      <c r="C25" s="35">
        <v>946</v>
      </c>
      <c r="D25" s="35">
        <v>779</v>
      </c>
      <c r="E25" s="36">
        <f t="shared" si="0"/>
        <v>-17.653276955602536</v>
      </c>
      <c r="F25" s="36">
        <f t="shared" si="2"/>
        <v>1.4819465053456606</v>
      </c>
      <c r="G25" s="35">
        <v>18742</v>
      </c>
      <c r="H25" s="35">
        <v>16373</v>
      </c>
      <c r="I25" s="36">
        <f t="shared" si="1"/>
        <v>-12.640059758830436</v>
      </c>
      <c r="J25" s="36">
        <f t="shared" si="3"/>
        <v>1.4813012072609362</v>
      </c>
      <c r="K25" s="79"/>
      <c r="L25" s="35">
        <v>81376</v>
      </c>
      <c r="M25" s="36">
        <f t="shared" si="4"/>
        <v>1.683047785767144</v>
      </c>
      <c r="N25" s="15"/>
      <c r="O25" s="114">
        <f t="shared" si="5"/>
        <v>946</v>
      </c>
      <c r="P25" s="114">
        <f t="shared" si="6"/>
        <v>779</v>
      </c>
    </row>
    <row r="26" spans="1:16" ht="15.75">
      <c r="A26" s="12"/>
      <c r="B26" s="34" t="s">
        <v>16</v>
      </c>
      <c r="C26" s="35">
        <v>1285</v>
      </c>
      <c r="D26" s="35">
        <v>900</v>
      </c>
      <c r="E26" s="36">
        <f t="shared" si="0"/>
        <v>-29.961089494163428</v>
      </c>
      <c r="F26" s="36">
        <f t="shared" si="2"/>
        <v>1.7121333181143705</v>
      </c>
      <c r="G26" s="35">
        <v>19677</v>
      </c>
      <c r="H26" s="35">
        <v>19904</v>
      </c>
      <c r="I26" s="36">
        <f t="shared" si="1"/>
        <v>1.1536311429587887</v>
      </c>
      <c r="J26" s="36">
        <f t="shared" si="3"/>
        <v>1.8007585188616426</v>
      </c>
      <c r="K26" s="79"/>
      <c r="L26" s="35">
        <v>83991</v>
      </c>
      <c r="M26" s="36">
        <f t="shared" si="4"/>
        <v>1.7371321590440447</v>
      </c>
      <c r="N26" s="15"/>
      <c r="O26" s="114">
        <f t="shared" si="5"/>
        <v>1285</v>
      </c>
      <c r="P26" s="114">
        <f t="shared" si="6"/>
        <v>900</v>
      </c>
    </row>
    <row r="27" spans="1:16" ht="15.75">
      <c r="A27" s="12"/>
      <c r="B27" s="34" t="s">
        <v>14</v>
      </c>
      <c r="C27" s="35">
        <v>1277</v>
      </c>
      <c r="D27" s="35">
        <v>1264</v>
      </c>
      <c r="E27" s="36">
        <f t="shared" si="0"/>
        <v>-1.018010963194993</v>
      </c>
      <c r="F27" s="36">
        <f t="shared" si="2"/>
        <v>2.4045961267739604</v>
      </c>
      <c r="G27" s="35">
        <v>25166</v>
      </c>
      <c r="H27" s="35">
        <v>25138</v>
      </c>
      <c r="I27" s="36">
        <f t="shared" si="1"/>
        <v>-0.11126122546292194</v>
      </c>
      <c r="J27" s="36">
        <f t="shared" si="3"/>
        <v>2.2742899742335196</v>
      </c>
      <c r="K27" s="79"/>
      <c r="L27" s="35">
        <v>88891</v>
      </c>
      <c r="M27" s="36">
        <f t="shared" si="4"/>
        <v>1.8384757265609908</v>
      </c>
      <c r="N27" s="15"/>
      <c r="O27" s="114">
        <f t="shared" si="5"/>
        <v>1277</v>
      </c>
      <c r="P27" s="114">
        <f t="shared" si="6"/>
        <v>1264</v>
      </c>
    </row>
    <row r="28" spans="1:16" ht="15.75">
      <c r="A28" s="12"/>
      <c r="B28" s="34" t="s">
        <v>24</v>
      </c>
      <c r="C28" s="35">
        <v>110</v>
      </c>
      <c r="D28" s="35">
        <v>146</v>
      </c>
      <c r="E28" s="36">
        <f t="shared" si="0"/>
        <v>32.727272727272741</v>
      </c>
      <c r="F28" s="36">
        <f t="shared" si="2"/>
        <v>0.27774607160522008</v>
      </c>
      <c r="G28" s="35">
        <v>3668</v>
      </c>
      <c r="H28" s="35">
        <v>3306</v>
      </c>
      <c r="I28" s="36">
        <f t="shared" si="1"/>
        <v>-9.8691384950926881</v>
      </c>
      <c r="J28" s="36">
        <f t="shared" si="3"/>
        <v>0.29910106829564864</v>
      </c>
      <c r="K28" s="79"/>
      <c r="L28" s="35">
        <v>16311</v>
      </c>
      <c r="M28" s="36">
        <f t="shared" si="4"/>
        <v>0.33734998566712404</v>
      </c>
      <c r="N28" s="15"/>
      <c r="O28" s="114">
        <f t="shared" si="5"/>
        <v>110</v>
      </c>
      <c r="P28" s="114">
        <f t="shared" si="6"/>
        <v>146</v>
      </c>
    </row>
    <row r="29" spans="1:16" ht="15.75">
      <c r="A29" s="12"/>
      <c r="B29" s="34" t="s">
        <v>18</v>
      </c>
      <c r="C29" s="35">
        <v>774</v>
      </c>
      <c r="D29" s="35">
        <v>1353</v>
      </c>
      <c r="E29" s="36">
        <f t="shared" si="0"/>
        <v>74.806201550387598</v>
      </c>
      <c r="F29" s="36">
        <f t="shared" si="2"/>
        <v>2.573907088231937</v>
      </c>
      <c r="G29" s="35">
        <v>24494</v>
      </c>
      <c r="H29" s="35">
        <v>22685</v>
      </c>
      <c r="I29" s="36">
        <f t="shared" si="1"/>
        <v>-7.3854821588960506</v>
      </c>
      <c r="J29" s="36">
        <f t="shared" si="3"/>
        <v>2.0523616861121567</v>
      </c>
      <c r="K29" s="79"/>
      <c r="L29" s="35">
        <v>77877</v>
      </c>
      <c r="M29" s="36">
        <f t="shared" si="4"/>
        <v>1.6106802056157574</v>
      </c>
      <c r="N29" s="15"/>
      <c r="O29" s="114">
        <f t="shared" si="5"/>
        <v>774</v>
      </c>
      <c r="P29" s="114">
        <f t="shared" si="6"/>
        <v>1353</v>
      </c>
    </row>
    <row r="30" spans="1:16" ht="15.75">
      <c r="A30" s="12"/>
      <c r="B30" s="34" t="s">
        <v>1</v>
      </c>
      <c r="C30" s="35">
        <v>4561</v>
      </c>
      <c r="D30" s="35">
        <v>4711</v>
      </c>
      <c r="E30" s="36">
        <f t="shared" si="0"/>
        <v>3.2887524665643486</v>
      </c>
      <c r="F30" s="36">
        <f t="shared" si="2"/>
        <v>8.9620667351519998</v>
      </c>
      <c r="G30" s="35">
        <v>94055</v>
      </c>
      <c r="H30" s="35">
        <v>91826</v>
      </c>
      <c r="I30" s="36">
        <f t="shared" si="1"/>
        <v>-2.3698899580032906</v>
      </c>
      <c r="J30" s="36">
        <f t="shared" si="3"/>
        <v>8.3076995454677043</v>
      </c>
      <c r="K30" s="79"/>
      <c r="L30" s="35">
        <v>389748</v>
      </c>
      <c r="M30" s="36">
        <f t="shared" si="4"/>
        <v>8.0609087250193276</v>
      </c>
      <c r="N30" s="15"/>
      <c r="O30" s="114">
        <f t="shared" si="5"/>
        <v>4561</v>
      </c>
      <c r="P30" s="114">
        <f t="shared" si="6"/>
        <v>4711</v>
      </c>
    </row>
    <row r="31" spans="1:16" ht="15.75">
      <c r="A31" s="12"/>
      <c r="B31" s="34" t="s">
        <v>27</v>
      </c>
      <c r="C31" s="35">
        <v>2</v>
      </c>
      <c r="D31" s="35">
        <v>2</v>
      </c>
      <c r="E31" s="36">
        <f t="shared" si="0"/>
        <v>0</v>
      </c>
      <c r="F31" s="36">
        <f t="shared" si="2"/>
        <v>3.8047407069208236E-3</v>
      </c>
      <c r="G31" s="35">
        <v>7</v>
      </c>
      <c r="H31" s="35">
        <v>3</v>
      </c>
      <c r="I31" s="36">
        <f t="shared" si="1"/>
        <v>-57.142857142857139</v>
      </c>
      <c r="J31" s="36">
        <f t="shared" si="3"/>
        <v>2.7141657740077012E-4</v>
      </c>
      <c r="K31" s="79"/>
      <c r="L31" s="35">
        <v>64</v>
      </c>
      <c r="M31" s="36">
        <f t="shared" si="4"/>
        <v>1.3236710859356223E-3</v>
      </c>
      <c r="N31" s="15"/>
      <c r="O31" s="114">
        <f t="shared" si="5"/>
        <v>2</v>
      </c>
      <c r="P31" s="114">
        <f t="shared" si="6"/>
        <v>2</v>
      </c>
    </row>
    <row r="32" spans="1:16" ht="15.75">
      <c r="A32" s="12"/>
      <c r="B32" s="34" t="s">
        <v>26</v>
      </c>
      <c r="C32" s="35">
        <v>2</v>
      </c>
      <c r="D32" s="35">
        <v>4</v>
      </c>
      <c r="E32" s="36">
        <f t="shared" si="0"/>
        <v>100</v>
      </c>
      <c r="F32" s="36">
        <f t="shared" si="2"/>
        <v>7.6094814138416471E-3</v>
      </c>
      <c r="G32" s="35">
        <v>67</v>
      </c>
      <c r="H32" s="35">
        <v>67</v>
      </c>
      <c r="I32" s="36">
        <f t="shared" si="1"/>
        <v>0</v>
      </c>
      <c r="J32" s="36">
        <f t="shared" si="3"/>
        <v>6.0616368952838657E-3</v>
      </c>
      <c r="K32" s="79"/>
      <c r="L32" s="35">
        <v>304</v>
      </c>
      <c r="M32" s="36">
        <f t="shared" si="4"/>
        <v>6.2874376581942065E-3</v>
      </c>
      <c r="N32" s="15"/>
      <c r="O32" s="114">
        <f t="shared" si="5"/>
        <v>2</v>
      </c>
      <c r="P32" s="114">
        <f t="shared" si="6"/>
        <v>4</v>
      </c>
    </row>
    <row r="33" spans="1:16" ht="15.75">
      <c r="A33" s="12"/>
      <c r="B33" s="34" t="s">
        <v>8</v>
      </c>
      <c r="C33" s="35">
        <v>1076</v>
      </c>
      <c r="D33" s="35">
        <v>713</v>
      </c>
      <c r="E33" s="36">
        <f t="shared" si="0"/>
        <v>-33.736059479553901</v>
      </c>
      <c r="F33" s="36">
        <f t="shared" si="2"/>
        <v>1.3563900620172735</v>
      </c>
      <c r="G33" s="35">
        <v>17911</v>
      </c>
      <c r="H33" s="35">
        <v>14113</v>
      </c>
      <c r="I33" s="36">
        <f t="shared" si="1"/>
        <v>-21.204846183909332</v>
      </c>
      <c r="J33" s="36">
        <f t="shared" si="3"/>
        <v>1.2768340522856896</v>
      </c>
      <c r="K33" s="79"/>
      <c r="L33" s="35">
        <v>82377</v>
      </c>
      <c r="M33" s="36">
        <f t="shared" si="4"/>
        <v>1.7037508288456058</v>
      </c>
      <c r="N33" s="15"/>
      <c r="O33" s="114">
        <f t="shared" si="5"/>
        <v>1076</v>
      </c>
      <c r="P33" s="114">
        <f t="shared" si="6"/>
        <v>713</v>
      </c>
    </row>
    <row r="34" spans="1:16" ht="15.75">
      <c r="A34" s="12"/>
      <c r="B34" s="34" t="s">
        <v>19</v>
      </c>
      <c r="C34" s="35">
        <v>657</v>
      </c>
      <c r="D34" s="35">
        <v>547</v>
      </c>
      <c r="E34" s="36">
        <f t="shared" si="0"/>
        <v>-16.7427701674277</v>
      </c>
      <c r="F34" s="36">
        <f t="shared" si="2"/>
        <v>1.0405965833428452</v>
      </c>
      <c r="G34" s="35">
        <v>12261</v>
      </c>
      <c r="H34" s="35">
        <v>10672</v>
      </c>
      <c r="I34" s="36">
        <f t="shared" si="1"/>
        <v>-12.959791207894956</v>
      </c>
      <c r="J34" s="36">
        <f t="shared" si="3"/>
        <v>0.96551923800700612</v>
      </c>
      <c r="K34" s="79"/>
      <c r="L34" s="35">
        <v>45367</v>
      </c>
      <c r="M34" s="36">
        <f t="shared" si="4"/>
        <v>0.9382966586818966</v>
      </c>
      <c r="N34" s="15"/>
      <c r="O34" s="114">
        <f t="shared" si="5"/>
        <v>657</v>
      </c>
      <c r="P34" s="114">
        <f t="shared" si="6"/>
        <v>547</v>
      </c>
    </row>
    <row r="35" spans="1:16" ht="15.75">
      <c r="A35" s="12"/>
      <c r="B35" s="34" t="s">
        <v>17</v>
      </c>
      <c r="C35" s="35">
        <v>775</v>
      </c>
      <c r="D35" s="35">
        <v>893</v>
      </c>
      <c r="E35" s="36">
        <f t="shared" si="0"/>
        <v>15.225806451612911</v>
      </c>
      <c r="F35" s="36">
        <f t="shared" si="2"/>
        <v>1.6988167256401476</v>
      </c>
      <c r="G35" s="35">
        <v>14875</v>
      </c>
      <c r="H35" s="35">
        <v>16719</v>
      </c>
      <c r="I35" s="36">
        <f t="shared" si="1"/>
        <v>12.396638655462189</v>
      </c>
      <c r="J35" s="36">
        <f t="shared" si="3"/>
        <v>1.5126045858544919</v>
      </c>
      <c r="K35" s="79"/>
      <c r="L35" s="35">
        <v>61063</v>
      </c>
      <c r="M35" s="36">
        <f t="shared" si="4"/>
        <v>1.2629269925076081</v>
      </c>
      <c r="N35" s="15"/>
      <c r="O35" s="114">
        <f t="shared" si="5"/>
        <v>775</v>
      </c>
      <c r="P35" s="114">
        <f t="shared" si="6"/>
        <v>893</v>
      </c>
    </row>
    <row r="36" spans="1:16" ht="15.75">
      <c r="A36" s="12"/>
      <c r="B36" s="34" t="s">
        <v>4</v>
      </c>
      <c r="C36" s="35">
        <v>1264</v>
      </c>
      <c r="D36" s="35">
        <v>1380</v>
      </c>
      <c r="E36" s="36">
        <f t="shared" si="0"/>
        <v>9.1772151898734222</v>
      </c>
      <c r="F36" s="36">
        <f t="shared" si="2"/>
        <v>2.625271087775368</v>
      </c>
      <c r="G36" s="35">
        <v>30436</v>
      </c>
      <c r="H36" s="35">
        <v>26286</v>
      </c>
      <c r="I36" s="36">
        <f t="shared" si="1"/>
        <v>-13.635168878959124</v>
      </c>
      <c r="J36" s="36">
        <f t="shared" si="3"/>
        <v>2.3781520511855474</v>
      </c>
      <c r="K36" s="79"/>
      <c r="L36" s="35">
        <v>178401</v>
      </c>
      <c r="M36" s="36">
        <f t="shared" si="4"/>
        <v>3.6897538344062655</v>
      </c>
      <c r="N36" s="15"/>
      <c r="O36" s="114">
        <f t="shared" si="5"/>
        <v>1264</v>
      </c>
      <c r="P36" s="114">
        <f t="shared" si="6"/>
        <v>1380</v>
      </c>
    </row>
    <row r="37" spans="1:16" ht="15.75">
      <c r="A37" s="12"/>
      <c r="B37" s="34" t="s">
        <v>13</v>
      </c>
      <c r="C37" s="35">
        <v>689</v>
      </c>
      <c r="D37" s="35">
        <v>493</v>
      </c>
      <c r="E37" s="36">
        <f t="shared" si="0"/>
        <v>-28.44702467343977</v>
      </c>
      <c r="F37" s="36">
        <f t="shared" si="2"/>
        <v>0.93786858425598296</v>
      </c>
      <c r="G37" s="35">
        <v>18580</v>
      </c>
      <c r="H37" s="35">
        <v>13868</v>
      </c>
      <c r="I37" s="36">
        <f t="shared" si="1"/>
        <v>-25.360602798708285</v>
      </c>
      <c r="J37" s="36">
        <f t="shared" si="3"/>
        <v>1.2546683651312933</v>
      </c>
      <c r="K37" s="79"/>
      <c r="L37" s="35">
        <v>78364</v>
      </c>
      <c r="M37" s="36">
        <f t="shared" si="4"/>
        <v>1.6207525152852986</v>
      </c>
      <c r="N37" s="15"/>
      <c r="O37" s="114">
        <f t="shared" si="5"/>
        <v>689</v>
      </c>
      <c r="P37" s="114">
        <f t="shared" si="6"/>
        <v>493</v>
      </c>
    </row>
    <row r="38" spans="1:16" ht="15.75">
      <c r="A38" s="12"/>
      <c r="B38" s="34" t="s">
        <v>11</v>
      </c>
      <c r="C38" s="35">
        <v>2080</v>
      </c>
      <c r="D38" s="35">
        <v>1037</v>
      </c>
      <c r="E38" s="36">
        <f t="shared" si="0"/>
        <v>-50.144230769230766</v>
      </c>
      <c r="F38" s="36">
        <f t="shared" si="2"/>
        <v>1.9727580565384468</v>
      </c>
      <c r="G38" s="35">
        <v>29155</v>
      </c>
      <c r="H38" s="35">
        <v>26013</v>
      </c>
      <c r="I38" s="36">
        <f t="shared" si="1"/>
        <v>-10.776882181444003</v>
      </c>
      <c r="J38" s="36">
        <f t="shared" si="3"/>
        <v>2.3534531426420777</v>
      </c>
      <c r="K38" s="79"/>
      <c r="L38" s="35">
        <v>120896</v>
      </c>
      <c r="M38" s="36">
        <f t="shared" si="4"/>
        <v>2.5004146813323906</v>
      </c>
      <c r="N38" s="15"/>
      <c r="O38" s="114">
        <f t="shared" si="5"/>
        <v>2080</v>
      </c>
      <c r="P38" s="114">
        <f t="shared" si="6"/>
        <v>1037</v>
      </c>
    </row>
    <row r="39" spans="1:16" ht="15.75">
      <c r="A39" s="12"/>
      <c r="B39" s="34" t="s">
        <v>22</v>
      </c>
      <c r="C39" s="35">
        <v>394</v>
      </c>
      <c r="D39" s="35">
        <v>643</v>
      </c>
      <c r="E39" s="36">
        <f t="shared" si="0"/>
        <v>63.197969543147202</v>
      </c>
      <c r="F39" s="36">
        <f t="shared" si="2"/>
        <v>1.2232241372750448</v>
      </c>
      <c r="G39" s="35">
        <v>9535</v>
      </c>
      <c r="H39" s="35">
        <v>8555</v>
      </c>
      <c r="I39" s="36">
        <f t="shared" si="1"/>
        <v>-10.277923439958048</v>
      </c>
      <c r="J39" s="36">
        <f t="shared" si="3"/>
        <v>0.77398960655452942</v>
      </c>
      <c r="K39" s="79"/>
      <c r="L39" s="35">
        <v>29395</v>
      </c>
      <c r="M39" s="36">
        <f t="shared" si="4"/>
        <v>0.60795799329808786</v>
      </c>
      <c r="N39" s="15"/>
      <c r="O39" s="114">
        <f t="shared" si="5"/>
        <v>394</v>
      </c>
      <c r="P39" s="114">
        <f t="shared" si="6"/>
        <v>643</v>
      </c>
    </row>
    <row r="40" spans="1:16" ht="15.75">
      <c r="A40" s="12"/>
      <c r="B40" s="34" t="s">
        <v>15</v>
      </c>
      <c r="C40" s="35">
        <v>503</v>
      </c>
      <c r="D40" s="35">
        <v>436</v>
      </c>
      <c r="E40" s="36">
        <f t="shared" si="0"/>
        <v>-13.320079522862827</v>
      </c>
      <c r="F40" s="36">
        <f t="shared" si="2"/>
        <v>0.82943347410873947</v>
      </c>
      <c r="G40" s="35">
        <v>9669</v>
      </c>
      <c r="H40" s="35">
        <v>11652</v>
      </c>
      <c r="I40" s="36">
        <f t="shared" si="1"/>
        <v>20.508842693143038</v>
      </c>
      <c r="J40" s="36">
        <f t="shared" si="3"/>
        <v>1.0541819866245912</v>
      </c>
      <c r="K40" s="79"/>
      <c r="L40" s="35">
        <v>50047</v>
      </c>
      <c r="M40" s="36">
        <f t="shared" si="4"/>
        <v>1.0350901068409391</v>
      </c>
      <c r="N40" s="15"/>
      <c r="O40" s="114">
        <f t="shared" si="5"/>
        <v>503</v>
      </c>
      <c r="P40" s="114">
        <f t="shared" si="6"/>
        <v>436</v>
      </c>
    </row>
    <row r="41" spans="1:16" ht="15.75">
      <c r="A41" s="12"/>
      <c r="B41" s="34" t="s">
        <v>6</v>
      </c>
      <c r="C41" s="35">
        <v>992</v>
      </c>
      <c r="D41" s="35">
        <v>1198</v>
      </c>
      <c r="E41" s="36">
        <f t="shared" si="0"/>
        <v>20.766129032258075</v>
      </c>
      <c r="F41" s="36">
        <f t="shared" si="2"/>
        <v>2.2790396834455731</v>
      </c>
      <c r="G41" s="35">
        <v>18760</v>
      </c>
      <c r="H41" s="35">
        <v>22532</v>
      </c>
      <c r="I41" s="36">
        <f t="shared" si="1"/>
        <v>20.106609808102348</v>
      </c>
      <c r="J41" s="36">
        <f t="shared" si="3"/>
        <v>2.0385194406647171</v>
      </c>
      <c r="K41" s="79"/>
      <c r="L41" s="35">
        <v>91317</v>
      </c>
      <c r="M41" s="36">
        <f t="shared" si="4"/>
        <v>1.888651133662238</v>
      </c>
      <c r="N41" s="15"/>
      <c r="O41" s="114">
        <f t="shared" si="5"/>
        <v>992</v>
      </c>
      <c r="P41" s="114">
        <f t="shared" si="6"/>
        <v>1198</v>
      </c>
    </row>
    <row r="42" spans="1:16" ht="15.75">
      <c r="A42" s="12"/>
      <c r="B42" s="34" t="s">
        <v>74</v>
      </c>
      <c r="C42" s="35">
        <v>224</v>
      </c>
      <c r="D42" s="35">
        <v>95</v>
      </c>
      <c r="E42" s="36">
        <f t="shared" si="0"/>
        <v>-57.589285714285722</v>
      </c>
      <c r="F42" s="36">
        <f t="shared" si="2"/>
        <v>0.1807251835787391</v>
      </c>
      <c r="G42" s="35">
        <v>1875</v>
      </c>
      <c r="H42" s="35">
        <v>1904</v>
      </c>
      <c r="I42" s="36">
        <f t="shared" si="1"/>
        <v>1.546666666666674</v>
      </c>
      <c r="J42" s="36">
        <f t="shared" si="3"/>
        <v>0.17225905445702208</v>
      </c>
      <c r="K42" s="79"/>
      <c r="L42" s="35">
        <v>5993</v>
      </c>
      <c r="M42" s="36">
        <f t="shared" si="4"/>
        <v>0.12394938778144039</v>
      </c>
      <c r="N42" s="15"/>
      <c r="O42" s="114">
        <f t="shared" si="5"/>
        <v>224</v>
      </c>
      <c r="P42" s="114">
        <f t="shared" si="6"/>
        <v>95</v>
      </c>
    </row>
    <row r="43" spans="1:16" ht="15.75">
      <c r="A43" s="12"/>
      <c r="B43" s="34" t="s">
        <v>3</v>
      </c>
      <c r="C43" s="35">
        <v>3778</v>
      </c>
      <c r="D43" s="35">
        <v>3863</v>
      </c>
      <c r="E43" s="36">
        <f t="shared" si="0"/>
        <v>2.249867654843829</v>
      </c>
      <c r="F43" s="36">
        <f t="shared" si="2"/>
        <v>7.3488566754175704</v>
      </c>
      <c r="G43" s="35">
        <v>64193</v>
      </c>
      <c r="H43" s="35">
        <v>65868</v>
      </c>
      <c r="I43" s="36">
        <f t="shared" si="1"/>
        <v>2.6093187730749534</v>
      </c>
      <c r="J43" s="36">
        <f t="shared" si="3"/>
        <v>5.9592223734113086</v>
      </c>
      <c r="K43" s="79"/>
      <c r="L43" s="35">
        <v>272640</v>
      </c>
      <c r="M43" s="36">
        <f t="shared" si="4"/>
        <v>5.6388388260857516</v>
      </c>
      <c r="N43" s="15"/>
      <c r="O43" s="114">
        <f t="shared" si="5"/>
        <v>3778</v>
      </c>
      <c r="P43" s="114">
        <f t="shared" si="6"/>
        <v>3863</v>
      </c>
    </row>
    <row r="44" spans="1:16" ht="15.75">
      <c r="A44" s="12"/>
      <c r="B44" s="34" t="s">
        <v>20</v>
      </c>
      <c r="C44" s="35">
        <v>281</v>
      </c>
      <c r="D44" s="35">
        <v>525</v>
      </c>
      <c r="E44" s="36">
        <f t="shared" si="0"/>
        <v>86.832740213523138</v>
      </c>
      <c r="F44" s="36">
        <f t="shared" si="2"/>
        <v>0.9987444355667161</v>
      </c>
      <c r="G44" s="35">
        <v>7472</v>
      </c>
      <c r="H44" s="35">
        <v>5095</v>
      </c>
      <c r="I44" s="36">
        <f t="shared" si="1"/>
        <v>-31.812098501070661</v>
      </c>
      <c r="J44" s="36">
        <f t="shared" si="3"/>
        <v>0.46095582061897455</v>
      </c>
      <c r="K44" s="79"/>
      <c r="L44" s="35">
        <v>45996</v>
      </c>
      <c r="M44" s="36">
        <f t="shared" si="4"/>
        <v>0.95130586357335767</v>
      </c>
      <c r="N44" s="15"/>
      <c r="O44" s="114">
        <f t="shared" si="5"/>
        <v>281</v>
      </c>
      <c r="P44" s="114">
        <f t="shared" si="6"/>
        <v>525</v>
      </c>
    </row>
    <row r="45" spans="1:16" ht="15.75">
      <c r="A45" s="12"/>
      <c r="B45" s="34" t="s">
        <v>7</v>
      </c>
      <c r="C45" s="35">
        <v>1290</v>
      </c>
      <c r="D45" s="35">
        <v>1281</v>
      </c>
      <c r="E45" s="36">
        <f t="shared" si="0"/>
        <v>-0.69767441860465462</v>
      </c>
      <c r="F45" s="36">
        <f t="shared" si="2"/>
        <v>2.4369364227827872</v>
      </c>
      <c r="G45" s="35">
        <v>25087</v>
      </c>
      <c r="H45" s="35">
        <v>24340</v>
      </c>
      <c r="I45" s="36">
        <f t="shared" si="1"/>
        <v>-2.9776378203850595</v>
      </c>
      <c r="J45" s="36">
        <f t="shared" si="3"/>
        <v>2.2020931646449147</v>
      </c>
      <c r="K45" s="79"/>
      <c r="L45" s="35">
        <v>106154</v>
      </c>
      <c r="M45" s="36">
        <f t="shared" si="4"/>
        <v>2.1955153196314074</v>
      </c>
      <c r="N45" s="15"/>
      <c r="O45" s="114">
        <f t="shared" si="5"/>
        <v>1290</v>
      </c>
      <c r="P45" s="114">
        <f t="shared" si="6"/>
        <v>1281</v>
      </c>
    </row>
    <row r="46" spans="1:16" ht="15.75">
      <c r="A46" s="12"/>
      <c r="B46" s="34" t="s">
        <v>232</v>
      </c>
      <c r="C46" s="35">
        <v>4376</v>
      </c>
      <c r="D46" s="35">
        <v>2796</v>
      </c>
      <c r="E46" s="36">
        <f t="shared" si="0"/>
        <v>-36.106032906764163</v>
      </c>
      <c r="F46" s="36">
        <f t="shared" si="2"/>
        <v>5.3190275082753109</v>
      </c>
      <c r="G46" s="35">
        <v>103565</v>
      </c>
      <c r="H46" s="35">
        <v>67145</v>
      </c>
      <c r="I46" s="36">
        <f t="shared" si="1"/>
        <v>-35.166320668179409</v>
      </c>
      <c r="J46" s="36">
        <f t="shared" si="3"/>
        <v>6.0747553631915698</v>
      </c>
      <c r="K46" s="79"/>
      <c r="L46" s="35">
        <v>518238</v>
      </c>
      <c r="M46" s="36">
        <f t="shared" si="4"/>
        <v>10.718385253642268</v>
      </c>
      <c r="N46" s="15"/>
      <c r="O46" s="114">
        <f t="shared" si="5"/>
        <v>4376</v>
      </c>
      <c r="P46" s="114">
        <f t="shared" si="6"/>
        <v>2796</v>
      </c>
    </row>
    <row r="47" spans="1:16" ht="15.75">
      <c r="A47" s="12"/>
      <c r="B47" s="34" t="s">
        <v>29</v>
      </c>
      <c r="C47" s="35">
        <v>0</v>
      </c>
      <c r="D47" s="35">
        <v>0</v>
      </c>
      <c r="E47" s="36" t="str">
        <f t="shared" si="0"/>
        <v/>
      </c>
      <c r="F47" s="36">
        <f t="shared" si="2"/>
        <v>0</v>
      </c>
      <c r="G47" s="35">
        <v>7</v>
      </c>
      <c r="H47" s="35">
        <v>3</v>
      </c>
      <c r="I47" s="36">
        <f t="shared" si="1"/>
        <v>-57.142857142857139</v>
      </c>
      <c r="J47" s="36">
        <f t="shared" si="3"/>
        <v>2.7141657740077012E-4</v>
      </c>
      <c r="K47" s="79"/>
      <c r="L47" s="35">
        <v>43</v>
      </c>
      <c r="M47" s="36">
        <f t="shared" si="4"/>
        <v>8.8934151086299631E-4</v>
      </c>
      <c r="N47" s="15"/>
      <c r="O47" s="114">
        <f t="shared" si="5"/>
        <v>0</v>
      </c>
      <c r="P47" s="114">
        <f t="shared" si="6"/>
        <v>0</v>
      </c>
    </row>
    <row r="48" spans="1:16" ht="15.75">
      <c r="A48" s="12"/>
      <c r="B48" s="34" t="s">
        <v>28</v>
      </c>
      <c r="C48" s="35">
        <v>0</v>
      </c>
      <c r="D48" s="35">
        <v>4</v>
      </c>
      <c r="E48" s="36" t="str">
        <f t="shared" si="0"/>
        <v/>
      </c>
      <c r="F48" s="36">
        <f t="shared" si="2"/>
        <v>7.6094814138416471E-3</v>
      </c>
      <c r="G48" s="35">
        <v>21</v>
      </c>
      <c r="H48" s="35">
        <v>20</v>
      </c>
      <c r="I48" s="36">
        <f t="shared" si="1"/>
        <v>-4.7619047619047672</v>
      </c>
      <c r="J48" s="36">
        <f t="shared" si="3"/>
        <v>1.8094438493384674E-3</v>
      </c>
      <c r="K48" s="79"/>
      <c r="L48" s="35">
        <v>106</v>
      </c>
      <c r="M48" s="36">
        <f>+(L48*100)/$L$50</f>
        <v>2.1923302360808746E-3</v>
      </c>
      <c r="N48" s="15"/>
      <c r="O48" s="114">
        <f t="shared" si="5"/>
        <v>0</v>
      </c>
      <c r="P48" s="114">
        <f t="shared" si="6"/>
        <v>4</v>
      </c>
    </row>
    <row r="49" spans="1:16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0</v>
      </c>
      <c r="H49" s="35">
        <v>0</v>
      </c>
      <c r="I49" s="36" t="str">
        <f t="shared" si="1"/>
        <v/>
      </c>
      <c r="J49" s="36">
        <f>+(H49*100)/$H$50</f>
        <v>0</v>
      </c>
      <c r="K49" s="79"/>
      <c r="L49" s="35">
        <v>114</v>
      </c>
      <c r="M49" s="36">
        <f>+(L49*100)/$L$50</f>
        <v>2.3577891218228273E-3</v>
      </c>
      <c r="N49" s="15"/>
      <c r="O49" s="114">
        <f t="shared" si="5"/>
        <v>0</v>
      </c>
      <c r="P49" s="114">
        <f t="shared" si="6"/>
        <v>0</v>
      </c>
    </row>
    <row r="50" spans="1:16" ht="15.75">
      <c r="A50" s="12"/>
      <c r="B50" s="40" t="s">
        <v>70</v>
      </c>
      <c r="C50" s="37">
        <f>SUM(C16:C49)</f>
        <v>55466</v>
      </c>
      <c r="D50" s="37">
        <f>SUM(D16:D49)</f>
        <v>52566</v>
      </c>
      <c r="E50" s="38">
        <f t="shared" si="0"/>
        <v>-5.228428226300796</v>
      </c>
      <c r="F50" s="38">
        <f>SUM(F16:F49)</f>
        <v>100</v>
      </c>
      <c r="G50" s="37">
        <f>SUM(G16:G49)</f>
        <v>1096368</v>
      </c>
      <c r="H50" s="37">
        <f>SUM(H16:H49)</f>
        <v>1105312</v>
      </c>
      <c r="I50" s="38">
        <f t="shared" si="1"/>
        <v>0.8157844811231163</v>
      </c>
      <c r="J50" s="38">
        <f>SUM(J16:J49)</f>
        <v>100</v>
      </c>
      <c r="K50" s="79"/>
      <c r="L50" s="37">
        <f>SUM(L16:L49)</f>
        <v>4835038</v>
      </c>
      <c r="M50" s="38">
        <f>SUM(M16:M49)</f>
        <v>99.999999999999972</v>
      </c>
      <c r="N50" s="15"/>
      <c r="O50" s="114">
        <f>SUM(O16:O49)</f>
        <v>55466</v>
      </c>
      <c r="P50" s="114">
        <f>SUM(P16:P49)</f>
        <v>52566</v>
      </c>
    </row>
    <row r="51" spans="1:16">
      <c r="A51" s="12"/>
      <c r="B51" s="4"/>
      <c r="C51" s="84"/>
      <c r="D51" s="84"/>
      <c r="E51" s="84"/>
      <c r="F51" s="84"/>
      <c r="G51" s="100"/>
      <c r="H51" s="84"/>
      <c r="I51" s="84"/>
      <c r="J51" s="84"/>
      <c r="K51" s="84"/>
      <c r="L51" s="100"/>
      <c r="M51" s="84"/>
      <c r="N51" s="85"/>
    </row>
    <row r="52" spans="1:16" ht="18.75">
      <c r="A52" s="12"/>
      <c r="B52" s="92" t="s">
        <v>308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85"/>
    </row>
    <row r="53" spans="1:16" ht="31.5" customHeight="1">
      <c r="A53" s="12"/>
      <c r="B53" s="30" t="s">
        <v>254</v>
      </c>
      <c r="C53" s="108" t="s">
        <v>319</v>
      </c>
      <c r="D53" s="108"/>
      <c r="E53" s="104" t="s">
        <v>316</v>
      </c>
      <c r="F53" s="104" t="s">
        <v>305</v>
      </c>
      <c r="G53" s="106" t="s">
        <v>320</v>
      </c>
      <c r="H53" s="107"/>
      <c r="I53" s="104" t="s">
        <v>316</v>
      </c>
      <c r="J53" s="104" t="s">
        <v>306</v>
      </c>
      <c r="K53" s="94"/>
      <c r="L53" s="86" t="s">
        <v>322</v>
      </c>
      <c r="M53" s="104" t="s">
        <v>101</v>
      </c>
      <c r="N53" s="85"/>
    </row>
    <row r="54" spans="1:16" ht="15.75">
      <c r="A54" s="12"/>
      <c r="B54" s="30"/>
      <c r="C54" s="31">
        <v>2017</v>
      </c>
      <c r="D54" s="31">
        <v>2018</v>
      </c>
      <c r="E54" s="104"/>
      <c r="F54" s="104"/>
      <c r="G54" s="31">
        <v>2017</v>
      </c>
      <c r="H54" s="31">
        <v>2018</v>
      </c>
      <c r="I54" s="104"/>
      <c r="J54" s="104"/>
      <c r="K54" s="94"/>
      <c r="L54" s="39" t="s">
        <v>318</v>
      </c>
      <c r="M54" s="104"/>
      <c r="N54" s="85"/>
    </row>
    <row r="55" spans="1:16" ht="15.75">
      <c r="A55" s="12"/>
      <c r="B55" s="30"/>
      <c r="C55" s="31"/>
      <c r="D55" s="31"/>
      <c r="E55" s="94"/>
      <c r="F55" s="33"/>
      <c r="G55" s="33"/>
      <c r="H55" s="33"/>
      <c r="I55" s="33"/>
      <c r="J55" s="33"/>
      <c r="K55" s="33"/>
      <c r="L55" s="33"/>
      <c r="N55" s="85"/>
    </row>
    <row r="56" spans="1:16" ht="15.75">
      <c r="A56" s="12"/>
      <c r="B56" s="34" t="s">
        <v>25</v>
      </c>
      <c r="C56" s="35">
        <v>94</v>
      </c>
      <c r="D56" s="35">
        <v>16</v>
      </c>
      <c r="E56" s="36">
        <f t="shared" ref="E56:E90" si="7">IF(ISBLANK(D56),"",(IFERROR(((D56/C56-1)*100),"")))</f>
        <v>-82.978723404255319</v>
      </c>
      <c r="F56" s="36">
        <f>+(D56*100)/$D$90</f>
        <v>6.0541849553503863E-2</v>
      </c>
      <c r="G56" s="35">
        <v>546</v>
      </c>
      <c r="H56" s="35">
        <v>576</v>
      </c>
      <c r="I56" s="36">
        <f t="shared" ref="I56:I90" si="8">IF(ISBLANK(H56),"",(IFERROR(((H56/G56-1)*100),"")))</f>
        <v>5.4945054945054972</v>
      </c>
      <c r="J56" s="36">
        <f>+(H56*100)/$H$90</f>
        <v>0.10002848033120541</v>
      </c>
      <c r="K56" s="79"/>
      <c r="L56" s="35">
        <v>2066</v>
      </c>
      <c r="M56" s="36">
        <f>+(L56*100)/$L$90</f>
        <v>7.8395331797047912E-2</v>
      </c>
      <c r="N56" s="85"/>
    </row>
    <row r="57" spans="1:16" ht="15.75">
      <c r="A57" s="12"/>
      <c r="B57" s="34" t="s">
        <v>0</v>
      </c>
      <c r="C57" s="35">
        <v>5348</v>
      </c>
      <c r="D57" s="35">
        <v>4643</v>
      </c>
      <c r="E57" s="36">
        <f t="shared" si="7"/>
        <v>-13.182498130142106</v>
      </c>
      <c r="F57" s="36">
        <f t="shared" ref="F57:F89" si="9">+(D57*100)/$D$90</f>
        <v>17.568487967307401</v>
      </c>
      <c r="G57" s="35">
        <v>107080</v>
      </c>
      <c r="H57" s="35">
        <v>118212</v>
      </c>
      <c r="I57" s="36">
        <f t="shared" si="8"/>
        <v>10.395965633171468</v>
      </c>
      <c r="J57" s="36">
        <f t="shared" ref="J57:J89" si="10">+(H57*100)/$H$90</f>
        <v>20.528761661306344</v>
      </c>
      <c r="K57" s="79"/>
      <c r="L57" s="35">
        <v>425080</v>
      </c>
      <c r="M57" s="36">
        <f t="shared" ref="M57:M89" si="11">+(L57*100)/$L$90</f>
        <v>16.129858489975376</v>
      </c>
      <c r="N57" s="85"/>
    </row>
    <row r="58" spans="1:16" ht="15.75">
      <c r="A58" s="12"/>
      <c r="B58" s="34" t="s">
        <v>23</v>
      </c>
      <c r="C58" s="35">
        <v>117</v>
      </c>
      <c r="D58" s="35">
        <v>100</v>
      </c>
      <c r="E58" s="36">
        <f t="shared" si="7"/>
        <v>-14.529914529914533</v>
      </c>
      <c r="F58" s="36">
        <f t="shared" si="9"/>
        <v>0.37838655970939911</v>
      </c>
      <c r="G58" s="35">
        <v>2575</v>
      </c>
      <c r="H58" s="35">
        <v>2221</v>
      </c>
      <c r="I58" s="36">
        <f t="shared" si="8"/>
        <v>-13.747572815533982</v>
      </c>
      <c r="J58" s="36">
        <f t="shared" si="10"/>
        <v>0.38570009516598475</v>
      </c>
      <c r="K58" s="79"/>
      <c r="L58" s="35">
        <v>10017</v>
      </c>
      <c r="M58" s="36">
        <f t="shared" si="11"/>
        <v>0.38009972827252131</v>
      </c>
      <c r="N58" s="85"/>
    </row>
    <row r="59" spans="1:16" ht="15.75">
      <c r="A59" s="12"/>
      <c r="B59" s="34" t="s">
        <v>2</v>
      </c>
      <c r="C59" s="35">
        <v>1371</v>
      </c>
      <c r="D59" s="35">
        <v>1316</v>
      </c>
      <c r="E59" s="36">
        <f t="shared" si="7"/>
        <v>-4.0116703136396819</v>
      </c>
      <c r="F59" s="36">
        <f t="shared" si="9"/>
        <v>4.9795671257756924</v>
      </c>
      <c r="G59" s="35">
        <v>32573</v>
      </c>
      <c r="H59" s="35">
        <v>36573</v>
      </c>
      <c r="I59" s="36">
        <f t="shared" si="8"/>
        <v>12.280109292972718</v>
      </c>
      <c r="J59" s="36">
        <f t="shared" si="10"/>
        <v>6.3512875193631517</v>
      </c>
      <c r="K59" s="79"/>
      <c r="L59" s="35">
        <v>152149</v>
      </c>
      <c r="M59" s="36">
        <f t="shared" si="11"/>
        <v>5.7733646358127029</v>
      </c>
      <c r="N59" s="85"/>
    </row>
    <row r="60" spans="1:16" ht="15.75">
      <c r="A60" s="12"/>
      <c r="B60" s="34" t="s">
        <v>231</v>
      </c>
      <c r="C60" s="35">
        <v>5568</v>
      </c>
      <c r="D60" s="35">
        <v>6602</v>
      </c>
      <c r="E60" s="36">
        <f t="shared" si="7"/>
        <v>18.570402298850585</v>
      </c>
      <c r="F60" s="36">
        <f t="shared" si="9"/>
        <v>24.981080672014532</v>
      </c>
      <c r="G60" s="35">
        <v>129662</v>
      </c>
      <c r="H60" s="35">
        <v>137348</v>
      </c>
      <c r="I60" s="36">
        <f t="shared" si="8"/>
        <v>5.9277197636932843</v>
      </c>
      <c r="J60" s="36">
        <f t="shared" si="10"/>
        <v>23.851930063420834</v>
      </c>
      <c r="K60" s="79"/>
      <c r="L60" s="35">
        <v>633770</v>
      </c>
      <c r="M60" s="36">
        <f t="shared" si="11"/>
        <v>24.048697692650077</v>
      </c>
      <c r="N60" s="85"/>
    </row>
    <row r="61" spans="1:16" ht="15.75">
      <c r="A61" s="12"/>
      <c r="B61" s="34" t="s">
        <v>5</v>
      </c>
      <c r="C61" s="35">
        <v>274</v>
      </c>
      <c r="D61" s="35">
        <v>398</v>
      </c>
      <c r="E61" s="36">
        <f t="shared" si="7"/>
        <v>45.255474452554736</v>
      </c>
      <c r="F61" s="36">
        <f t="shared" si="9"/>
        <v>1.5059785076434085</v>
      </c>
      <c r="G61" s="35">
        <v>6044</v>
      </c>
      <c r="H61" s="35">
        <v>5731</v>
      </c>
      <c r="I61" s="36">
        <f t="shared" si="8"/>
        <v>-5.1786896095301067</v>
      </c>
      <c r="J61" s="36">
        <f t="shared" si="10"/>
        <v>0.99524864718426775</v>
      </c>
      <c r="K61" s="79"/>
      <c r="L61" s="35">
        <v>26116</v>
      </c>
      <c r="M61" s="36">
        <f t="shared" si="11"/>
        <v>0.99098377793402881</v>
      </c>
      <c r="N61" s="85"/>
    </row>
    <row r="62" spans="1:16" ht="15.75">
      <c r="A62" s="12"/>
      <c r="B62" s="34" t="s">
        <v>9</v>
      </c>
      <c r="C62" s="35">
        <v>581</v>
      </c>
      <c r="D62" s="35">
        <v>466</v>
      </c>
      <c r="E62" s="36">
        <f t="shared" si="7"/>
        <v>-19.793459552495698</v>
      </c>
      <c r="F62" s="36">
        <f t="shared" si="9"/>
        <v>1.7632813682458</v>
      </c>
      <c r="G62" s="35">
        <v>12395</v>
      </c>
      <c r="H62" s="35">
        <v>13923</v>
      </c>
      <c r="I62" s="36">
        <f t="shared" si="8"/>
        <v>12.327551432029038</v>
      </c>
      <c r="J62" s="36">
        <f t="shared" si="10"/>
        <v>2.4178759230058557</v>
      </c>
      <c r="K62" s="79"/>
      <c r="L62" s="35">
        <v>52546</v>
      </c>
      <c r="M62" s="36">
        <f t="shared" si="11"/>
        <v>1.9938824320463118</v>
      </c>
      <c r="N62" s="85"/>
    </row>
    <row r="63" spans="1:16" ht="15.75">
      <c r="A63" s="12"/>
      <c r="B63" s="34" t="s">
        <v>10</v>
      </c>
      <c r="C63" s="35">
        <v>741</v>
      </c>
      <c r="D63" s="35">
        <v>418</v>
      </c>
      <c r="E63" s="36">
        <f t="shared" si="7"/>
        <v>-43.589743589743591</v>
      </c>
      <c r="F63" s="36">
        <f t="shared" si="9"/>
        <v>1.5816558195852883</v>
      </c>
      <c r="G63" s="35">
        <v>8957</v>
      </c>
      <c r="H63" s="35">
        <v>8926</v>
      </c>
      <c r="I63" s="36">
        <f t="shared" si="8"/>
        <v>-0.34609802389192756</v>
      </c>
      <c r="J63" s="36">
        <f t="shared" si="10"/>
        <v>1.5500941240214228</v>
      </c>
      <c r="K63" s="79"/>
      <c r="L63" s="35">
        <v>45842</v>
      </c>
      <c r="M63" s="36">
        <f t="shared" si="11"/>
        <v>1.7394960310940322</v>
      </c>
      <c r="N63" s="85"/>
    </row>
    <row r="64" spans="1:16" ht="15.75">
      <c r="A64" s="12"/>
      <c r="B64" s="34" t="s">
        <v>21</v>
      </c>
      <c r="C64" s="35">
        <v>155</v>
      </c>
      <c r="D64" s="35">
        <v>71</v>
      </c>
      <c r="E64" s="36">
        <f t="shared" si="7"/>
        <v>-54.193548387096783</v>
      </c>
      <c r="F64" s="36">
        <f t="shared" si="9"/>
        <v>0.26865445739367338</v>
      </c>
      <c r="G64" s="35">
        <v>2421</v>
      </c>
      <c r="H64" s="35">
        <v>2638</v>
      </c>
      <c r="I64" s="36">
        <f t="shared" si="8"/>
        <v>8.9632383312680641</v>
      </c>
      <c r="J64" s="36">
        <f t="shared" si="10"/>
        <v>0.45811654707243032</v>
      </c>
      <c r="K64" s="79"/>
      <c r="L64" s="35">
        <v>11525</v>
      </c>
      <c r="M64" s="36">
        <f t="shared" si="11"/>
        <v>0.43732149030056983</v>
      </c>
      <c r="N64" s="85"/>
    </row>
    <row r="65" spans="1:14" ht="15.75">
      <c r="A65" s="12"/>
      <c r="B65" s="34" t="s">
        <v>12</v>
      </c>
      <c r="C65" s="35">
        <v>367</v>
      </c>
      <c r="D65" s="35">
        <v>327</v>
      </c>
      <c r="E65" s="36">
        <f t="shared" si="7"/>
        <v>-10.899182561307907</v>
      </c>
      <c r="F65" s="36">
        <f t="shared" si="9"/>
        <v>1.2373240502497351</v>
      </c>
      <c r="G65" s="35">
        <v>7790</v>
      </c>
      <c r="H65" s="35">
        <v>6859</v>
      </c>
      <c r="I65" s="36">
        <f t="shared" si="8"/>
        <v>-11.951219512195122</v>
      </c>
      <c r="J65" s="36">
        <f t="shared" si="10"/>
        <v>1.191137754499545</v>
      </c>
      <c r="K65" s="79"/>
      <c r="L65" s="35">
        <v>34328</v>
      </c>
      <c r="M65" s="36">
        <f t="shared" si="11"/>
        <v>1.3025919409143567</v>
      </c>
      <c r="N65" s="85"/>
    </row>
    <row r="66" spans="1:14" ht="15.75">
      <c r="A66" s="12"/>
      <c r="B66" s="34" t="s">
        <v>16</v>
      </c>
      <c r="C66" s="35">
        <v>708</v>
      </c>
      <c r="D66" s="35">
        <v>476</v>
      </c>
      <c r="E66" s="36">
        <f t="shared" si="7"/>
        <v>-32.7683615819209</v>
      </c>
      <c r="F66" s="36">
        <f t="shared" si="9"/>
        <v>1.8011200242167398</v>
      </c>
      <c r="G66" s="35">
        <v>11083</v>
      </c>
      <c r="H66" s="35">
        <v>11228</v>
      </c>
      <c r="I66" s="36">
        <f t="shared" si="8"/>
        <v>1.3083100243616252</v>
      </c>
      <c r="J66" s="36">
        <f t="shared" si="10"/>
        <v>1.9498607242339834</v>
      </c>
      <c r="K66" s="79"/>
      <c r="L66" s="35">
        <v>47828</v>
      </c>
      <c r="M66" s="36">
        <f t="shared" si="11"/>
        <v>1.814855725648213</v>
      </c>
      <c r="N66" s="85"/>
    </row>
    <row r="67" spans="1:14" ht="15.75">
      <c r="A67" s="12"/>
      <c r="B67" s="34" t="s">
        <v>14</v>
      </c>
      <c r="C67" s="35">
        <v>504</v>
      </c>
      <c r="D67" s="35">
        <v>479</v>
      </c>
      <c r="E67" s="36">
        <f t="shared" si="7"/>
        <v>-4.9603174603174649</v>
      </c>
      <c r="F67" s="36">
        <f t="shared" si="9"/>
        <v>1.8124716210080218</v>
      </c>
      <c r="G67" s="35">
        <v>10530</v>
      </c>
      <c r="H67" s="35">
        <v>11928</v>
      </c>
      <c r="I67" s="36">
        <f t="shared" si="8"/>
        <v>13.27635327635328</v>
      </c>
      <c r="J67" s="36">
        <f t="shared" si="10"/>
        <v>2.0714231135253787</v>
      </c>
      <c r="K67" s="79"/>
      <c r="L67" s="35">
        <v>42819</v>
      </c>
      <c r="M67" s="36">
        <f t="shared" si="11"/>
        <v>1.6247868887791843</v>
      </c>
      <c r="N67" s="85"/>
    </row>
    <row r="68" spans="1:14" ht="15.75">
      <c r="A68" s="12"/>
      <c r="B68" s="34" t="s">
        <v>24</v>
      </c>
      <c r="C68" s="35">
        <v>78</v>
      </c>
      <c r="D68" s="35">
        <v>85</v>
      </c>
      <c r="E68" s="36">
        <f t="shared" si="7"/>
        <v>8.9743589743589638</v>
      </c>
      <c r="F68" s="36">
        <f t="shared" si="9"/>
        <v>0.32162857575298925</v>
      </c>
      <c r="G68" s="35">
        <v>2310</v>
      </c>
      <c r="H68" s="35">
        <v>1943</v>
      </c>
      <c r="I68" s="36">
        <f t="shared" si="8"/>
        <v>-15.887445887445883</v>
      </c>
      <c r="J68" s="36">
        <f t="shared" si="10"/>
        <v>0.33742246056168768</v>
      </c>
      <c r="K68" s="79"/>
      <c r="L68" s="35">
        <v>10534</v>
      </c>
      <c r="M68" s="36">
        <f t="shared" si="11"/>
        <v>0.39971753395455117</v>
      </c>
      <c r="N68" s="85"/>
    </row>
    <row r="69" spans="1:14" ht="15.75">
      <c r="A69" s="12"/>
      <c r="B69" s="34" t="s">
        <v>18</v>
      </c>
      <c r="C69" s="35">
        <v>352</v>
      </c>
      <c r="D69" s="35">
        <v>720</v>
      </c>
      <c r="E69" s="36">
        <f t="shared" si="7"/>
        <v>104.54545454545455</v>
      </c>
      <c r="F69" s="36">
        <f t="shared" si="9"/>
        <v>2.7243832299076738</v>
      </c>
      <c r="G69" s="35">
        <v>11732</v>
      </c>
      <c r="H69" s="35">
        <v>11523</v>
      </c>
      <c r="I69" s="36">
        <f t="shared" si="8"/>
        <v>-1.7814524377770202</v>
      </c>
      <c r="J69" s="36">
        <f t="shared" si="10"/>
        <v>2.0010905882925001</v>
      </c>
      <c r="K69" s="79"/>
      <c r="L69" s="35">
        <v>38234</v>
      </c>
      <c r="M69" s="36">
        <f t="shared" si="11"/>
        <v>1.4508069292973524</v>
      </c>
      <c r="N69" s="85"/>
    </row>
    <row r="70" spans="1:14" ht="15.75">
      <c r="A70" s="12"/>
      <c r="B70" s="34" t="s">
        <v>1</v>
      </c>
      <c r="C70" s="35">
        <v>2426</v>
      </c>
      <c r="D70" s="35">
        <v>2500</v>
      </c>
      <c r="E70" s="36">
        <f t="shared" si="7"/>
        <v>3.0502885408079106</v>
      </c>
      <c r="F70" s="36">
        <f t="shared" si="9"/>
        <v>9.4596639927349777</v>
      </c>
      <c r="G70" s="35">
        <v>52702</v>
      </c>
      <c r="H70" s="35">
        <v>49512</v>
      </c>
      <c r="I70" s="36">
        <f t="shared" si="8"/>
        <v>-6.0529012181700921</v>
      </c>
      <c r="J70" s="36">
        <f t="shared" si="10"/>
        <v>8.5982814551365312</v>
      </c>
      <c r="K70" s="79"/>
      <c r="L70" s="35">
        <v>224642</v>
      </c>
      <c r="M70" s="36">
        <f t="shared" si="11"/>
        <v>8.5241452689024388</v>
      </c>
      <c r="N70" s="85"/>
    </row>
    <row r="71" spans="1:14" ht="15.75">
      <c r="A71" s="12"/>
      <c r="B71" s="34" t="s">
        <v>27</v>
      </c>
      <c r="C71" s="35">
        <v>1</v>
      </c>
      <c r="D71" s="35">
        <v>1</v>
      </c>
      <c r="E71" s="36">
        <f t="shared" si="7"/>
        <v>0</v>
      </c>
      <c r="F71" s="36">
        <f t="shared" si="9"/>
        <v>3.7838655970939914E-3</v>
      </c>
      <c r="G71" s="35">
        <v>5</v>
      </c>
      <c r="H71" s="35">
        <v>1</v>
      </c>
      <c r="I71" s="36">
        <f t="shared" si="8"/>
        <v>-80</v>
      </c>
      <c r="J71" s="36">
        <f t="shared" si="10"/>
        <v>1.7366055613056495E-4</v>
      </c>
      <c r="K71" s="79"/>
      <c r="L71" s="35">
        <v>24</v>
      </c>
      <c r="M71" s="36">
        <f t="shared" si="11"/>
        <v>9.1069117286018877E-4</v>
      </c>
      <c r="N71" s="85"/>
    </row>
    <row r="72" spans="1:14" ht="15.75">
      <c r="A72" s="12"/>
      <c r="B72" s="34" t="s">
        <v>26</v>
      </c>
      <c r="C72" s="35">
        <v>2</v>
      </c>
      <c r="D72" s="35">
        <v>2</v>
      </c>
      <c r="E72" s="36">
        <f t="shared" si="7"/>
        <v>0</v>
      </c>
      <c r="F72" s="36">
        <f t="shared" si="9"/>
        <v>7.5677311941879828E-3</v>
      </c>
      <c r="G72" s="35">
        <v>35</v>
      </c>
      <c r="H72" s="35">
        <v>38</v>
      </c>
      <c r="I72" s="36">
        <f t="shared" si="8"/>
        <v>8.5714285714285623</v>
      </c>
      <c r="J72" s="36">
        <f t="shared" si="10"/>
        <v>6.5991011329614678E-3</v>
      </c>
      <c r="K72" s="79"/>
      <c r="L72" s="35">
        <v>162</v>
      </c>
      <c r="M72" s="36">
        <f t="shared" si="11"/>
        <v>6.147165416806274E-3</v>
      </c>
      <c r="N72" s="85"/>
    </row>
    <row r="73" spans="1:14" ht="15.75">
      <c r="A73" s="12"/>
      <c r="B73" s="34" t="s">
        <v>8</v>
      </c>
      <c r="C73" s="35">
        <v>637</v>
      </c>
      <c r="D73" s="35">
        <v>378</v>
      </c>
      <c r="E73" s="36">
        <f t="shared" si="7"/>
        <v>-40.659340659340657</v>
      </c>
      <c r="F73" s="36">
        <f t="shared" si="9"/>
        <v>1.4303011957015286</v>
      </c>
      <c r="G73" s="35">
        <v>9088</v>
      </c>
      <c r="H73" s="35">
        <v>7175</v>
      </c>
      <c r="I73" s="36">
        <f t="shared" si="8"/>
        <v>-21.049735915492963</v>
      </c>
      <c r="J73" s="36">
        <f t="shared" si="10"/>
        <v>1.2460144902368036</v>
      </c>
      <c r="K73" s="79"/>
      <c r="L73" s="35">
        <v>41999</v>
      </c>
      <c r="M73" s="36">
        <f t="shared" si="11"/>
        <v>1.5936716070397945</v>
      </c>
      <c r="N73" s="85"/>
    </row>
    <row r="74" spans="1:14" ht="15.75">
      <c r="A74" s="12"/>
      <c r="B74" s="34" t="s">
        <v>19</v>
      </c>
      <c r="C74" s="35">
        <v>361</v>
      </c>
      <c r="D74" s="35">
        <v>230</v>
      </c>
      <c r="E74" s="36">
        <f t="shared" si="7"/>
        <v>-36.288088642659275</v>
      </c>
      <c r="F74" s="36">
        <f t="shared" si="9"/>
        <v>0.87028908733161803</v>
      </c>
      <c r="G74" s="35">
        <v>6494</v>
      </c>
      <c r="H74" s="35">
        <v>5507</v>
      </c>
      <c r="I74" s="36">
        <f t="shared" si="8"/>
        <v>-15.198644902987368</v>
      </c>
      <c r="J74" s="36">
        <f t="shared" si="10"/>
        <v>0.95634868261102124</v>
      </c>
      <c r="K74" s="79"/>
      <c r="L74" s="35">
        <v>24564</v>
      </c>
      <c r="M74" s="36">
        <f t="shared" si="11"/>
        <v>0.93209241542240318</v>
      </c>
      <c r="N74" s="85"/>
    </row>
    <row r="75" spans="1:14" ht="15.75">
      <c r="A75" s="12"/>
      <c r="B75" s="34" t="s">
        <v>17</v>
      </c>
      <c r="C75" s="35">
        <v>302</v>
      </c>
      <c r="D75" s="35">
        <v>424</v>
      </c>
      <c r="E75" s="36">
        <f t="shared" si="7"/>
        <v>40.397350993377486</v>
      </c>
      <c r="F75" s="36">
        <f t="shared" si="9"/>
        <v>1.6043590131678522</v>
      </c>
      <c r="G75" s="35">
        <v>6948</v>
      </c>
      <c r="H75" s="35">
        <v>7226</v>
      </c>
      <c r="I75" s="36">
        <f t="shared" si="8"/>
        <v>4.0011514104778323</v>
      </c>
      <c r="J75" s="36">
        <f t="shared" si="10"/>
        <v>1.2548711785994624</v>
      </c>
      <c r="K75" s="79"/>
      <c r="L75" s="35">
        <v>29623</v>
      </c>
      <c r="M75" s="36">
        <f t="shared" si="11"/>
        <v>1.1240585255682238</v>
      </c>
      <c r="N75" s="85"/>
    </row>
    <row r="76" spans="1:14" ht="15.75">
      <c r="A76" s="12"/>
      <c r="B76" s="34" t="s">
        <v>4</v>
      </c>
      <c r="C76" s="35">
        <v>552</v>
      </c>
      <c r="D76" s="35">
        <v>551</v>
      </c>
      <c r="E76" s="36">
        <f t="shared" si="7"/>
        <v>-0.18115942028985588</v>
      </c>
      <c r="F76" s="36">
        <f t="shared" si="9"/>
        <v>2.084909943998789</v>
      </c>
      <c r="G76" s="35">
        <v>14218</v>
      </c>
      <c r="H76" s="35">
        <v>11631</v>
      </c>
      <c r="I76" s="36">
        <f t="shared" si="8"/>
        <v>-18.195245463496978</v>
      </c>
      <c r="J76" s="36">
        <f t="shared" si="10"/>
        <v>2.0198459283546009</v>
      </c>
      <c r="K76" s="79"/>
      <c r="L76" s="35">
        <v>78769</v>
      </c>
      <c r="M76" s="36">
        <f t="shared" si="11"/>
        <v>2.9889263747926753</v>
      </c>
      <c r="N76" s="85"/>
    </row>
    <row r="77" spans="1:14" ht="15.75">
      <c r="A77" s="12"/>
      <c r="B77" s="34" t="s">
        <v>13</v>
      </c>
      <c r="C77" s="35">
        <v>391</v>
      </c>
      <c r="D77" s="35">
        <v>291</v>
      </c>
      <c r="E77" s="36">
        <f t="shared" si="7"/>
        <v>-25.575447570332479</v>
      </c>
      <c r="F77" s="36">
        <f t="shared" si="9"/>
        <v>1.1011048887543515</v>
      </c>
      <c r="G77" s="35">
        <v>10780</v>
      </c>
      <c r="H77" s="35">
        <v>8143</v>
      </c>
      <c r="I77" s="36">
        <f t="shared" si="8"/>
        <v>-24.461966604823747</v>
      </c>
      <c r="J77" s="36">
        <f t="shared" si="10"/>
        <v>1.4141179085711904</v>
      </c>
      <c r="K77" s="79"/>
      <c r="L77" s="35">
        <v>46331</v>
      </c>
      <c r="M77" s="36">
        <f t="shared" si="11"/>
        <v>1.7580513637410586</v>
      </c>
      <c r="N77" s="85"/>
    </row>
    <row r="78" spans="1:14" ht="15.75">
      <c r="A78" s="12"/>
      <c r="B78" s="34" t="s">
        <v>11</v>
      </c>
      <c r="C78" s="35">
        <v>940</v>
      </c>
      <c r="D78" s="35">
        <v>487</v>
      </c>
      <c r="E78" s="36">
        <f t="shared" si="7"/>
        <v>-48.191489361702125</v>
      </c>
      <c r="F78" s="36">
        <f t="shared" si="9"/>
        <v>1.8427425457847737</v>
      </c>
      <c r="G78" s="35">
        <v>14178</v>
      </c>
      <c r="H78" s="35">
        <v>12987</v>
      </c>
      <c r="I78" s="36">
        <f t="shared" si="8"/>
        <v>-8.4003385526872592</v>
      </c>
      <c r="J78" s="36">
        <f t="shared" si="10"/>
        <v>2.2553296424676472</v>
      </c>
      <c r="K78" s="79"/>
      <c r="L78" s="35">
        <v>65165</v>
      </c>
      <c r="M78" s="36">
        <f t="shared" si="11"/>
        <v>2.4727162616430918</v>
      </c>
      <c r="N78" s="85"/>
    </row>
    <row r="79" spans="1:14" ht="15.75">
      <c r="A79" s="12"/>
      <c r="B79" s="34" t="s">
        <v>22</v>
      </c>
      <c r="C79" s="35">
        <v>106</v>
      </c>
      <c r="D79" s="35">
        <v>257</v>
      </c>
      <c r="E79" s="36">
        <f t="shared" si="7"/>
        <v>142.45283018867926</v>
      </c>
      <c r="F79" s="36">
        <f t="shared" si="9"/>
        <v>0.97245345845315578</v>
      </c>
      <c r="G79" s="35">
        <v>3675</v>
      </c>
      <c r="H79" s="35">
        <v>3702</v>
      </c>
      <c r="I79" s="36">
        <f t="shared" si="8"/>
        <v>0.73469387755102922</v>
      </c>
      <c r="J79" s="36">
        <f t="shared" si="10"/>
        <v>0.64289137879535141</v>
      </c>
      <c r="K79" s="79"/>
      <c r="L79" s="35">
        <v>12067</v>
      </c>
      <c r="M79" s="36">
        <f t="shared" si="11"/>
        <v>0.45788793262099575</v>
      </c>
      <c r="N79" s="85"/>
    </row>
    <row r="80" spans="1:14" ht="15.75">
      <c r="A80" s="12"/>
      <c r="B80" s="34" t="s">
        <v>15</v>
      </c>
      <c r="C80" s="35">
        <v>276</v>
      </c>
      <c r="D80" s="35">
        <v>219</v>
      </c>
      <c r="E80" s="36">
        <f t="shared" si="7"/>
        <v>-20.65217391304348</v>
      </c>
      <c r="F80" s="36">
        <f t="shared" si="9"/>
        <v>0.82866656576358411</v>
      </c>
      <c r="G80" s="35">
        <v>5672</v>
      </c>
      <c r="H80" s="35">
        <v>6884</v>
      </c>
      <c r="I80" s="36">
        <f t="shared" si="8"/>
        <v>21.368124118476729</v>
      </c>
      <c r="J80" s="36">
        <f t="shared" si="10"/>
        <v>1.195479268402809</v>
      </c>
      <c r="K80" s="79"/>
      <c r="L80" s="35">
        <v>29654</v>
      </c>
      <c r="M80" s="36">
        <f t="shared" si="11"/>
        <v>1.1252348349998349</v>
      </c>
      <c r="N80" s="85"/>
    </row>
    <row r="81" spans="1:14" ht="15.75">
      <c r="A81" s="12"/>
      <c r="B81" s="34" t="s">
        <v>6</v>
      </c>
      <c r="C81" s="35">
        <v>530</v>
      </c>
      <c r="D81" s="35">
        <v>603</v>
      </c>
      <c r="E81" s="36">
        <f t="shared" si="7"/>
        <v>13.773584905660385</v>
      </c>
      <c r="F81" s="36">
        <f t="shared" si="9"/>
        <v>2.2816709550476766</v>
      </c>
      <c r="G81" s="35">
        <v>10675</v>
      </c>
      <c r="H81" s="35">
        <v>11564</v>
      </c>
      <c r="I81" s="36">
        <f t="shared" si="8"/>
        <v>8.3278688524590194</v>
      </c>
      <c r="J81" s="36">
        <f t="shared" si="10"/>
        <v>2.008210671093853</v>
      </c>
      <c r="K81" s="79"/>
      <c r="L81" s="35">
        <v>51664</v>
      </c>
      <c r="M81" s="36">
        <f t="shared" si="11"/>
        <v>1.9604145314436998</v>
      </c>
      <c r="N81" s="85"/>
    </row>
    <row r="82" spans="1:14" ht="15.75">
      <c r="A82" s="12"/>
      <c r="B82" s="34" t="s">
        <v>74</v>
      </c>
      <c r="C82" s="35">
        <v>81</v>
      </c>
      <c r="D82" s="35">
        <v>63</v>
      </c>
      <c r="E82" s="36">
        <f t="shared" si="7"/>
        <v>-22.222222222222221</v>
      </c>
      <c r="F82" s="36">
        <f t="shared" si="9"/>
        <v>0.23838353261692144</v>
      </c>
      <c r="G82" s="35">
        <v>1195</v>
      </c>
      <c r="H82" s="35">
        <v>1169</v>
      </c>
      <c r="I82" s="36">
        <f t="shared" si="8"/>
        <v>-2.175732217573223</v>
      </c>
      <c r="J82" s="36">
        <f t="shared" si="10"/>
        <v>0.20300919011663043</v>
      </c>
      <c r="K82" s="79"/>
      <c r="L82" s="35">
        <v>4055</v>
      </c>
      <c r="M82" s="36">
        <f t="shared" si="11"/>
        <v>0.15386886274783607</v>
      </c>
      <c r="N82" s="85"/>
    </row>
    <row r="83" spans="1:14" ht="15.75">
      <c r="A83" s="12"/>
      <c r="B83" s="34" t="s">
        <v>3</v>
      </c>
      <c r="C83" s="35">
        <v>1698</v>
      </c>
      <c r="D83" s="35">
        <v>1970</v>
      </c>
      <c r="E83" s="36">
        <f t="shared" si="7"/>
        <v>16.018845700824503</v>
      </c>
      <c r="F83" s="36">
        <f t="shared" si="9"/>
        <v>7.4542152262751626</v>
      </c>
      <c r="G83" s="35">
        <v>31110</v>
      </c>
      <c r="H83" s="35">
        <v>31023</v>
      </c>
      <c r="I83" s="36">
        <f t="shared" si="8"/>
        <v>-0.27965284474446017</v>
      </c>
      <c r="J83" s="36">
        <f t="shared" si="10"/>
        <v>5.3874714328385167</v>
      </c>
      <c r="K83" s="79"/>
      <c r="L83" s="35">
        <v>133803</v>
      </c>
      <c r="M83" s="36">
        <f t="shared" si="11"/>
        <v>5.0772171250921598</v>
      </c>
      <c r="N83" s="85"/>
    </row>
    <row r="84" spans="1:14" ht="15.75">
      <c r="A84" s="12"/>
      <c r="B84" s="34" t="s">
        <v>20</v>
      </c>
      <c r="C84" s="35">
        <v>153</v>
      </c>
      <c r="D84" s="35">
        <v>189</v>
      </c>
      <c r="E84" s="36">
        <f t="shared" si="7"/>
        <v>23.529411764705888</v>
      </c>
      <c r="F84" s="36">
        <f t="shared" si="9"/>
        <v>0.71515059785076429</v>
      </c>
      <c r="G84" s="35">
        <v>3411</v>
      </c>
      <c r="H84" s="35">
        <v>2112</v>
      </c>
      <c r="I84" s="36">
        <f t="shared" si="8"/>
        <v>-38.082673702726474</v>
      </c>
      <c r="J84" s="36">
        <f t="shared" si="10"/>
        <v>0.3667710945477532</v>
      </c>
      <c r="K84" s="79"/>
      <c r="L84" s="35">
        <v>24497</v>
      </c>
      <c r="M84" s="36">
        <f t="shared" si="11"/>
        <v>0.92955006923150185</v>
      </c>
      <c r="N84" s="85"/>
    </row>
    <row r="85" spans="1:14" ht="15.75">
      <c r="A85" s="12"/>
      <c r="B85" s="34" t="s">
        <v>7</v>
      </c>
      <c r="C85" s="35">
        <v>724</v>
      </c>
      <c r="D85" s="35">
        <v>659</v>
      </c>
      <c r="E85" s="36">
        <f t="shared" si="7"/>
        <v>-8.9779005524861848</v>
      </c>
      <c r="F85" s="36">
        <f t="shared" si="9"/>
        <v>2.4935674284849401</v>
      </c>
      <c r="G85" s="35">
        <v>12971</v>
      </c>
      <c r="H85" s="35">
        <v>12665</v>
      </c>
      <c r="I85" s="36">
        <f t="shared" si="8"/>
        <v>-2.3591087811271283</v>
      </c>
      <c r="J85" s="36">
        <f t="shared" si="10"/>
        <v>2.1994109433936053</v>
      </c>
      <c r="K85" s="79"/>
      <c r="L85" s="35">
        <v>56568</v>
      </c>
      <c r="M85" s="36">
        <f t="shared" si="11"/>
        <v>2.1464990944314648</v>
      </c>
      <c r="N85" s="85"/>
    </row>
    <row r="86" spans="1:14" ht="15.75">
      <c r="A86" s="12"/>
      <c r="B86" s="34" t="s">
        <v>232</v>
      </c>
      <c r="C86" s="35">
        <v>2168</v>
      </c>
      <c r="D86" s="35">
        <v>1486</v>
      </c>
      <c r="E86" s="36">
        <f t="shared" si="7"/>
        <v>-31.457564575645758</v>
      </c>
      <c r="F86" s="36">
        <f t="shared" si="9"/>
        <v>5.622824277281671</v>
      </c>
      <c r="G86" s="35">
        <v>54033</v>
      </c>
      <c r="H86" s="35">
        <v>34860</v>
      </c>
      <c r="I86" s="36">
        <f t="shared" si="8"/>
        <v>-35.483870967741936</v>
      </c>
      <c r="J86" s="36">
        <f t="shared" si="10"/>
        <v>6.0538069867114945</v>
      </c>
      <c r="K86" s="79"/>
      <c r="L86" s="35">
        <v>278802</v>
      </c>
      <c r="M86" s="36">
        <f t="shared" si="11"/>
        <v>10.579271682323599</v>
      </c>
      <c r="N86" s="85"/>
    </row>
    <row r="87" spans="1:14" ht="15.75">
      <c r="A87" s="12"/>
      <c r="B87" s="34" t="s">
        <v>29</v>
      </c>
      <c r="C87" s="35">
        <v>0</v>
      </c>
      <c r="D87" s="35">
        <v>0</v>
      </c>
      <c r="E87" s="36" t="str">
        <f t="shared" si="7"/>
        <v/>
      </c>
      <c r="F87" s="36">
        <f t="shared" si="9"/>
        <v>0</v>
      </c>
      <c r="G87" s="35">
        <v>3</v>
      </c>
      <c r="H87" s="35">
        <v>1</v>
      </c>
      <c r="I87" s="36">
        <f t="shared" si="8"/>
        <v>-66.666666666666671</v>
      </c>
      <c r="J87" s="36">
        <f t="shared" si="10"/>
        <v>1.7366055613056495E-4</v>
      </c>
      <c r="K87" s="79"/>
      <c r="L87" s="35">
        <v>12</v>
      </c>
      <c r="M87" s="36">
        <f t="shared" si="11"/>
        <v>4.5534558643009438E-4</v>
      </c>
      <c r="N87" s="85"/>
    </row>
    <row r="88" spans="1:14" ht="15.75">
      <c r="A88" s="12"/>
      <c r="B88" s="34" t="s">
        <v>28</v>
      </c>
      <c r="C88" s="35">
        <v>0</v>
      </c>
      <c r="D88" s="35">
        <v>1</v>
      </c>
      <c r="E88" s="36" t="str">
        <f t="shared" si="7"/>
        <v/>
      </c>
      <c r="F88" s="36">
        <f t="shared" si="9"/>
        <v>3.7838655970939914E-3</v>
      </c>
      <c r="G88" s="35">
        <v>7</v>
      </c>
      <c r="H88" s="35">
        <v>7</v>
      </c>
      <c r="I88" s="36">
        <f t="shared" si="8"/>
        <v>0</v>
      </c>
      <c r="J88" s="36">
        <f t="shared" si="10"/>
        <v>1.2156238929139547E-3</v>
      </c>
      <c r="K88" s="79"/>
      <c r="L88" s="35">
        <v>45</v>
      </c>
      <c r="M88" s="36">
        <f t="shared" si="11"/>
        <v>1.707545949112854E-3</v>
      </c>
      <c r="N88" s="85"/>
    </row>
    <row r="89" spans="1:14" ht="15.75">
      <c r="A89" s="12"/>
      <c r="B89" s="34" t="s">
        <v>71</v>
      </c>
      <c r="C89" s="35">
        <v>0</v>
      </c>
      <c r="D89" s="35">
        <v>0</v>
      </c>
      <c r="E89" s="36" t="str">
        <f t="shared" si="7"/>
        <v/>
      </c>
      <c r="F89" s="36">
        <f t="shared" si="9"/>
        <v>0</v>
      </c>
      <c r="G89" s="35">
        <v>0</v>
      </c>
      <c r="H89" s="35">
        <v>0</v>
      </c>
      <c r="I89" s="36" t="str">
        <f t="shared" si="8"/>
        <v/>
      </c>
      <c r="J89" s="36">
        <f t="shared" si="10"/>
        <v>0</v>
      </c>
      <c r="K89" s="79"/>
      <c r="L89" s="35">
        <v>61</v>
      </c>
      <c r="M89" s="36">
        <f t="shared" si="11"/>
        <v>2.3146733976863133E-3</v>
      </c>
      <c r="N89" s="85"/>
    </row>
    <row r="90" spans="1:14" ht="15.75">
      <c r="A90" s="12"/>
      <c r="B90" s="40" t="s">
        <v>70</v>
      </c>
      <c r="C90" s="37">
        <f>SUM(C56:C89)</f>
        <v>27606</v>
      </c>
      <c r="D90" s="37">
        <f>SUM(D56:D89)</f>
        <v>26428</v>
      </c>
      <c r="E90" s="38">
        <f t="shared" si="7"/>
        <v>-4.2671882924002036</v>
      </c>
      <c r="F90" s="38">
        <f>SUM(F56:F89)</f>
        <v>100</v>
      </c>
      <c r="G90" s="37">
        <f>SUM(G56:G89)</f>
        <v>582898</v>
      </c>
      <c r="H90" s="37">
        <f>SUM(H56:H89)</f>
        <v>575836</v>
      </c>
      <c r="I90" s="38">
        <f t="shared" si="8"/>
        <v>-1.2115327209906379</v>
      </c>
      <c r="J90" s="38">
        <f>SUM(J56:J89)</f>
        <v>99.999999999999986</v>
      </c>
      <c r="K90" s="79"/>
      <c r="L90" s="37">
        <f>SUM(L56:L89)</f>
        <v>2635361</v>
      </c>
      <c r="M90" s="38">
        <f>SUM(M56:M89)</f>
        <v>99.999999999999986</v>
      </c>
      <c r="N90" s="85"/>
    </row>
    <row r="91" spans="1:14">
      <c r="A91" s="12"/>
      <c r="B91" s="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5"/>
    </row>
    <row r="92" spans="1:14" ht="18.75">
      <c r="A92" s="12"/>
      <c r="B92" s="92" t="s">
        <v>309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85"/>
    </row>
    <row r="93" spans="1:14" ht="31.5" customHeight="1">
      <c r="A93" s="12"/>
      <c r="B93" s="30" t="s">
        <v>254</v>
      </c>
      <c r="C93" s="108" t="s">
        <v>319</v>
      </c>
      <c r="D93" s="108"/>
      <c r="E93" s="104" t="s">
        <v>316</v>
      </c>
      <c r="F93" s="104" t="s">
        <v>305</v>
      </c>
      <c r="G93" s="106" t="s">
        <v>320</v>
      </c>
      <c r="H93" s="107"/>
      <c r="I93" s="104" t="s">
        <v>316</v>
      </c>
      <c r="J93" s="104" t="s">
        <v>306</v>
      </c>
      <c r="K93" s="94"/>
      <c r="L93" s="86" t="s">
        <v>322</v>
      </c>
      <c r="M93" s="104" t="s">
        <v>101</v>
      </c>
      <c r="N93" s="85"/>
    </row>
    <row r="94" spans="1:14" ht="15.75">
      <c r="A94" s="12"/>
      <c r="B94" s="30"/>
      <c r="C94" s="31">
        <v>2017</v>
      </c>
      <c r="D94" s="31">
        <v>2018</v>
      </c>
      <c r="E94" s="104"/>
      <c r="F94" s="104"/>
      <c r="G94" s="31">
        <v>2017</v>
      </c>
      <c r="H94" s="31">
        <v>2018</v>
      </c>
      <c r="I94" s="104"/>
      <c r="J94" s="104"/>
      <c r="K94" s="94"/>
      <c r="L94" s="39" t="s">
        <v>318</v>
      </c>
      <c r="M94" s="104"/>
      <c r="N94" s="85"/>
    </row>
    <row r="95" spans="1:14" ht="15.75">
      <c r="A95" s="12"/>
      <c r="B95" s="30"/>
      <c r="C95" s="31"/>
      <c r="D95" s="31"/>
      <c r="E95" s="90"/>
      <c r="F95" s="33"/>
      <c r="G95" s="33"/>
      <c r="H95" s="33"/>
      <c r="I95" s="33"/>
      <c r="J95" s="33"/>
      <c r="K95" s="33"/>
      <c r="L95" s="33"/>
      <c r="N95" s="85"/>
    </row>
    <row r="96" spans="1:14" ht="15.75">
      <c r="A96" s="12"/>
      <c r="B96" s="34" t="s">
        <v>25</v>
      </c>
      <c r="C96" s="35">
        <f>C16-C56</f>
        <v>30</v>
      </c>
      <c r="D96" s="35">
        <f>D16-D56</f>
        <v>14</v>
      </c>
      <c r="E96" s="36">
        <f t="shared" ref="E96:E124" si="12">IF(ISBLANK(D96),"",(IFERROR(((D96/C96-1)*100),"")))</f>
        <v>-53.333333333333336</v>
      </c>
      <c r="F96" s="36">
        <f>+(D96*100)/$D$130</f>
        <v>5.3561863952865559E-2</v>
      </c>
      <c r="G96" s="35">
        <f>G16-G56</f>
        <v>387</v>
      </c>
      <c r="H96" s="35">
        <f>H16-H56</f>
        <v>347</v>
      </c>
      <c r="I96" s="36">
        <f t="shared" ref="I96:I124" si="13">IF(ISBLANK(H96),"",(IFERROR(((H96/G96-1)*100),"")))</f>
        <v>-10.335917312661502</v>
      </c>
      <c r="J96" s="36">
        <f>+(H96*100)/$H$130</f>
        <v>6.5536492683332198E-2</v>
      </c>
      <c r="K96" s="79"/>
      <c r="L96" s="35">
        <f>L16-L56</f>
        <v>1347</v>
      </c>
      <c r="M96" s="36">
        <f>+(L96*100)/$L$130</f>
        <v>6.123626332411531E-2</v>
      </c>
      <c r="N96" s="85"/>
    </row>
    <row r="97" spans="1:14" ht="15.75">
      <c r="A97" s="12"/>
      <c r="B97" s="34" t="s">
        <v>0</v>
      </c>
      <c r="C97" s="35">
        <f t="shared" ref="C97:D124" si="14">C17-C57</f>
        <v>5668</v>
      </c>
      <c r="D97" s="35">
        <f t="shared" si="14"/>
        <v>4769</v>
      </c>
      <c r="E97" s="36">
        <f t="shared" si="12"/>
        <v>-15.860973888496821</v>
      </c>
      <c r="F97" s="36">
        <f t="shared" ref="F97:F129" si="15">+(D97*100)/$D$130</f>
        <v>18.245466370801132</v>
      </c>
      <c r="G97" s="35">
        <f t="shared" ref="G97:H97" si="16">G17-G57</f>
        <v>87009</v>
      </c>
      <c r="H97" s="35">
        <f t="shared" si="16"/>
        <v>106627</v>
      </c>
      <c r="I97" s="36">
        <f t="shared" si="13"/>
        <v>22.5470928294774</v>
      </c>
      <c r="J97" s="36">
        <f t="shared" ref="J97:J129" si="17">+(H97*100)/$H$130</f>
        <v>20.138212119151767</v>
      </c>
      <c r="K97" s="79"/>
      <c r="L97" s="35">
        <f t="shared" ref="L97" si="18">L17-L57</f>
        <v>327135</v>
      </c>
      <c r="M97" s="36">
        <f t="shared" ref="M97:M129" si="19">+(L97*100)/$L$130</f>
        <v>14.871956200842215</v>
      </c>
      <c r="N97" s="85"/>
    </row>
    <row r="98" spans="1:14" ht="15.75">
      <c r="A98" s="12"/>
      <c r="B98" s="34" t="s">
        <v>23</v>
      </c>
      <c r="C98" s="35">
        <f t="shared" si="14"/>
        <v>192</v>
      </c>
      <c r="D98" s="35">
        <f t="shared" si="14"/>
        <v>125</v>
      </c>
      <c r="E98" s="36">
        <f t="shared" si="12"/>
        <v>-34.895833333333336</v>
      </c>
      <c r="F98" s="36">
        <f t="shared" si="15"/>
        <v>0.47823092815058538</v>
      </c>
      <c r="G98" s="35">
        <f t="shared" ref="G98:H98" si="20">G18-G58</f>
        <v>3974</v>
      </c>
      <c r="H98" s="35">
        <f t="shared" si="20"/>
        <v>2701</v>
      </c>
      <c r="I98" s="36">
        <f t="shared" si="13"/>
        <v>-32.033215903371911</v>
      </c>
      <c r="J98" s="36">
        <f t="shared" si="17"/>
        <v>0.51012699348034662</v>
      </c>
      <c r="K98" s="79"/>
      <c r="L98" s="35">
        <f t="shared" ref="L98" si="21">L18-L58</f>
        <v>12109</v>
      </c>
      <c r="M98" s="36">
        <f t="shared" si="19"/>
        <v>0.55048991283720294</v>
      </c>
      <c r="N98" s="85"/>
    </row>
    <row r="99" spans="1:14" ht="15.75">
      <c r="A99" s="12"/>
      <c r="B99" s="34" t="s">
        <v>2</v>
      </c>
      <c r="C99" s="35">
        <f t="shared" si="14"/>
        <v>1444</v>
      </c>
      <c r="D99" s="35">
        <f t="shared" si="14"/>
        <v>1466</v>
      </c>
      <c r="E99" s="36">
        <f t="shared" si="12"/>
        <v>1.5235457063711877</v>
      </c>
      <c r="F99" s="36">
        <f t="shared" si="15"/>
        <v>5.6086923253500647</v>
      </c>
      <c r="G99" s="35">
        <f t="shared" ref="G99:H99" si="22">G19-G59</f>
        <v>28897</v>
      </c>
      <c r="H99" s="35">
        <f t="shared" si="22"/>
        <v>36768</v>
      </c>
      <c r="I99" s="36">
        <f t="shared" si="13"/>
        <v>27.238121604318778</v>
      </c>
      <c r="J99" s="36">
        <f t="shared" si="17"/>
        <v>6.9442241008091017</v>
      </c>
      <c r="K99" s="79"/>
      <c r="L99" s="35">
        <f t="shared" ref="L99" si="23">L19-L59</f>
        <v>136958</v>
      </c>
      <c r="M99" s="36">
        <f t="shared" si="19"/>
        <v>6.2262777671449037</v>
      </c>
      <c r="N99" s="85"/>
    </row>
    <row r="100" spans="1:14" ht="15.75">
      <c r="A100" s="12"/>
      <c r="B100" s="34" t="s">
        <v>231</v>
      </c>
      <c r="C100" s="35">
        <f t="shared" si="14"/>
        <v>4796</v>
      </c>
      <c r="D100" s="35">
        <f t="shared" si="14"/>
        <v>5758</v>
      </c>
      <c r="E100" s="36">
        <f t="shared" si="12"/>
        <v>20.058381984987484</v>
      </c>
      <c r="F100" s="36">
        <f t="shared" si="15"/>
        <v>22.029229474328563</v>
      </c>
      <c r="G100" s="35">
        <f t="shared" ref="G100:H100" si="24">G20-G60</f>
        <v>96061</v>
      </c>
      <c r="H100" s="35">
        <f t="shared" si="24"/>
        <v>108995</v>
      </c>
      <c r="I100" s="36">
        <f t="shared" si="13"/>
        <v>13.464361187162321</v>
      </c>
      <c r="J100" s="36">
        <f t="shared" si="17"/>
        <v>20.585446743572891</v>
      </c>
      <c r="K100" s="79"/>
      <c r="L100" s="35">
        <f t="shared" ref="L100" si="25">L20-L60</f>
        <v>448675</v>
      </c>
      <c r="M100" s="36">
        <f t="shared" si="19"/>
        <v>20.397312878208936</v>
      </c>
      <c r="N100" s="85"/>
    </row>
    <row r="101" spans="1:14" ht="15.75">
      <c r="A101" s="12"/>
      <c r="B101" s="34" t="s">
        <v>5</v>
      </c>
      <c r="C101" s="35">
        <f t="shared" si="14"/>
        <v>303</v>
      </c>
      <c r="D101" s="35">
        <f t="shared" si="14"/>
        <v>335</v>
      </c>
      <c r="E101" s="36">
        <f t="shared" si="12"/>
        <v>10.561056105610556</v>
      </c>
      <c r="F101" s="36">
        <f t="shared" si="15"/>
        <v>1.2816588874435688</v>
      </c>
      <c r="G101" s="35">
        <f t="shared" ref="G101:H101" si="26">G21-G61</f>
        <v>6726</v>
      </c>
      <c r="H101" s="35">
        <f t="shared" si="26"/>
        <v>5074</v>
      </c>
      <c r="I101" s="36">
        <f t="shared" si="13"/>
        <v>-24.561403508771928</v>
      </c>
      <c r="J101" s="36">
        <f t="shared" si="17"/>
        <v>0.95830594776722644</v>
      </c>
      <c r="K101" s="79"/>
      <c r="L101" s="35">
        <f t="shared" ref="L101" si="27">L21-L61</f>
        <v>29211</v>
      </c>
      <c r="M101" s="36">
        <f t="shared" si="19"/>
        <v>1.3279676970755252</v>
      </c>
      <c r="N101" s="85"/>
    </row>
    <row r="102" spans="1:14" ht="15.75">
      <c r="A102" s="12"/>
      <c r="B102" s="34" t="s">
        <v>9</v>
      </c>
      <c r="C102" s="35">
        <f t="shared" si="14"/>
        <v>765</v>
      </c>
      <c r="D102" s="35">
        <f t="shared" si="14"/>
        <v>516</v>
      </c>
      <c r="E102" s="36">
        <f t="shared" si="12"/>
        <v>-32.549019607843135</v>
      </c>
      <c r="F102" s="36">
        <f t="shared" si="15"/>
        <v>1.9741372714056162</v>
      </c>
      <c r="G102" s="35">
        <f t="shared" ref="G102:H102" si="28">G22-G62</f>
        <v>12557</v>
      </c>
      <c r="H102" s="35">
        <f t="shared" si="28"/>
        <v>13522</v>
      </c>
      <c r="I102" s="36">
        <f t="shared" si="13"/>
        <v>7.6849565979135059</v>
      </c>
      <c r="J102" s="36">
        <f t="shared" si="17"/>
        <v>2.5538456889452967</v>
      </c>
      <c r="K102" s="79"/>
      <c r="L102" s="35">
        <f t="shared" ref="L102" si="29">L22-L62</f>
        <v>48687</v>
      </c>
      <c r="M102" s="36">
        <f t="shared" si="19"/>
        <v>2.2133704175658515</v>
      </c>
      <c r="N102" s="85"/>
    </row>
    <row r="103" spans="1:14" ht="15.75">
      <c r="A103" s="12"/>
      <c r="B103" s="34" t="s">
        <v>10</v>
      </c>
      <c r="C103" s="35">
        <f t="shared" si="14"/>
        <v>545</v>
      </c>
      <c r="D103" s="35">
        <f t="shared" si="14"/>
        <v>419</v>
      </c>
      <c r="E103" s="36">
        <f t="shared" si="12"/>
        <v>-23.119266055045873</v>
      </c>
      <c r="F103" s="36">
        <f t="shared" si="15"/>
        <v>1.6030300711607621</v>
      </c>
      <c r="G103" s="35">
        <f t="shared" ref="G103:H103" si="30">G23-G63</f>
        <v>7111</v>
      </c>
      <c r="H103" s="35">
        <f t="shared" si="30"/>
        <v>8987</v>
      </c>
      <c r="I103" s="36">
        <f t="shared" si="13"/>
        <v>26.38166221347209</v>
      </c>
      <c r="J103" s="36">
        <f t="shared" si="17"/>
        <v>1.6973385007063588</v>
      </c>
      <c r="K103" s="79"/>
      <c r="L103" s="35">
        <f t="shared" ref="L103" si="31">L23-L63</f>
        <v>37122</v>
      </c>
      <c r="M103" s="36">
        <f t="shared" si="19"/>
        <v>1.6876114084022336</v>
      </c>
      <c r="N103" s="85"/>
    </row>
    <row r="104" spans="1:14" ht="15.75">
      <c r="A104" s="12"/>
      <c r="B104" s="34" t="s">
        <v>21</v>
      </c>
      <c r="C104" s="35">
        <f t="shared" si="14"/>
        <v>138</v>
      </c>
      <c r="D104" s="35">
        <f t="shared" si="14"/>
        <v>71</v>
      </c>
      <c r="E104" s="36">
        <f t="shared" si="12"/>
        <v>-48.550724637681164</v>
      </c>
      <c r="F104" s="36">
        <f t="shared" si="15"/>
        <v>0.27163516718953246</v>
      </c>
      <c r="G104" s="35">
        <f t="shared" ref="G104:H104" si="32">G24-G64</f>
        <v>2115</v>
      </c>
      <c r="H104" s="35">
        <f t="shared" si="32"/>
        <v>2056</v>
      </c>
      <c r="I104" s="36">
        <f t="shared" si="13"/>
        <v>-2.7895981087470489</v>
      </c>
      <c r="J104" s="36">
        <f t="shared" si="17"/>
        <v>0.38830844079807203</v>
      </c>
      <c r="K104" s="79"/>
      <c r="L104" s="35">
        <f t="shared" ref="L104" si="33">L24-L64</f>
        <v>9610</v>
      </c>
      <c r="M104" s="36">
        <f t="shared" si="19"/>
        <v>0.43688232408667271</v>
      </c>
      <c r="N104" s="85"/>
    </row>
    <row r="105" spans="1:14" ht="15.75">
      <c r="A105" s="12"/>
      <c r="B105" s="34" t="s">
        <v>12</v>
      </c>
      <c r="C105" s="35">
        <f t="shared" si="14"/>
        <v>579</v>
      </c>
      <c r="D105" s="35">
        <f t="shared" si="14"/>
        <v>452</v>
      </c>
      <c r="E105" s="36">
        <f t="shared" si="12"/>
        <v>-21.934369602763383</v>
      </c>
      <c r="F105" s="36">
        <f t="shared" si="15"/>
        <v>1.7292830361925167</v>
      </c>
      <c r="G105" s="35">
        <f t="shared" ref="G105:H105" si="34">G25-G65</f>
        <v>10952</v>
      </c>
      <c r="H105" s="35">
        <f t="shared" si="34"/>
        <v>9514</v>
      </c>
      <c r="I105" s="36">
        <f t="shared" si="13"/>
        <v>-13.130021913805701</v>
      </c>
      <c r="J105" s="36">
        <f t="shared" si="17"/>
        <v>1.7968708685568373</v>
      </c>
      <c r="K105" s="79"/>
      <c r="L105" s="35">
        <f t="shared" ref="L105" si="35">L25-L65</f>
        <v>47048</v>
      </c>
      <c r="M105" s="36">
        <f t="shared" si="19"/>
        <v>2.1388594780051799</v>
      </c>
      <c r="N105" s="85"/>
    </row>
    <row r="106" spans="1:14" ht="15.75">
      <c r="A106" s="12"/>
      <c r="B106" s="34" t="s">
        <v>16</v>
      </c>
      <c r="C106" s="35">
        <f t="shared" si="14"/>
        <v>577</v>
      </c>
      <c r="D106" s="35">
        <f t="shared" si="14"/>
        <v>424</v>
      </c>
      <c r="E106" s="36">
        <f t="shared" si="12"/>
        <v>-26.516464471403811</v>
      </c>
      <c r="F106" s="36">
        <f t="shared" si="15"/>
        <v>1.6221593082867856</v>
      </c>
      <c r="G106" s="35">
        <f t="shared" ref="G106:H106" si="36">G26-G66</f>
        <v>8594</v>
      </c>
      <c r="H106" s="35">
        <f t="shared" si="36"/>
        <v>8676</v>
      </c>
      <c r="I106" s="36">
        <f t="shared" si="13"/>
        <v>0.95415406097276723</v>
      </c>
      <c r="J106" s="36">
        <f t="shared" si="17"/>
        <v>1.6386011830564557</v>
      </c>
      <c r="K106" s="79"/>
      <c r="L106" s="35">
        <f t="shared" ref="L106" si="37">L26-L66</f>
        <v>36163</v>
      </c>
      <c r="M106" s="36">
        <f t="shared" si="19"/>
        <v>1.6440140984335427</v>
      </c>
      <c r="N106" s="85"/>
    </row>
    <row r="107" spans="1:14" ht="15.75">
      <c r="A107" s="12"/>
      <c r="B107" s="34" t="s">
        <v>14</v>
      </c>
      <c r="C107" s="35">
        <f t="shared" si="14"/>
        <v>773</v>
      </c>
      <c r="D107" s="35">
        <f t="shared" si="14"/>
        <v>785</v>
      </c>
      <c r="E107" s="36">
        <f t="shared" si="12"/>
        <v>1.5523932729624823</v>
      </c>
      <c r="F107" s="36">
        <f t="shared" si="15"/>
        <v>3.003290228785676</v>
      </c>
      <c r="G107" s="35">
        <f t="shared" ref="G107:H107" si="38">G27-G67</f>
        <v>14636</v>
      </c>
      <c r="H107" s="35">
        <f t="shared" si="38"/>
        <v>13210</v>
      </c>
      <c r="I107" s="36">
        <f t="shared" si="13"/>
        <v>-9.7430992074337261</v>
      </c>
      <c r="J107" s="36">
        <f t="shared" si="17"/>
        <v>2.494919505322243</v>
      </c>
      <c r="K107" s="79"/>
      <c r="L107" s="35">
        <f t="shared" ref="L107" si="39">L27-L67</f>
        <v>46072</v>
      </c>
      <c r="M107" s="36">
        <f t="shared" si="19"/>
        <v>2.0944893272966896</v>
      </c>
      <c r="N107" s="85"/>
    </row>
    <row r="108" spans="1:14" ht="15.75">
      <c r="A108" s="12"/>
      <c r="B108" s="34" t="s">
        <v>24</v>
      </c>
      <c r="C108" s="35">
        <f t="shared" si="14"/>
        <v>32</v>
      </c>
      <c r="D108" s="35">
        <f t="shared" si="14"/>
        <v>61</v>
      </c>
      <c r="E108" s="36">
        <f t="shared" si="12"/>
        <v>90.625</v>
      </c>
      <c r="F108" s="36">
        <f t="shared" si="15"/>
        <v>0.23337669293748564</v>
      </c>
      <c r="G108" s="35">
        <f t="shared" ref="G108:H108" si="40">G28-G68</f>
        <v>1358</v>
      </c>
      <c r="H108" s="35">
        <f t="shared" si="40"/>
        <v>1363</v>
      </c>
      <c r="I108" s="36">
        <f t="shared" si="13"/>
        <v>0.36818851251840812</v>
      </c>
      <c r="J108" s="36">
        <f t="shared" si="17"/>
        <v>0.25742432140455845</v>
      </c>
      <c r="K108" s="79"/>
      <c r="L108" s="35">
        <f t="shared" ref="L108" si="41">L28-L68</f>
        <v>5777</v>
      </c>
      <c r="M108" s="36">
        <f t="shared" si="19"/>
        <v>0.26262946787187391</v>
      </c>
      <c r="N108" s="85"/>
    </row>
    <row r="109" spans="1:14" ht="15.75">
      <c r="A109" s="12"/>
      <c r="B109" s="34" t="s">
        <v>18</v>
      </c>
      <c r="C109" s="35">
        <f t="shared" si="14"/>
        <v>422</v>
      </c>
      <c r="D109" s="35">
        <f t="shared" si="14"/>
        <v>633</v>
      </c>
      <c r="E109" s="36">
        <f t="shared" si="12"/>
        <v>50</v>
      </c>
      <c r="F109" s="36">
        <f t="shared" si="15"/>
        <v>2.4217614201545641</v>
      </c>
      <c r="G109" s="35">
        <f t="shared" ref="G109:H109" si="42">G29-G69</f>
        <v>12762</v>
      </c>
      <c r="H109" s="35">
        <f t="shared" si="42"/>
        <v>11162</v>
      </c>
      <c r="I109" s="36">
        <f t="shared" si="13"/>
        <v>-12.537219871493498</v>
      </c>
      <c r="J109" s="36">
        <f t="shared" si="17"/>
        <v>2.1081219923093775</v>
      </c>
      <c r="K109" s="79"/>
      <c r="L109" s="35">
        <f t="shared" ref="L109" si="43">L29-L69</f>
        <v>39643</v>
      </c>
      <c r="M109" s="36">
        <f t="shared" si="19"/>
        <v>1.8022191439925044</v>
      </c>
      <c r="N109" s="85"/>
    </row>
    <row r="110" spans="1:14" ht="15.75">
      <c r="A110" s="12"/>
      <c r="B110" s="34" t="s">
        <v>1</v>
      </c>
      <c r="C110" s="35">
        <f t="shared" si="14"/>
        <v>2135</v>
      </c>
      <c r="D110" s="35">
        <f t="shared" si="14"/>
        <v>2211</v>
      </c>
      <c r="E110" s="36">
        <f t="shared" si="12"/>
        <v>3.5597189695550258</v>
      </c>
      <c r="F110" s="36">
        <f t="shared" si="15"/>
        <v>8.4589486571275536</v>
      </c>
      <c r="G110" s="35">
        <f t="shared" ref="G110:H110" si="44">G30-G70</f>
        <v>41353</v>
      </c>
      <c r="H110" s="35">
        <f t="shared" si="44"/>
        <v>42314</v>
      </c>
      <c r="I110" s="36">
        <f t="shared" si="13"/>
        <v>2.3238942761105497</v>
      </c>
      <c r="J110" s="36">
        <f t="shared" si="17"/>
        <v>7.9916747879035119</v>
      </c>
      <c r="K110" s="79"/>
      <c r="L110" s="35">
        <f t="shared" ref="L110" si="45">L30-L70</f>
        <v>165106</v>
      </c>
      <c r="M110" s="36">
        <f t="shared" si="19"/>
        <v>7.505920187372964</v>
      </c>
      <c r="N110" s="85"/>
    </row>
    <row r="111" spans="1:14" ht="15.75">
      <c r="A111" s="12"/>
      <c r="B111" s="34" t="s">
        <v>27</v>
      </c>
      <c r="C111" s="35">
        <f t="shared" si="14"/>
        <v>1</v>
      </c>
      <c r="D111" s="35">
        <f t="shared" si="14"/>
        <v>1</v>
      </c>
      <c r="E111" s="36">
        <f t="shared" si="12"/>
        <v>0</v>
      </c>
      <c r="F111" s="36">
        <f t="shared" si="15"/>
        <v>3.8258474252046829E-3</v>
      </c>
      <c r="G111" s="35">
        <f t="shared" ref="G111:H111" si="46">G31-G71</f>
        <v>2</v>
      </c>
      <c r="H111" s="35">
        <f t="shared" si="46"/>
        <v>2</v>
      </c>
      <c r="I111" s="36">
        <f t="shared" si="13"/>
        <v>0</v>
      </c>
      <c r="J111" s="36">
        <f t="shared" si="17"/>
        <v>3.7773194630162649E-4</v>
      </c>
      <c r="K111" s="79"/>
      <c r="L111" s="35">
        <f t="shared" ref="L111" si="47">L31-L71</f>
        <v>40</v>
      </c>
      <c r="M111" s="36">
        <f t="shared" si="19"/>
        <v>1.8184487995282943E-3</v>
      </c>
      <c r="N111" s="85"/>
    </row>
    <row r="112" spans="1:14" ht="15.75">
      <c r="A112" s="12"/>
      <c r="B112" s="34" t="s">
        <v>26</v>
      </c>
      <c r="C112" s="35">
        <f t="shared" si="14"/>
        <v>0</v>
      </c>
      <c r="D112" s="35">
        <f t="shared" si="14"/>
        <v>2</v>
      </c>
      <c r="E112" s="36" t="str">
        <f t="shared" si="12"/>
        <v/>
      </c>
      <c r="F112" s="36">
        <f t="shared" si="15"/>
        <v>7.6516948504093659E-3</v>
      </c>
      <c r="G112" s="35">
        <f t="shared" ref="G112:H112" si="48">G32-G72</f>
        <v>32</v>
      </c>
      <c r="H112" s="35">
        <f t="shared" si="48"/>
        <v>29</v>
      </c>
      <c r="I112" s="36">
        <f t="shared" si="13"/>
        <v>-9.375</v>
      </c>
      <c r="J112" s="36">
        <f t="shared" si="17"/>
        <v>5.4771132213735849E-3</v>
      </c>
      <c r="K112" s="79"/>
      <c r="L112" s="35">
        <f t="shared" ref="L112" si="49">L32-L72</f>
        <v>142</v>
      </c>
      <c r="M112" s="36">
        <f t="shared" si="19"/>
        <v>6.455493238325445E-3</v>
      </c>
      <c r="N112" s="85"/>
    </row>
    <row r="113" spans="1:14" ht="15.75">
      <c r="A113" s="12"/>
      <c r="B113" s="34" t="s">
        <v>8</v>
      </c>
      <c r="C113" s="35">
        <f t="shared" si="14"/>
        <v>439</v>
      </c>
      <c r="D113" s="35">
        <f t="shared" si="14"/>
        <v>335</v>
      </c>
      <c r="E113" s="36">
        <f t="shared" si="12"/>
        <v>-23.690205011389519</v>
      </c>
      <c r="F113" s="36">
        <f t="shared" si="15"/>
        <v>1.2816588874435688</v>
      </c>
      <c r="G113" s="35">
        <f t="shared" ref="G113:H113" si="50">G33-G73</f>
        <v>8823</v>
      </c>
      <c r="H113" s="35">
        <f t="shared" si="50"/>
        <v>6938</v>
      </c>
      <c r="I113" s="36">
        <f t="shared" si="13"/>
        <v>-21.364615210245951</v>
      </c>
      <c r="J113" s="36">
        <f t="shared" si="17"/>
        <v>1.3103521217203424</v>
      </c>
      <c r="K113" s="79"/>
      <c r="L113" s="35">
        <f t="shared" ref="L113" si="51">L33-L73</f>
        <v>40378</v>
      </c>
      <c r="M113" s="36">
        <f t="shared" si="19"/>
        <v>1.8356331406838369</v>
      </c>
      <c r="N113" s="85"/>
    </row>
    <row r="114" spans="1:14" ht="15.75">
      <c r="A114" s="12"/>
      <c r="B114" s="34" t="s">
        <v>19</v>
      </c>
      <c r="C114" s="35">
        <f t="shared" si="14"/>
        <v>296</v>
      </c>
      <c r="D114" s="35">
        <f t="shared" si="14"/>
        <v>317</v>
      </c>
      <c r="E114" s="36">
        <f t="shared" si="12"/>
        <v>7.0945945945946054</v>
      </c>
      <c r="F114" s="36">
        <f t="shared" si="15"/>
        <v>1.2127936337898844</v>
      </c>
      <c r="G114" s="35">
        <f t="shared" ref="G114:H114" si="52">G34-G74</f>
        <v>5767</v>
      </c>
      <c r="H114" s="35">
        <f t="shared" si="52"/>
        <v>5165</v>
      </c>
      <c r="I114" s="36">
        <f t="shared" si="13"/>
        <v>-10.438702965146518</v>
      </c>
      <c r="J114" s="36">
        <f t="shared" si="17"/>
        <v>0.97549275132395052</v>
      </c>
      <c r="K114" s="79"/>
      <c r="L114" s="35">
        <f t="shared" ref="L114" si="53">L34-L74</f>
        <v>20803</v>
      </c>
      <c r="M114" s="36">
        <f t="shared" si="19"/>
        <v>0.94572975941467774</v>
      </c>
      <c r="N114" s="85"/>
    </row>
    <row r="115" spans="1:14" ht="15.75">
      <c r="A115" s="12"/>
      <c r="B115" s="34" t="s">
        <v>17</v>
      </c>
      <c r="C115" s="35">
        <f t="shared" si="14"/>
        <v>473</v>
      </c>
      <c r="D115" s="35">
        <f t="shared" si="14"/>
        <v>469</v>
      </c>
      <c r="E115" s="36">
        <f t="shared" si="12"/>
        <v>-0.84566596194503019</v>
      </c>
      <c r="F115" s="36">
        <f t="shared" si="15"/>
        <v>1.7943224424209963</v>
      </c>
      <c r="G115" s="35">
        <f t="shared" ref="G115:H115" si="54">G35-G75</f>
        <v>7927</v>
      </c>
      <c r="H115" s="35">
        <f t="shared" si="54"/>
        <v>9493</v>
      </c>
      <c r="I115" s="36">
        <f t="shared" si="13"/>
        <v>19.755266809637952</v>
      </c>
      <c r="J115" s="36">
        <f t="shared" si="17"/>
        <v>1.7929046831206703</v>
      </c>
      <c r="K115" s="79"/>
      <c r="L115" s="35">
        <f t="shared" ref="L115" si="55">L35-L75</f>
        <v>31440</v>
      </c>
      <c r="M115" s="36">
        <f t="shared" si="19"/>
        <v>1.4293007564292395</v>
      </c>
      <c r="N115" s="85"/>
    </row>
    <row r="116" spans="1:14" ht="15.75">
      <c r="A116" s="12"/>
      <c r="B116" s="34" t="s">
        <v>4</v>
      </c>
      <c r="C116" s="35">
        <f t="shared" si="14"/>
        <v>712</v>
      </c>
      <c r="D116" s="35">
        <f t="shared" si="14"/>
        <v>829</v>
      </c>
      <c r="E116" s="36">
        <f t="shared" si="12"/>
        <v>16.432584269662918</v>
      </c>
      <c r="F116" s="36">
        <f t="shared" si="15"/>
        <v>3.171627515494682</v>
      </c>
      <c r="G116" s="35">
        <f t="shared" ref="G116:H116" si="56">G36-G76</f>
        <v>16218</v>
      </c>
      <c r="H116" s="35">
        <f t="shared" si="56"/>
        <v>14655</v>
      </c>
      <c r="I116" s="36">
        <f t="shared" si="13"/>
        <v>-9.6374398816130196</v>
      </c>
      <c r="J116" s="36">
        <f t="shared" si="17"/>
        <v>2.7678308365251683</v>
      </c>
      <c r="K116" s="79"/>
      <c r="L116" s="35">
        <f t="shared" ref="L116" si="57">L36-L76</f>
        <v>99632</v>
      </c>
      <c r="M116" s="36">
        <f t="shared" si="19"/>
        <v>4.5293922698650757</v>
      </c>
      <c r="N116" s="85"/>
    </row>
    <row r="117" spans="1:14" ht="15.75">
      <c r="A117" s="12"/>
      <c r="B117" s="34" t="s">
        <v>13</v>
      </c>
      <c r="C117" s="35">
        <f t="shared" si="14"/>
        <v>298</v>
      </c>
      <c r="D117" s="35">
        <f t="shared" si="14"/>
        <v>202</v>
      </c>
      <c r="E117" s="36">
        <f t="shared" si="12"/>
        <v>-32.214765100671137</v>
      </c>
      <c r="F117" s="36">
        <f t="shared" si="15"/>
        <v>0.77282117989134591</v>
      </c>
      <c r="G117" s="35">
        <f t="shared" ref="G117:H117" si="58">G37-G77</f>
        <v>7800</v>
      </c>
      <c r="H117" s="35">
        <f t="shared" si="58"/>
        <v>5725</v>
      </c>
      <c r="I117" s="36">
        <f t="shared" si="13"/>
        <v>-26.602564102564109</v>
      </c>
      <c r="J117" s="36">
        <f t="shared" si="17"/>
        <v>1.081257696288406</v>
      </c>
      <c r="K117" s="79"/>
      <c r="L117" s="35">
        <f t="shared" ref="L117" si="59">L37-L77</f>
        <v>32033</v>
      </c>
      <c r="M117" s="36">
        <f t="shared" si="19"/>
        <v>1.4562592598822464</v>
      </c>
      <c r="N117" s="85"/>
    </row>
    <row r="118" spans="1:14" ht="15.75">
      <c r="A118" s="12"/>
      <c r="B118" s="34" t="s">
        <v>11</v>
      </c>
      <c r="C118" s="35">
        <f t="shared" si="14"/>
        <v>1140</v>
      </c>
      <c r="D118" s="35">
        <f t="shared" si="14"/>
        <v>550</v>
      </c>
      <c r="E118" s="36">
        <f t="shared" si="12"/>
        <v>-51.754385964912288</v>
      </c>
      <c r="F118" s="36">
        <f t="shared" si="15"/>
        <v>2.1042160838625756</v>
      </c>
      <c r="G118" s="35">
        <f t="shared" ref="G118:H118" si="60">G38-G78</f>
        <v>14977</v>
      </c>
      <c r="H118" s="35">
        <f t="shared" si="60"/>
        <v>13026</v>
      </c>
      <c r="I118" s="36">
        <f t="shared" si="13"/>
        <v>-13.026640849302263</v>
      </c>
      <c r="J118" s="36">
        <f t="shared" si="17"/>
        <v>2.4601681662624935</v>
      </c>
      <c r="K118" s="79"/>
      <c r="L118" s="35">
        <f t="shared" ref="L118" si="61">L38-L78</f>
        <v>55731</v>
      </c>
      <c r="M118" s="36">
        <f t="shared" si="19"/>
        <v>2.5335992511627845</v>
      </c>
      <c r="N118" s="85"/>
    </row>
    <row r="119" spans="1:14" ht="15.75">
      <c r="A119" s="12"/>
      <c r="B119" s="34" t="s">
        <v>22</v>
      </c>
      <c r="C119" s="35">
        <f t="shared" si="14"/>
        <v>288</v>
      </c>
      <c r="D119" s="35">
        <f t="shared" si="14"/>
        <v>386</v>
      </c>
      <c r="E119" s="36">
        <f t="shared" si="12"/>
        <v>34.027777777777771</v>
      </c>
      <c r="F119" s="36">
        <f t="shared" si="15"/>
        <v>1.4767771061290076</v>
      </c>
      <c r="G119" s="35">
        <f t="shared" ref="G119:H119" si="62">G39-G79</f>
        <v>5860</v>
      </c>
      <c r="H119" s="35">
        <f t="shared" si="62"/>
        <v>4853</v>
      </c>
      <c r="I119" s="36">
        <f t="shared" si="13"/>
        <v>-17.184300341296932</v>
      </c>
      <c r="J119" s="36">
        <f t="shared" si="17"/>
        <v>0.91656656770089673</v>
      </c>
      <c r="K119" s="79"/>
      <c r="L119" s="35">
        <f t="shared" ref="L119" si="63">L39-L79</f>
        <v>17328</v>
      </c>
      <c r="M119" s="36">
        <f t="shared" si="19"/>
        <v>0.78775201995565713</v>
      </c>
      <c r="N119" s="85"/>
    </row>
    <row r="120" spans="1:14" ht="15.75">
      <c r="A120" s="12"/>
      <c r="B120" s="34" t="s">
        <v>15</v>
      </c>
      <c r="C120" s="35">
        <f t="shared" si="14"/>
        <v>227</v>
      </c>
      <c r="D120" s="35">
        <f t="shared" si="14"/>
        <v>217</v>
      </c>
      <c r="E120" s="36">
        <f t="shared" si="12"/>
        <v>-4.4052863436123353</v>
      </c>
      <c r="F120" s="36">
        <f t="shared" si="15"/>
        <v>0.83020889126941622</v>
      </c>
      <c r="G120" s="35">
        <f t="shared" ref="G120:H120" si="64">G40-G80</f>
        <v>3997</v>
      </c>
      <c r="H120" s="35">
        <f t="shared" si="64"/>
        <v>4768</v>
      </c>
      <c r="I120" s="36">
        <f t="shared" si="13"/>
        <v>19.28946710032524</v>
      </c>
      <c r="J120" s="36">
        <f t="shared" si="17"/>
        <v>0.90051295998307757</v>
      </c>
      <c r="K120" s="79"/>
      <c r="L120" s="35">
        <f t="shared" ref="L120" si="65">L40-L80</f>
        <v>20393</v>
      </c>
      <c r="M120" s="36">
        <f t="shared" si="19"/>
        <v>0.92709065921951272</v>
      </c>
      <c r="N120" s="85"/>
    </row>
    <row r="121" spans="1:14" ht="15.75">
      <c r="A121" s="12"/>
      <c r="B121" s="34" t="s">
        <v>6</v>
      </c>
      <c r="C121" s="35">
        <f t="shared" si="14"/>
        <v>462</v>
      </c>
      <c r="D121" s="35">
        <f t="shared" si="14"/>
        <v>595</v>
      </c>
      <c r="E121" s="36">
        <f t="shared" si="12"/>
        <v>28.787878787878785</v>
      </c>
      <c r="F121" s="36">
        <f t="shared" si="15"/>
        <v>2.2763792179967863</v>
      </c>
      <c r="G121" s="35">
        <f t="shared" ref="G121:H121" si="66">G41-G81</f>
        <v>8085</v>
      </c>
      <c r="H121" s="35">
        <f t="shared" si="66"/>
        <v>10968</v>
      </c>
      <c r="I121" s="36">
        <f t="shared" si="13"/>
        <v>35.658627087198511</v>
      </c>
      <c r="J121" s="36">
        <f t="shared" si="17"/>
        <v>2.0714819935181197</v>
      </c>
      <c r="K121" s="79"/>
      <c r="L121" s="35">
        <f t="shared" ref="L121" si="67">L41-L81</f>
        <v>39653</v>
      </c>
      <c r="M121" s="36">
        <f t="shared" si="19"/>
        <v>1.8026737561923865</v>
      </c>
      <c r="N121" s="85"/>
    </row>
    <row r="122" spans="1:14" ht="15.75">
      <c r="A122" s="12"/>
      <c r="B122" s="34" t="s">
        <v>74</v>
      </c>
      <c r="C122" s="35">
        <f t="shared" si="14"/>
        <v>143</v>
      </c>
      <c r="D122" s="35">
        <f t="shared" si="14"/>
        <v>32</v>
      </c>
      <c r="E122" s="36">
        <f t="shared" si="12"/>
        <v>-77.622377622377627</v>
      </c>
      <c r="F122" s="36">
        <f t="shared" si="15"/>
        <v>0.12242711760654985</v>
      </c>
      <c r="G122" s="35">
        <f t="shared" ref="G122:H122" si="68">G42-G82</f>
        <v>680</v>
      </c>
      <c r="H122" s="35">
        <f t="shared" si="68"/>
        <v>735</v>
      </c>
      <c r="I122" s="36">
        <f t="shared" si="13"/>
        <v>8.0882352941176414</v>
      </c>
      <c r="J122" s="36">
        <f t="shared" si="17"/>
        <v>0.13881649026584775</v>
      </c>
      <c r="K122" s="79"/>
      <c r="L122" s="35">
        <f t="shared" ref="L122" si="69">L42-L82</f>
        <v>1938</v>
      </c>
      <c r="M122" s="36">
        <f t="shared" si="19"/>
        <v>8.8103844337145867E-2</v>
      </c>
      <c r="N122" s="85"/>
    </row>
    <row r="123" spans="1:14" ht="15.75">
      <c r="A123" s="12"/>
      <c r="B123" s="34" t="s">
        <v>3</v>
      </c>
      <c r="C123" s="35">
        <f t="shared" si="14"/>
        <v>2080</v>
      </c>
      <c r="D123" s="35">
        <f t="shared" si="14"/>
        <v>1893</v>
      </c>
      <c r="E123" s="36">
        <f t="shared" si="12"/>
        <v>-8.9903846153846168</v>
      </c>
      <c r="F123" s="36">
        <f t="shared" si="15"/>
        <v>7.2423291759124648</v>
      </c>
      <c r="G123" s="35">
        <f t="shared" ref="G123:H123" si="70">G43-G83</f>
        <v>33083</v>
      </c>
      <c r="H123" s="35">
        <f t="shared" si="70"/>
        <v>34845</v>
      </c>
      <c r="I123" s="36">
        <f t="shared" si="13"/>
        <v>5.3259982468337297</v>
      </c>
      <c r="J123" s="36">
        <f t="shared" si="17"/>
        <v>6.5810348344400875</v>
      </c>
      <c r="K123" s="79"/>
      <c r="L123" s="35">
        <f t="shared" ref="L123" si="71">L43-L83</f>
        <v>138837</v>
      </c>
      <c r="M123" s="36">
        <f t="shared" si="19"/>
        <v>6.3116993995027455</v>
      </c>
      <c r="N123" s="85"/>
    </row>
    <row r="124" spans="1:14" ht="15.75">
      <c r="A124" s="12"/>
      <c r="B124" s="34" t="s">
        <v>20</v>
      </c>
      <c r="C124" s="35">
        <f t="shared" si="14"/>
        <v>128</v>
      </c>
      <c r="D124" s="35">
        <f t="shared" si="14"/>
        <v>336</v>
      </c>
      <c r="E124" s="36">
        <f t="shared" si="12"/>
        <v>162.5</v>
      </c>
      <c r="F124" s="36">
        <f t="shared" si="15"/>
        <v>1.2854847348687735</v>
      </c>
      <c r="G124" s="35">
        <f t="shared" ref="G124:H124" si="72">G44-G84</f>
        <v>4061</v>
      </c>
      <c r="H124" s="35">
        <f t="shared" si="72"/>
        <v>2983</v>
      </c>
      <c r="I124" s="36">
        <f t="shared" si="13"/>
        <v>-26.545185914799308</v>
      </c>
      <c r="J124" s="36">
        <f t="shared" si="17"/>
        <v>0.56338719790887593</v>
      </c>
      <c r="K124" s="79"/>
      <c r="L124" s="35">
        <f t="shared" ref="L124" si="73">L44-L84</f>
        <v>21499</v>
      </c>
      <c r="M124" s="36">
        <f t="shared" si="19"/>
        <v>0.97737076852646998</v>
      </c>
      <c r="N124" s="85"/>
    </row>
    <row r="125" spans="1:14" ht="15.75">
      <c r="A125" s="12"/>
      <c r="B125" s="34" t="s">
        <v>7</v>
      </c>
      <c r="C125" s="35">
        <f t="shared" ref="C125:D129" si="74">C45-C85</f>
        <v>566</v>
      </c>
      <c r="D125" s="35">
        <f t="shared" si="74"/>
        <v>622</v>
      </c>
      <c r="E125" s="36">
        <f t="shared" ref="E125:E130" si="75">IF(ISBLANK(D125),"",(IFERROR(((D125/C125-1)*100),"")))</f>
        <v>9.8939929328621936</v>
      </c>
      <c r="F125" s="36">
        <f t="shared" si="15"/>
        <v>2.3796770984773126</v>
      </c>
      <c r="G125" s="35">
        <f t="shared" ref="G125:H129" si="76">G45-G85</f>
        <v>12116</v>
      </c>
      <c r="H125" s="35">
        <f t="shared" si="76"/>
        <v>11675</v>
      </c>
      <c r="I125" s="36">
        <f t="shared" ref="I125:I130" si="77">IF(ISBLANK(H125),"",(IFERROR(((H125/G125-1)*100),"")))</f>
        <v>-3.6398151205018103</v>
      </c>
      <c r="J125" s="36">
        <f t="shared" si="17"/>
        <v>2.2050102365357449</v>
      </c>
      <c r="K125" s="79"/>
      <c r="L125" s="35">
        <f>L45-L85</f>
        <v>49586</v>
      </c>
      <c r="M125" s="36">
        <f t="shared" si="19"/>
        <v>2.2542400543352503</v>
      </c>
      <c r="N125" s="85"/>
    </row>
    <row r="126" spans="1:14" ht="15.75">
      <c r="A126" s="12"/>
      <c r="B126" s="34" t="s">
        <v>232</v>
      </c>
      <c r="C126" s="35">
        <f t="shared" si="74"/>
        <v>2208</v>
      </c>
      <c r="D126" s="35">
        <f t="shared" si="74"/>
        <v>1310</v>
      </c>
      <c r="E126" s="36">
        <f t="shared" si="75"/>
        <v>-40.670289855072461</v>
      </c>
      <c r="F126" s="36">
        <f t="shared" si="15"/>
        <v>5.0118601270181342</v>
      </c>
      <c r="G126" s="35">
        <f t="shared" si="76"/>
        <v>49532</v>
      </c>
      <c r="H126" s="35">
        <f t="shared" si="76"/>
        <v>32285</v>
      </c>
      <c r="I126" s="36">
        <f t="shared" si="77"/>
        <v>-34.819914398772511</v>
      </c>
      <c r="J126" s="36">
        <f t="shared" si="17"/>
        <v>6.0975379431740064</v>
      </c>
      <c r="K126" s="79"/>
      <c r="L126" s="35">
        <f>L46-L86</f>
        <v>239436</v>
      </c>
      <c r="M126" s="36">
        <f t="shared" si="19"/>
        <v>10.885052669096417</v>
      </c>
      <c r="N126" s="85"/>
    </row>
    <row r="127" spans="1:14" ht="15.75">
      <c r="A127" s="12"/>
      <c r="B127" s="34" t="s">
        <v>29</v>
      </c>
      <c r="C127" s="35">
        <f t="shared" si="74"/>
        <v>0</v>
      </c>
      <c r="D127" s="35">
        <f t="shared" si="74"/>
        <v>0</v>
      </c>
      <c r="E127" s="36" t="str">
        <f t="shared" si="75"/>
        <v/>
      </c>
      <c r="F127" s="36">
        <f t="shared" si="15"/>
        <v>0</v>
      </c>
      <c r="G127" s="35">
        <f t="shared" si="76"/>
        <v>4</v>
      </c>
      <c r="H127" s="35">
        <f t="shared" si="76"/>
        <v>2</v>
      </c>
      <c r="I127" s="36">
        <f t="shared" si="77"/>
        <v>-50</v>
      </c>
      <c r="J127" s="36">
        <f t="shared" si="17"/>
        <v>3.7773194630162649E-4</v>
      </c>
      <c r="K127" s="79"/>
      <c r="L127" s="35">
        <f>L47-L87</f>
        <v>31</v>
      </c>
      <c r="M127" s="36">
        <f t="shared" si="19"/>
        <v>1.4092978196344281E-3</v>
      </c>
      <c r="N127" s="85"/>
    </row>
    <row r="128" spans="1:14" ht="15.75">
      <c r="A128" s="12"/>
      <c r="B128" s="34" t="s">
        <v>28</v>
      </c>
      <c r="C128" s="35">
        <f t="shared" si="74"/>
        <v>0</v>
      </c>
      <c r="D128" s="35">
        <f t="shared" si="74"/>
        <v>3</v>
      </c>
      <c r="E128" s="36" t="str">
        <f t="shared" si="75"/>
        <v/>
      </c>
      <c r="F128" s="36">
        <f t="shared" si="15"/>
        <v>1.1477542275614049E-2</v>
      </c>
      <c r="G128" s="35">
        <f t="shared" si="76"/>
        <v>14</v>
      </c>
      <c r="H128" s="35">
        <f t="shared" si="76"/>
        <v>13</v>
      </c>
      <c r="I128" s="36">
        <f t="shared" si="77"/>
        <v>-7.1428571428571397</v>
      </c>
      <c r="J128" s="36">
        <f t="shared" si="17"/>
        <v>2.4552576509605725E-3</v>
      </c>
      <c r="K128" s="79"/>
      <c r="L128" s="35">
        <f>L48-L88</f>
        <v>61</v>
      </c>
      <c r="M128" s="36">
        <f t="shared" si="19"/>
        <v>2.7731344192806488E-3</v>
      </c>
      <c r="N128" s="85"/>
    </row>
    <row r="129" spans="1:14" ht="15.75">
      <c r="A129" s="12"/>
      <c r="B129" s="34" t="s">
        <v>71</v>
      </c>
      <c r="C129" s="35">
        <f t="shared" si="74"/>
        <v>0</v>
      </c>
      <c r="D129" s="35">
        <f t="shared" si="74"/>
        <v>0</v>
      </c>
      <c r="E129" s="36" t="str">
        <f t="shared" si="75"/>
        <v/>
      </c>
      <c r="F129" s="36">
        <f t="shared" si="15"/>
        <v>0</v>
      </c>
      <c r="G129" s="35">
        <f t="shared" si="76"/>
        <v>0</v>
      </c>
      <c r="H129" s="35">
        <f t="shared" si="76"/>
        <v>0</v>
      </c>
      <c r="I129" s="36" t="str">
        <f t="shared" si="77"/>
        <v/>
      </c>
      <c r="J129" s="36">
        <f t="shared" si="17"/>
        <v>0</v>
      </c>
      <c r="K129" s="79"/>
      <c r="L129" s="35">
        <f>L49-L89</f>
        <v>53</v>
      </c>
      <c r="M129" s="36">
        <f t="shared" si="19"/>
        <v>2.4094446593749901E-3</v>
      </c>
      <c r="N129" s="85"/>
    </row>
    <row r="130" spans="1:14" ht="15.75">
      <c r="A130" s="12"/>
      <c r="B130" s="40" t="s">
        <v>70</v>
      </c>
      <c r="C130" s="37">
        <f>SUM(C96:C129)</f>
        <v>27860</v>
      </c>
      <c r="D130" s="37">
        <f>SUM(D96:D129)</f>
        <v>26138</v>
      </c>
      <c r="E130" s="38">
        <f t="shared" si="75"/>
        <v>-6.1809045226130621</v>
      </c>
      <c r="F130" s="38">
        <f>SUM(F96:F129)</f>
        <v>100</v>
      </c>
      <c r="G130" s="37">
        <f>SUM(G96:G129)</f>
        <v>513470</v>
      </c>
      <c r="H130" s="37">
        <f>SUM(H96:H129)</f>
        <v>529476</v>
      </c>
      <c r="I130" s="38">
        <f t="shared" si="77"/>
        <v>3.117222038288503</v>
      </c>
      <c r="J130" s="38">
        <f>SUM(J96:J129)</f>
        <v>100</v>
      </c>
      <c r="K130" s="79"/>
      <c r="L130" s="37">
        <f>SUM(L96:L129)</f>
        <v>2199677</v>
      </c>
      <c r="M130" s="38">
        <f>SUM(M96:M129)</f>
        <v>100.00000000000001</v>
      </c>
      <c r="N130" s="85"/>
    </row>
    <row r="131" spans="1:14">
      <c r="A131" s="12"/>
      <c r="N131" s="85"/>
    </row>
    <row r="132" spans="1:14" s="2" customFormat="1" ht="15.75">
      <c r="A132" s="22"/>
      <c r="B132" s="34" t="s">
        <v>255</v>
      </c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85"/>
    </row>
    <row r="133" spans="1:14" s="2" customFormat="1">
      <c r="A133" s="22"/>
      <c r="B133" s="8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85"/>
    </row>
    <row r="134" spans="1:14" s="2" customFormat="1">
      <c r="A134" s="18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93"/>
    </row>
    <row r="135" spans="1:14" s="2" customForma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>
      <c r="A136" s="12"/>
    </row>
    <row r="137" spans="1:14">
      <c r="A137" s="12"/>
    </row>
  </sheetData>
  <mergeCells count="23">
    <mergeCell ref="J13:J14"/>
    <mergeCell ref="M13:M14"/>
    <mergeCell ref="C10:M10"/>
    <mergeCell ref="C13:D13"/>
    <mergeCell ref="E13:E14"/>
    <mergeCell ref="F13:F14"/>
    <mergeCell ref="G13:H13"/>
    <mergeCell ref="I13:I14"/>
    <mergeCell ref="C11:M11"/>
    <mergeCell ref="J53:J54"/>
    <mergeCell ref="M53:M54"/>
    <mergeCell ref="C53:D53"/>
    <mergeCell ref="E53:E54"/>
    <mergeCell ref="F53:F54"/>
    <mergeCell ref="G53:H53"/>
    <mergeCell ref="I53:I54"/>
    <mergeCell ref="G93:H93"/>
    <mergeCell ref="F93:F94"/>
    <mergeCell ref="E93:E94"/>
    <mergeCell ref="C93:D93"/>
    <mergeCell ref="M93:M94"/>
    <mergeCell ref="J93:J94"/>
    <mergeCell ref="I93:I9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FF0000"/>
  </sheetPr>
  <dimension ref="A1:V132"/>
  <sheetViews>
    <sheetView showGridLines="0" topLeftCell="A15" zoomScale="70" zoomScaleNormal="70" workbookViewId="0">
      <selection activeCell="V34" sqref="V34"/>
    </sheetView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9" t="s">
        <v>105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5"/>
    </row>
    <row r="12" spans="1:22">
      <c r="A12" s="12"/>
      <c r="B12" s="8"/>
      <c r="C12" s="110" t="s">
        <v>311</v>
      </c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5"/>
    </row>
    <row r="13" spans="1:22" ht="18.75">
      <c r="A13" s="12"/>
      <c r="B13" s="92" t="s">
        <v>307</v>
      </c>
      <c r="N13" s="15"/>
    </row>
    <row r="14" spans="1:22" ht="47.25">
      <c r="A14" s="12"/>
      <c r="B14" s="30" t="s">
        <v>256</v>
      </c>
      <c r="C14" s="108" t="s">
        <v>319</v>
      </c>
      <c r="D14" s="108"/>
      <c r="E14" s="104" t="s">
        <v>316</v>
      </c>
      <c r="F14" s="104" t="s">
        <v>306</v>
      </c>
      <c r="G14" s="106" t="s">
        <v>321</v>
      </c>
      <c r="H14" s="107"/>
      <c r="I14" s="104" t="s">
        <v>316</v>
      </c>
      <c r="J14" s="104" t="s">
        <v>306</v>
      </c>
      <c r="K14" s="32"/>
      <c r="L14" s="86" t="s">
        <v>322</v>
      </c>
      <c r="M14" s="104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4"/>
      <c r="F15" s="104"/>
      <c r="G15" s="31">
        <v>2017</v>
      </c>
      <c r="H15" s="31">
        <v>2018</v>
      </c>
      <c r="I15" s="104"/>
      <c r="J15" s="104"/>
      <c r="K15" s="32"/>
      <c r="L15" s="39" t="s">
        <v>318</v>
      </c>
      <c r="M15" s="104"/>
      <c r="N15" s="15"/>
    </row>
    <row r="16" spans="1:22">
      <c r="A16" s="12"/>
      <c r="B16" s="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6" ht="15.75">
      <c r="A17" s="12"/>
      <c r="B17" s="34" t="s">
        <v>23</v>
      </c>
      <c r="C17" s="35">
        <v>166</v>
      </c>
      <c r="D17" s="35">
        <v>119</v>
      </c>
      <c r="E17" s="36">
        <f t="shared" ref="E17:E49" si="0">IF(ISBLANK(D17),"",(IFERROR(((D17/C17-1)*100),"")))</f>
        <v>-28.31325301204819</v>
      </c>
      <c r="F17" s="36">
        <f>+(D17*100)/$D$49</f>
        <v>0.38930873163869534</v>
      </c>
      <c r="G17" s="35">
        <v>4246</v>
      </c>
      <c r="H17" s="35">
        <v>3063</v>
      </c>
      <c r="I17" s="36">
        <f t="shared" ref="I17:I49" si="1">IF(ISBLANK(H17),"",(IFERROR(((H17/G17-1)*100),"")))</f>
        <v>-27.861516721620351</v>
      </c>
      <c r="J17" s="36">
        <f>+(H17*100)/$H$49</f>
        <v>0.47694976378296061</v>
      </c>
      <c r="K17" s="79"/>
      <c r="L17" s="35">
        <v>15893</v>
      </c>
      <c r="M17" s="36">
        <f>+(L17*100)/$L$49</f>
        <v>0.54210700993857164</v>
      </c>
      <c r="N17" s="15"/>
      <c r="O17" s="114">
        <f>C55+C93</f>
        <v>166</v>
      </c>
      <c r="P17" s="114">
        <f>D55+D93</f>
        <v>119</v>
      </c>
    </row>
    <row r="18" spans="1:16" ht="15.75">
      <c r="A18" s="12"/>
      <c r="B18" s="34" t="s">
        <v>43</v>
      </c>
      <c r="C18" s="35">
        <v>360</v>
      </c>
      <c r="D18" s="35">
        <v>319</v>
      </c>
      <c r="E18" s="36">
        <f t="shared" si="0"/>
        <v>-11.388888888888893</v>
      </c>
      <c r="F18" s="36">
        <f t="shared" ref="F18:F48" si="2">+(D18*100)/$D$49</f>
        <v>1.043609120947427</v>
      </c>
      <c r="G18" s="35">
        <v>6855</v>
      </c>
      <c r="H18" s="35">
        <v>8362</v>
      </c>
      <c r="I18" s="36">
        <f t="shared" si="1"/>
        <v>21.983953318745431</v>
      </c>
      <c r="J18" s="36">
        <f t="shared" ref="J18:J48" si="3">+(H18*100)/$H$49</f>
        <v>1.3020744122602406</v>
      </c>
      <c r="K18" s="79"/>
      <c r="L18" s="35">
        <v>36597</v>
      </c>
      <c r="M18" s="36">
        <f t="shared" ref="M18:M48" si="4">+(L18*100)/$L$49</f>
        <v>1.2483162551262761</v>
      </c>
      <c r="N18" s="15"/>
      <c r="O18" s="114">
        <f t="shared" ref="O18:O48" si="5">C56+C94</f>
        <v>360</v>
      </c>
      <c r="P18" s="114">
        <f t="shared" ref="P18:P48" si="6">D56+D94</f>
        <v>319</v>
      </c>
    </row>
    <row r="19" spans="1:16" ht="15.75">
      <c r="A19" s="12"/>
      <c r="B19" s="34" t="s">
        <v>33</v>
      </c>
      <c r="C19" s="35">
        <v>1768</v>
      </c>
      <c r="D19" s="35">
        <v>1852</v>
      </c>
      <c r="E19" s="36">
        <f t="shared" si="0"/>
        <v>4.7511312217194623</v>
      </c>
      <c r="F19" s="36">
        <f t="shared" si="2"/>
        <v>6.0588216049988546</v>
      </c>
      <c r="G19" s="35">
        <v>38601</v>
      </c>
      <c r="H19" s="35">
        <v>46539</v>
      </c>
      <c r="I19" s="36">
        <f t="shared" si="1"/>
        <v>20.564234087199807</v>
      </c>
      <c r="J19" s="36">
        <f t="shared" si="3"/>
        <v>7.2467401425710749</v>
      </c>
      <c r="K19" s="79"/>
      <c r="L19" s="35">
        <v>185516</v>
      </c>
      <c r="M19" s="36">
        <f t="shared" si="4"/>
        <v>6.3279131728285449</v>
      </c>
      <c r="N19" s="15"/>
      <c r="O19" s="114">
        <f t="shared" si="5"/>
        <v>1768</v>
      </c>
      <c r="P19" s="114">
        <f t="shared" si="6"/>
        <v>1852</v>
      </c>
    </row>
    <row r="20" spans="1:16" ht="15.75">
      <c r="A20" s="12"/>
      <c r="B20" s="34" t="s">
        <v>30</v>
      </c>
      <c r="C20" s="35">
        <v>10364</v>
      </c>
      <c r="D20" s="35">
        <v>12360</v>
      </c>
      <c r="E20" s="36">
        <f t="shared" si="0"/>
        <v>19.25897336935547</v>
      </c>
      <c r="F20" s="36">
        <f t="shared" si="2"/>
        <v>40.435764059279613</v>
      </c>
      <c r="G20" s="35">
        <v>225723</v>
      </c>
      <c r="H20" s="35">
        <v>246343</v>
      </c>
      <c r="I20" s="36">
        <f t="shared" si="1"/>
        <v>9.1350903541065787</v>
      </c>
      <c r="J20" s="36">
        <f t="shared" si="3"/>
        <v>38.358875501007468</v>
      </c>
      <c r="K20" s="79"/>
      <c r="L20" s="35">
        <v>1082445</v>
      </c>
      <c r="M20" s="36">
        <f t="shared" si="4"/>
        <v>36.921979637133155</v>
      </c>
      <c r="N20" s="15"/>
      <c r="O20" s="114">
        <f t="shared" si="5"/>
        <v>10364</v>
      </c>
      <c r="P20" s="114">
        <f t="shared" si="6"/>
        <v>12360</v>
      </c>
    </row>
    <row r="21" spans="1:16" ht="15.75">
      <c r="A21" s="12"/>
      <c r="B21" s="34" t="s">
        <v>34</v>
      </c>
      <c r="C21" s="35">
        <v>1083</v>
      </c>
      <c r="D21" s="35">
        <v>1172</v>
      </c>
      <c r="E21" s="36">
        <f t="shared" si="0"/>
        <v>8.2179132040627998</v>
      </c>
      <c r="F21" s="36">
        <f t="shared" si="2"/>
        <v>3.8342002813491676</v>
      </c>
      <c r="G21" s="35">
        <v>23532</v>
      </c>
      <c r="H21" s="35">
        <v>22187</v>
      </c>
      <c r="I21" s="36">
        <f t="shared" si="1"/>
        <v>-5.7156212816590219</v>
      </c>
      <c r="J21" s="36">
        <f t="shared" si="3"/>
        <v>3.4548104502293655</v>
      </c>
      <c r="K21" s="79"/>
      <c r="L21" s="35">
        <v>96931</v>
      </c>
      <c r="M21" s="36">
        <f t="shared" si="4"/>
        <v>3.3062967709278102</v>
      </c>
      <c r="N21" s="15"/>
      <c r="O21" s="114">
        <f t="shared" si="5"/>
        <v>1083</v>
      </c>
      <c r="P21" s="114">
        <f t="shared" si="6"/>
        <v>1172</v>
      </c>
    </row>
    <row r="22" spans="1:16" ht="15.75">
      <c r="A22" s="12"/>
      <c r="B22" s="34" t="s">
        <v>32</v>
      </c>
      <c r="C22" s="35">
        <v>1896</v>
      </c>
      <c r="D22" s="35">
        <v>1499</v>
      </c>
      <c r="E22" s="36">
        <f t="shared" si="0"/>
        <v>-20.93881856540084</v>
      </c>
      <c r="F22" s="36">
        <f t="shared" si="2"/>
        <v>4.9039814178689438</v>
      </c>
      <c r="G22" s="35">
        <v>44090</v>
      </c>
      <c r="H22" s="35">
        <v>34421</v>
      </c>
      <c r="I22" s="36">
        <f t="shared" si="1"/>
        <v>-21.930142889544115</v>
      </c>
      <c r="J22" s="36">
        <f t="shared" si="3"/>
        <v>5.3598066663967634</v>
      </c>
      <c r="K22" s="79"/>
      <c r="L22" s="35">
        <v>251723</v>
      </c>
      <c r="M22" s="36">
        <f t="shared" si="4"/>
        <v>8.5862205287086812</v>
      </c>
      <c r="N22" s="15"/>
      <c r="O22" s="114">
        <f t="shared" si="5"/>
        <v>1896</v>
      </c>
      <c r="P22" s="114">
        <f t="shared" si="6"/>
        <v>1499</v>
      </c>
    </row>
    <row r="23" spans="1:16" ht="15.75">
      <c r="A23" s="12"/>
      <c r="B23" s="34" t="s">
        <v>35</v>
      </c>
      <c r="C23" s="35">
        <v>478</v>
      </c>
      <c r="D23" s="35">
        <v>657</v>
      </c>
      <c r="E23" s="36">
        <f t="shared" si="0"/>
        <v>37.447698744769873</v>
      </c>
      <c r="F23" s="36">
        <f t="shared" si="2"/>
        <v>2.1493767788791835</v>
      </c>
      <c r="G23" s="35">
        <v>10731</v>
      </c>
      <c r="H23" s="35">
        <v>9425</v>
      </c>
      <c r="I23" s="36">
        <f t="shared" si="1"/>
        <v>-12.170347591091236</v>
      </c>
      <c r="J23" s="36">
        <f t="shared" si="3"/>
        <v>1.4675976244382642</v>
      </c>
      <c r="K23" s="79"/>
      <c r="L23" s="35">
        <v>47897</v>
      </c>
      <c r="M23" s="36">
        <f t="shared" si="4"/>
        <v>1.6337569656469997</v>
      </c>
      <c r="N23" s="15"/>
      <c r="O23" s="114">
        <f t="shared" si="5"/>
        <v>478</v>
      </c>
      <c r="P23" s="114">
        <f t="shared" si="6"/>
        <v>657</v>
      </c>
    </row>
    <row r="24" spans="1:16" ht="15.75">
      <c r="A24" s="12"/>
      <c r="B24" s="34" t="s">
        <v>41</v>
      </c>
      <c r="C24" s="35">
        <v>1512</v>
      </c>
      <c r="D24" s="35">
        <v>701</v>
      </c>
      <c r="E24" s="36">
        <f t="shared" si="0"/>
        <v>-53.637566137566139</v>
      </c>
      <c r="F24" s="36">
        <f t="shared" si="2"/>
        <v>2.2933228645271044</v>
      </c>
      <c r="G24" s="35">
        <v>22480</v>
      </c>
      <c r="H24" s="35">
        <v>19871</v>
      </c>
      <c r="I24" s="36">
        <f t="shared" si="1"/>
        <v>-11.605871886120999</v>
      </c>
      <c r="J24" s="36">
        <f t="shared" si="3"/>
        <v>3.0941785034708489</v>
      </c>
      <c r="K24" s="79"/>
      <c r="L24" s="35">
        <v>93419</v>
      </c>
      <c r="M24" s="36">
        <f t="shared" si="4"/>
        <v>3.1865031624898652</v>
      </c>
      <c r="N24" s="15"/>
      <c r="O24" s="114">
        <f t="shared" si="5"/>
        <v>1512</v>
      </c>
      <c r="P24" s="114">
        <f t="shared" si="6"/>
        <v>701</v>
      </c>
    </row>
    <row r="25" spans="1:16" ht="15.75">
      <c r="A25" s="12"/>
      <c r="B25" s="34" t="s">
        <v>52</v>
      </c>
      <c r="C25" s="35">
        <v>220</v>
      </c>
      <c r="D25" s="35">
        <v>122</v>
      </c>
      <c r="E25" s="36">
        <f t="shared" si="0"/>
        <v>-44.545454545454547</v>
      </c>
      <c r="F25" s="36">
        <f t="shared" si="2"/>
        <v>0.39912323747832629</v>
      </c>
      <c r="G25" s="35">
        <v>4142</v>
      </c>
      <c r="H25" s="35">
        <v>4153</v>
      </c>
      <c r="I25" s="36">
        <f t="shared" si="1"/>
        <v>0.2655721873491057</v>
      </c>
      <c r="J25" s="36">
        <f t="shared" si="3"/>
        <v>0.64667723440765112</v>
      </c>
      <c r="K25" s="79"/>
      <c r="L25" s="35">
        <v>19630</v>
      </c>
      <c r="M25" s="36">
        <f t="shared" si="4"/>
        <v>0.66957532278954013</v>
      </c>
      <c r="N25" s="15"/>
      <c r="O25" s="114">
        <f t="shared" si="5"/>
        <v>220</v>
      </c>
      <c r="P25" s="114">
        <f t="shared" si="6"/>
        <v>122</v>
      </c>
    </row>
    <row r="26" spans="1:16" ht="15.75">
      <c r="A26" s="12"/>
      <c r="B26" s="34" t="s">
        <v>38</v>
      </c>
      <c r="C26" s="35">
        <v>755</v>
      </c>
      <c r="D26" s="35">
        <v>896</v>
      </c>
      <c r="E26" s="36">
        <f t="shared" si="0"/>
        <v>18.675496688741731</v>
      </c>
      <c r="F26" s="36">
        <f t="shared" si="2"/>
        <v>2.9312657441031176</v>
      </c>
      <c r="G26" s="35">
        <v>16857</v>
      </c>
      <c r="H26" s="35">
        <v>16514</v>
      </c>
      <c r="I26" s="36">
        <f t="shared" si="1"/>
        <v>-2.0347630064661559</v>
      </c>
      <c r="J26" s="36">
        <f t="shared" si="3"/>
        <v>2.5714490366019627</v>
      </c>
      <c r="K26" s="79"/>
      <c r="L26" s="35">
        <v>77527</v>
      </c>
      <c r="M26" s="36">
        <f t="shared" si="4"/>
        <v>2.6444302623486848</v>
      </c>
      <c r="N26" s="15"/>
      <c r="O26" s="114">
        <f t="shared" si="5"/>
        <v>755</v>
      </c>
      <c r="P26" s="114">
        <f t="shared" si="6"/>
        <v>896</v>
      </c>
    </row>
    <row r="27" spans="1:16" ht="15.75">
      <c r="A27" s="12"/>
      <c r="B27" s="34" t="s">
        <v>57</v>
      </c>
      <c r="C27" s="35">
        <v>0</v>
      </c>
      <c r="D27" s="35">
        <v>2</v>
      </c>
      <c r="E27" s="36" t="str">
        <f t="shared" si="0"/>
        <v/>
      </c>
      <c r="F27" s="36">
        <f t="shared" si="2"/>
        <v>6.5430038930873163E-3</v>
      </c>
      <c r="G27" s="35">
        <v>5</v>
      </c>
      <c r="H27" s="35">
        <v>3</v>
      </c>
      <c r="I27" s="36">
        <f t="shared" si="1"/>
        <v>-40</v>
      </c>
      <c r="J27" s="36">
        <f t="shared" si="3"/>
        <v>4.6713982740740511E-4</v>
      </c>
      <c r="K27" s="79"/>
      <c r="L27" s="35">
        <v>58</v>
      </c>
      <c r="M27" s="36">
        <f t="shared" si="4"/>
        <v>1.9783682486904396E-3</v>
      </c>
      <c r="N27" s="15"/>
      <c r="O27" s="114">
        <f t="shared" si="5"/>
        <v>0</v>
      </c>
      <c r="P27" s="114">
        <f t="shared" si="6"/>
        <v>2</v>
      </c>
    </row>
    <row r="28" spans="1:16" ht="15.75">
      <c r="A28" s="12"/>
      <c r="B28" s="34" t="s">
        <v>56</v>
      </c>
      <c r="C28" s="35">
        <v>121</v>
      </c>
      <c r="D28" s="35">
        <v>29</v>
      </c>
      <c r="E28" s="36">
        <f t="shared" si="0"/>
        <v>-76.033057851239676</v>
      </c>
      <c r="F28" s="36">
        <f t="shared" si="2"/>
        <v>9.4873556449766083E-2</v>
      </c>
      <c r="G28" s="35">
        <v>915</v>
      </c>
      <c r="H28" s="35">
        <v>891</v>
      </c>
      <c r="I28" s="36">
        <f t="shared" si="1"/>
        <v>-2.6229508196721318</v>
      </c>
      <c r="J28" s="36">
        <f t="shared" si="3"/>
        <v>0.13874052873999931</v>
      </c>
      <c r="K28" s="79"/>
      <c r="L28" s="35">
        <v>3336</v>
      </c>
      <c r="M28" s="36">
        <f t="shared" si="4"/>
        <v>0.11379028409709149</v>
      </c>
      <c r="N28" s="15"/>
      <c r="O28" s="114">
        <f t="shared" si="5"/>
        <v>121</v>
      </c>
      <c r="P28" s="114">
        <f t="shared" si="6"/>
        <v>29</v>
      </c>
    </row>
    <row r="29" spans="1:16" ht="15.75">
      <c r="A29" s="12"/>
      <c r="B29" s="34" t="s">
        <v>39</v>
      </c>
      <c r="C29" s="35">
        <v>932</v>
      </c>
      <c r="D29" s="35">
        <v>525</v>
      </c>
      <c r="E29" s="36">
        <f t="shared" si="0"/>
        <v>-43.66952789699571</v>
      </c>
      <c r="F29" s="36">
        <f t="shared" si="2"/>
        <v>1.7175385219354204</v>
      </c>
      <c r="G29" s="35">
        <v>11292</v>
      </c>
      <c r="H29" s="35">
        <v>11717</v>
      </c>
      <c r="I29" s="36">
        <f t="shared" si="1"/>
        <v>3.7637265320580982</v>
      </c>
      <c r="J29" s="36">
        <f t="shared" si="3"/>
        <v>1.8244924525775219</v>
      </c>
      <c r="K29" s="79"/>
      <c r="L29" s="35">
        <v>58868</v>
      </c>
      <c r="M29" s="36">
        <f t="shared" si="4"/>
        <v>2.0079755528260139</v>
      </c>
      <c r="N29" s="15"/>
      <c r="O29" s="114">
        <f t="shared" si="5"/>
        <v>932</v>
      </c>
      <c r="P29" s="114">
        <f t="shared" si="6"/>
        <v>525</v>
      </c>
    </row>
    <row r="30" spans="1:16" ht="15.75">
      <c r="A30" s="12"/>
      <c r="B30" s="34" t="s">
        <v>31</v>
      </c>
      <c r="C30" s="35">
        <v>5415</v>
      </c>
      <c r="D30" s="35">
        <v>4122</v>
      </c>
      <c r="E30" s="36">
        <f t="shared" si="0"/>
        <v>-23.878116343490309</v>
      </c>
      <c r="F30" s="36">
        <f t="shared" si="2"/>
        <v>13.48513102365296</v>
      </c>
      <c r="G30" s="35">
        <v>89905</v>
      </c>
      <c r="H30" s="35">
        <v>100850</v>
      </c>
      <c r="I30" s="36">
        <f t="shared" si="1"/>
        <v>12.173961403703903</v>
      </c>
      <c r="J30" s="36">
        <f t="shared" si="3"/>
        <v>15.703683864678935</v>
      </c>
      <c r="K30" s="79"/>
      <c r="L30" s="35">
        <v>365131</v>
      </c>
      <c r="M30" s="36">
        <f t="shared" si="4"/>
        <v>12.454544431251533</v>
      </c>
      <c r="N30" s="15"/>
      <c r="O30" s="114">
        <f t="shared" si="5"/>
        <v>5415</v>
      </c>
      <c r="P30" s="114">
        <f t="shared" si="6"/>
        <v>4122</v>
      </c>
    </row>
    <row r="31" spans="1:16" ht="15.75">
      <c r="A31" s="12"/>
      <c r="B31" s="34" t="s">
        <v>58</v>
      </c>
      <c r="C31" s="35">
        <v>0</v>
      </c>
      <c r="D31" s="35">
        <v>0</v>
      </c>
      <c r="E31" s="36" t="str">
        <f t="shared" si="0"/>
        <v/>
      </c>
      <c r="F31" s="36">
        <f t="shared" si="2"/>
        <v>0</v>
      </c>
      <c r="G31" s="35">
        <v>6</v>
      </c>
      <c r="H31" s="35">
        <v>3</v>
      </c>
      <c r="I31" s="36">
        <f t="shared" si="1"/>
        <v>-50</v>
      </c>
      <c r="J31" s="36">
        <f t="shared" si="3"/>
        <v>4.6713982740740511E-4</v>
      </c>
      <c r="K31" s="79"/>
      <c r="L31" s="35">
        <v>42</v>
      </c>
      <c r="M31" s="36">
        <f t="shared" si="4"/>
        <v>1.432611490431008E-3</v>
      </c>
      <c r="N31" s="15"/>
      <c r="O31" s="114">
        <f t="shared" si="5"/>
        <v>0</v>
      </c>
      <c r="P31" s="114">
        <f t="shared" si="6"/>
        <v>0</v>
      </c>
    </row>
    <row r="32" spans="1:16" ht="15.75">
      <c r="A32" s="12"/>
      <c r="B32" s="34" t="s">
        <v>55</v>
      </c>
      <c r="C32" s="35">
        <v>32</v>
      </c>
      <c r="D32" s="35">
        <v>75</v>
      </c>
      <c r="E32" s="36">
        <f t="shared" si="0"/>
        <v>134.375</v>
      </c>
      <c r="F32" s="36">
        <f t="shared" si="2"/>
        <v>0.24536264599077437</v>
      </c>
      <c r="G32" s="35">
        <v>1067</v>
      </c>
      <c r="H32" s="35">
        <v>1533</v>
      </c>
      <c r="I32" s="36">
        <f t="shared" si="1"/>
        <v>43.673851921274597</v>
      </c>
      <c r="J32" s="36">
        <f t="shared" si="3"/>
        <v>0.23870845180518402</v>
      </c>
      <c r="K32" s="79"/>
      <c r="L32" s="35">
        <v>4423</v>
      </c>
      <c r="M32" s="36">
        <f t="shared" si="4"/>
        <v>0.15086763386134164</v>
      </c>
      <c r="N32" s="15"/>
      <c r="O32" s="114">
        <f t="shared" si="5"/>
        <v>32</v>
      </c>
      <c r="P32" s="114">
        <f t="shared" si="6"/>
        <v>75</v>
      </c>
    </row>
    <row r="33" spans="1:16" ht="15.75">
      <c r="A33" s="12"/>
      <c r="B33" s="34" t="s">
        <v>47</v>
      </c>
      <c r="C33" s="35">
        <v>421</v>
      </c>
      <c r="D33" s="35">
        <v>722</v>
      </c>
      <c r="E33" s="36">
        <f t="shared" si="0"/>
        <v>71.496437054631826</v>
      </c>
      <c r="F33" s="36">
        <f t="shared" si="2"/>
        <v>2.3620244054045214</v>
      </c>
      <c r="G33" s="35">
        <v>15502</v>
      </c>
      <c r="H33" s="35">
        <v>12829</v>
      </c>
      <c r="I33" s="36">
        <f t="shared" si="1"/>
        <v>-17.242936395303833</v>
      </c>
      <c r="J33" s="36">
        <f t="shared" si="3"/>
        <v>1.9976456152698667</v>
      </c>
      <c r="K33" s="79"/>
      <c r="L33" s="35">
        <v>46416</v>
      </c>
      <c r="M33" s="36">
        <f t="shared" si="4"/>
        <v>1.5832403557106112</v>
      </c>
      <c r="N33" s="15"/>
      <c r="O33" s="114">
        <f t="shared" si="5"/>
        <v>421</v>
      </c>
      <c r="P33" s="114">
        <f t="shared" si="6"/>
        <v>722</v>
      </c>
    </row>
    <row r="34" spans="1:16" ht="15.75">
      <c r="A34" s="12"/>
      <c r="B34" s="34" t="s">
        <v>40</v>
      </c>
      <c r="C34" s="35">
        <v>695</v>
      </c>
      <c r="D34" s="35">
        <v>478</v>
      </c>
      <c r="E34" s="36">
        <f t="shared" si="0"/>
        <v>-31.223021582733811</v>
      </c>
      <c r="F34" s="36">
        <f t="shared" si="2"/>
        <v>1.5637779304478687</v>
      </c>
      <c r="G34" s="35">
        <v>12194</v>
      </c>
      <c r="H34" s="35">
        <v>10064</v>
      </c>
      <c r="I34" s="36">
        <f t="shared" si="1"/>
        <v>-17.467607019845822</v>
      </c>
      <c r="J34" s="36">
        <f t="shared" si="3"/>
        <v>1.5670984076760417</v>
      </c>
      <c r="K34" s="79"/>
      <c r="L34" s="35">
        <v>61481</v>
      </c>
      <c r="M34" s="36">
        <f t="shared" si="4"/>
        <v>2.0971044534092571</v>
      </c>
      <c r="N34" s="15"/>
      <c r="O34" s="114">
        <f t="shared" si="5"/>
        <v>695</v>
      </c>
      <c r="P34" s="114">
        <f t="shared" si="6"/>
        <v>478</v>
      </c>
    </row>
    <row r="35" spans="1:16" ht="15.75">
      <c r="A35" s="12"/>
      <c r="B35" s="34" t="s">
        <v>44</v>
      </c>
      <c r="C35" s="35">
        <v>324</v>
      </c>
      <c r="D35" s="35">
        <v>366</v>
      </c>
      <c r="E35" s="36">
        <f t="shared" si="0"/>
        <v>12.962962962962955</v>
      </c>
      <c r="F35" s="36">
        <f t="shared" si="2"/>
        <v>1.1973697124349789</v>
      </c>
      <c r="G35" s="35">
        <v>11051</v>
      </c>
      <c r="H35" s="35">
        <v>8522</v>
      </c>
      <c r="I35" s="36">
        <f t="shared" si="1"/>
        <v>-22.884806804814041</v>
      </c>
      <c r="J35" s="36">
        <f t="shared" si="3"/>
        <v>1.3269885363886353</v>
      </c>
      <c r="K35" s="79"/>
      <c r="L35" s="35">
        <v>53594</v>
      </c>
      <c r="M35" s="36">
        <f t="shared" si="4"/>
        <v>1.8280804813847487</v>
      </c>
      <c r="N35" s="15"/>
      <c r="O35" s="114">
        <f t="shared" si="5"/>
        <v>324</v>
      </c>
      <c r="P35" s="114">
        <f t="shared" si="6"/>
        <v>366</v>
      </c>
    </row>
    <row r="36" spans="1:16" ht="15.75">
      <c r="A36" s="12"/>
      <c r="B36" s="34" t="s">
        <v>36</v>
      </c>
      <c r="C36" s="35">
        <v>557</v>
      </c>
      <c r="D36" s="35">
        <v>773</v>
      </c>
      <c r="E36" s="36">
        <f t="shared" si="0"/>
        <v>38.779174147217233</v>
      </c>
      <c r="F36" s="36">
        <f t="shared" si="2"/>
        <v>2.5288710046782477</v>
      </c>
      <c r="G36" s="35">
        <v>11407</v>
      </c>
      <c r="H36" s="35">
        <v>13380</v>
      </c>
      <c r="I36" s="36">
        <f t="shared" si="1"/>
        <v>17.2963969492417</v>
      </c>
      <c r="J36" s="36">
        <f t="shared" si="3"/>
        <v>2.0834436302370269</v>
      </c>
      <c r="K36" s="79"/>
      <c r="L36" s="35">
        <v>57611</v>
      </c>
      <c r="M36" s="36">
        <f t="shared" si="4"/>
        <v>1.9650995375052571</v>
      </c>
      <c r="N36" s="15"/>
      <c r="O36" s="114">
        <f t="shared" si="5"/>
        <v>557</v>
      </c>
      <c r="P36" s="114">
        <f t="shared" si="6"/>
        <v>773</v>
      </c>
    </row>
    <row r="37" spans="1:16" ht="15.75">
      <c r="A37" s="12"/>
      <c r="B37" s="34" t="s">
        <v>48</v>
      </c>
      <c r="C37" s="35">
        <v>606</v>
      </c>
      <c r="D37" s="35">
        <v>500</v>
      </c>
      <c r="E37" s="36">
        <f t="shared" si="0"/>
        <v>-17.491749174917494</v>
      </c>
      <c r="F37" s="36">
        <f t="shared" si="2"/>
        <v>1.6357509732718292</v>
      </c>
      <c r="G37" s="35">
        <v>11720</v>
      </c>
      <c r="H37" s="35">
        <v>10628</v>
      </c>
      <c r="I37" s="36">
        <f t="shared" si="1"/>
        <v>-9.3174061433447086</v>
      </c>
      <c r="J37" s="36">
        <f t="shared" si="3"/>
        <v>1.6549206952286337</v>
      </c>
      <c r="K37" s="79"/>
      <c r="L37" s="35">
        <v>46242</v>
      </c>
      <c r="M37" s="36">
        <f t="shared" si="4"/>
        <v>1.5773052509645398</v>
      </c>
      <c r="N37" s="15"/>
      <c r="O37" s="114">
        <f t="shared" si="5"/>
        <v>606</v>
      </c>
      <c r="P37" s="114">
        <f t="shared" si="6"/>
        <v>500</v>
      </c>
    </row>
    <row r="38" spans="1:16" ht="15.75">
      <c r="A38" s="12"/>
      <c r="B38" s="34" t="s">
        <v>85</v>
      </c>
      <c r="C38" s="35">
        <v>0</v>
      </c>
      <c r="D38" s="35">
        <v>0</v>
      </c>
      <c r="E38" s="36" t="str">
        <f t="shared" si="0"/>
        <v/>
      </c>
      <c r="F38" s="36">
        <f t="shared" si="2"/>
        <v>0</v>
      </c>
      <c r="G38" s="35">
        <v>15</v>
      </c>
      <c r="H38" s="35">
        <v>11</v>
      </c>
      <c r="I38" s="36">
        <f t="shared" si="1"/>
        <v>-26.666666666666671</v>
      </c>
      <c r="J38" s="36">
        <f t="shared" si="3"/>
        <v>1.7128460338271521E-3</v>
      </c>
      <c r="K38" s="79"/>
      <c r="L38" s="35">
        <v>71</v>
      </c>
      <c r="M38" s="36">
        <f t="shared" si="4"/>
        <v>2.4217956147762278E-3</v>
      </c>
      <c r="N38" s="15"/>
      <c r="O38" s="114">
        <f t="shared" si="5"/>
        <v>0</v>
      </c>
      <c r="P38" s="114">
        <f t="shared" si="6"/>
        <v>0</v>
      </c>
    </row>
    <row r="39" spans="1:16" ht="15.75">
      <c r="A39" s="12"/>
      <c r="B39" s="34" t="s">
        <v>53</v>
      </c>
      <c r="C39" s="35">
        <v>102</v>
      </c>
      <c r="D39" s="35">
        <v>136</v>
      </c>
      <c r="E39" s="36">
        <f t="shared" si="0"/>
        <v>33.333333333333329</v>
      </c>
      <c r="F39" s="36">
        <f t="shared" si="2"/>
        <v>0.44492426472993751</v>
      </c>
      <c r="G39" s="35">
        <v>2897</v>
      </c>
      <c r="H39" s="35">
        <v>2706</v>
      </c>
      <c r="I39" s="36">
        <f t="shared" si="1"/>
        <v>-6.5930272695892356</v>
      </c>
      <c r="J39" s="36">
        <f t="shared" si="3"/>
        <v>0.4213601243214794</v>
      </c>
      <c r="K39" s="79"/>
      <c r="L39" s="35">
        <v>13417</v>
      </c>
      <c r="M39" s="36">
        <f t="shared" si="4"/>
        <v>0.45765115159792463</v>
      </c>
      <c r="N39" s="15"/>
      <c r="O39" s="114">
        <f t="shared" si="5"/>
        <v>102</v>
      </c>
      <c r="P39" s="114">
        <f t="shared" si="6"/>
        <v>136</v>
      </c>
    </row>
    <row r="40" spans="1:16" ht="15.75">
      <c r="A40" s="12"/>
      <c r="B40" s="34" t="s">
        <v>50</v>
      </c>
      <c r="C40" s="35">
        <v>202</v>
      </c>
      <c r="D40" s="35">
        <v>254</v>
      </c>
      <c r="E40" s="36">
        <f t="shared" si="0"/>
        <v>25.742574257425744</v>
      </c>
      <c r="F40" s="36">
        <f t="shared" si="2"/>
        <v>0.83096149442208922</v>
      </c>
      <c r="G40" s="35">
        <v>6220</v>
      </c>
      <c r="H40" s="35">
        <v>5472</v>
      </c>
      <c r="I40" s="36">
        <f t="shared" si="1"/>
        <v>-12.025723472668815</v>
      </c>
      <c r="J40" s="36">
        <f t="shared" si="3"/>
        <v>0.85206304519110687</v>
      </c>
      <c r="K40" s="79"/>
      <c r="L40" s="35">
        <v>24556</v>
      </c>
      <c r="M40" s="36">
        <f t="shared" si="4"/>
        <v>0.83760018473866271</v>
      </c>
      <c r="N40" s="15"/>
      <c r="O40" s="114">
        <f t="shared" si="5"/>
        <v>202</v>
      </c>
      <c r="P40" s="114">
        <f t="shared" si="6"/>
        <v>254</v>
      </c>
    </row>
    <row r="41" spans="1:16" ht="15.75">
      <c r="A41" s="12"/>
      <c r="B41" s="34" t="s">
        <v>54</v>
      </c>
      <c r="C41" s="35">
        <v>224</v>
      </c>
      <c r="D41" s="35">
        <v>95</v>
      </c>
      <c r="E41" s="36">
        <f t="shared" si="0"/>
        <v>-57.589285714285722</v>
      </c>
      <c r="F41" s="36">
        <f t="shared" si="2"/>
        <v>0.31079268492164752</v>
      </c>
      <c r="G41" s="35">
        <v>1868</v>
      </c>
      <c r="H41" s="35">
        <v>1900</v>
      </c>
      <c r="I41" s="36">
        <f t="shared" si="1"/>
        <v>1.7130620985010614</v>
      </c>
      <c r="J41" s="36">
        <f t="shared" si="3"/>
        <v>0.29585522402468989</v>
      </c>
      <c r="K41" s="79"/>
      <c r="L41" s="35">
        <v>5971</v>
      </c>
      <c r="M41" s="36">
        <f t="shared" si="4"/>
        <v>0.20366960022294164</v>
      </c>
      <c r="N41" s="15"/>
      <c r="O41" s="114">
        <f t="shared" si="5"/>
        <v>224</v>
      </c>
      <c r="P41" s="114">
        <f t="shared" si="6"/>
        <v>95</v>
      </c>
    </row>
    <row r="42" spans="1:16" ht="15.75">
      <c r="A42" s="12"/>
      <c r="B42" s="34" t="s">
        <v>233</v>
      </c>
      <c r="C42" s="35">
        <v>2</v>
      </c>
      <c r="D42" s="35">
        <v>4</v>
      </c>
      <c r="E42" s="36">
        <f t="shared" si="0"/>
        <v>100</v>
      </c>
      <c r="F42" s="36">
        <f t="shared" si="2"/>
        <v>1.3086007786174633E-2</v>
      </c>
      <c r="G42" s="35">
        <v>60</v>
      </c>
      <c r="H42" s="35">
        <v>64</v>
      </c>
      <c r="I42" s="36">
        <f t="shared" si="1"/>
        <v>6.6666666666666652</v>
      </c>
      <c r="J42" s="36">
        <f t="shared" si="3"/>
        <v>9.9656496513579763E-3</v>
      </c>
      <c r="K42" s="79"/>
      <c r="L42" s="35">
        <v>272</v>
      </c>
      <c r="M42" s="36">
        <f t="shared" si="4"/>
        <v>9.2778648904103377E-3</v>
      </c>
      <c r="N42" s="15"/>
      <c r="O42" s="114">
        <f t="shared" si="5"/>
        <v>2</v>
      </c>
      <c r="P42" s="114">
        <f t="shared" si="6"/>
        <v>4</v>
      </c>
    </row>
    <row r="43" spans="1:16" ht="15.75">
      <c r="A43" s="12"/>
      <c r="B43" s="34" t="s">
        <v>42</v>
      </c>
      <c r="C43" s="35">
        <v>442</v>
      </c>
      <c r="D43" s="35">
        <v>675</v>
      </c>
      <c r="E43" s="36">
        <f t="shared" si="0"/>
        <v>52.714932126696823</v>
      </c>
      <c r="F43" s="36">
        <f t="shared" si="2"/>
        <v>2.2082638139169695</v>
      </c>
      <c r="G43" s="35">
        <v>9146</v>
      </c>
      <c r="H43" s="35">
        <v>8618</v>
      </c>
      <c r="I43" s="36">
        <f t="shared" si="1"/>
        <v>-5.7730155259129727</v>
      </c>
      <c r="J43" s="36">
        <f t="shared" si="3"/>
        <v>1.3419370108656723</v>
      </c>
      <c r="K43" s="79"/>
      <c r="L43" s="35">
        <v>39802</v>
      </c>
      <c r="M43" s="36">
        <f t="shared" si="4"/>
        <v>1.3576381557651185</v>
      </c>
      <c r="N43" s="15"/>
      <c r="O43" s="114">
        <f t="shared" si="5"/>
        <v>442</v>
      </c>
      <c r="P43" s="114">
        <f t="shared" si="6"/>
        <v>675</v>
      </c>
    </row>
    <row r="44" spans="1:16" ht="15.75">
      <c r="A44" s="12"/>
      <c r="B44" s="34" t="s">
        <v>51</v>
      </c>
      <c r="C44" s="35">
        <v>180</v>
      </c>
      <c r="D44" s="35">
        <v>161</v>
      </c>
      <c r="E44" s="36">
        <f t="shared" si="0"/>
        <v>-10.555555555555552</v>
      </c>
      <c r="F44" s="36">
        <f t="shared" si="2"/>
        <v>0.52671181339352902</v>
      </c>
      <c r="G44" s="35">
        <v>4554</v>
      </c>
      <c r="H44" s="35">
        <v>2237</v>
      </c>
      <c r="I44" s="36">
        <f t="shared" si="1"/>
        <v>-50.878348704435659</v>
      </c>
      <c r="J44" s="36">
        <f t="shared" si="3"/>
        <v>0.34833059797012172</v>
      </c>
      <c r="K44" s="79"/>
      <c r="L44" s="35">
        <v>31655</v>
      </c>
      <c r="M44" s="36">
        <f t="shared" si="4"/>
        <v>1.0797456364188942</v>
      </c>
      <c r="N44" s="15"/>
      <c r="O44" s="114">
        <f t="shared" si="5"/>
        <v>180</v>
      </c>
      <c r="P44" s="114">
        <f t="shared" si="6"/>
        <v>161</v>
      </c>
    </row>
    <row r="45" spans="1:16" ht="15.75">
      <c r="A45" s="12"/>
      <c r="B45" s="34" t="s">
        <v>46</v>
      </c>
      <c r="C45" s="35">
        <v>341</v>
      </c>
      <c r="D45" s="35">
        <v>318</v>
      </c>
      <c r="E45" s="36">
        <f t="shared" si="0"/>
        <v>-6.7448680351906205</v>
      </c>
      <c r="F45" s="36">
        <f t="shared" si="2"/>
        <v>1.0403376190008833</v>
      </c>
      <c r="G45" s="35">
        <v>7798</v>
      </c>
      <c r="H45" s="35">
        <v>8406</v>
      </c>
      <c r="I45" s="36">
        <f t="shared" si="1"/>
        <v>7.7968709925621882</v>
      </c>
      <c r="J45" s="36">
        <f t="shared" si="3"/>
        <v>1.3089257963955492</v>
      </c>
      <c r="K45" s="79"/>
      <c r="L45" s="35">
        <v>38086</v>
      </c>
      <c r="M45" s="36">
        <f t="shared" si="4"/>
        <v>1.2991057434417945</v>
      </c>
      <c r="N45" s="15"/>
      <c r="O45" s="114">
        <f t="shared" si="5"/>
        <v>341</v>
      </c>
      <c r="P45" s="114">
        <f t="shared" si="6"/>
        <v>318</v>
      </c>
    </row>
    <row r="46" spans="1:16" ht="15.75">
      <c r="A46" s="12"/>
      <c r="B46" s="34" t="s">
        <v>49</v>
      </c>
      <c r="C46" s="35">
        <v>516</v>
      </c>
      <c r="D46" s="35">
        <v>566</v>
      </c>
      <c r="E46" s="36">
        <f t="shared" si="0"/>
        <v>9.6899224806201509</v>
      </c>
      <c r="F46" s="36">
        <f t="shared" si="2"/>
        <v>1.8516701017437105</v>
      </c>
      <c r="G46" s="35">
        <v>10541</v>
      </c>
      <c r="H46" s="35">
        <v>11791</v>
      </c>
      <c r="I46" s="36">
        <f t="shared" si="1"/>
        <v>11.858457451854655</v>
      </c>
      <c r="J46" s="36">
        <f t="shared" si="3"/>
        <v>1.8360152349869046</v>
      </c>
      <c r="K46" s="79"/>
      <c r="L46" s="35">
        <v>47774</v>
      </c>
      <c r="M46" s="36">
        <f t="shared" si="4"/>
        <v>1.6295614605678803</v>
      </c>
      <c r="N46" s="15"/>
      <c r="O46" s="114">
        <f t="shared" si="5"/>
        <v>516</v>
      </c>
      <c r="P46" s="114">
        <f t="shared" si="6"/>
        <v>566</v>
      </c>
    </row>
    <row r="47" spans="1:16" ht="15.75">
      <c r="A47" s="12"/>
      <c r="B47" s="34" t="s">
        <v>37</v>
      </c>
      <c r="C47" s="35">
        <v>593</v>
      </c>
      <c r="D47" s="35">
        <v>698</v>
      </c>
      <c r="E47" s="36">
        <f t="shared" si="0"/>
        <v>17.706576728499158</v>
      </c>
      <c r="F47" s="36">
        <f t="shared" si="2"/>
        <v>2.2835083586874734</v>
      </c>
      <c r="G47" s="35">
        <v>15807</v>
      </c>
      <c r="H47" s="35">
        <v>12457</v>
      </c>
      <c r="I47" s="36">
        <f t="shared" si="1"/>
        <v>-21.193142278737266</v>
      </c>
      <c r="J47" s="36">
        <f t="shared" si="3"/>
        <v>1.9397202766713484</v>
      </c>
      <c r="K47" s="79"/>
      <c r="L47" s="35">
        <v>84802</v>
      </c>
      <c r="M47" s="36">
        <f t="shared" si="4"/>
        <v>2.89257903836977</v>
      </c>
      <c r="N47" s="15"/>
      <c r="O47" s="114">
        <f t="shared" si="5"/>
        <v>593</v>
      </c>
      <c r="P47" s="114">
        <f t="shared" si="6"/>
        <v>698</v>
      </c>
    </row>
    <row r="48" spans="1:16" ht="15.75">
      <c r="A48" s="12"/>
      <c r="B48" s="34" t="s">
        <v>45</v>
      </c>
      <c r="C48" s="35">
        <v>307</v>
      </c>
      <c r="D48" s="35">
        <v>371</v>
      </c>
      <c r="E48" s="36">
        <f t="shared" si="0"/>
        <v>20.846905537459293</v>
      </c>
      <c r="F48" s="36">
        <f t="shared" si="2"/>
        <v>1.2137272221676971</v>
      </c>
      <c r="G48" s="35">
        <v>7993</v>
      </c>
      <c r="H48" s="35">
        <v>7246</v>
      </c>
      <c r="I48" s="36">
        <f t="shared" si="1"/>
        <v>-9.3456774677843075</v>
      </c>
      <c r="J48" s="36">
        <f t="shared" si="3"/>
        <v>1.1282983964646858</v>
      </c>
      <c r="K48" s="79"/>
      <c r="L48" s="35">
        <v>40523</v>
      </c>
      <c r="M48" s="36">
        <f t="shared" si="4"/>
        <v>1.3822313196841842</v>
      </c>
      <c r="N48" s="15"/>
      <c r="O48" s="114">
        <f t="shared" si="5"/>
        <v>307</v>
      </c>
      <c r="P48" s="114">
        <f t="shared" si="6"/>
        <v>371</v>
      </c>
    </row>
    <row r="49" spans="1:16" ht="15.75">
      <c r="A49" s="12"/>
      <c r="B49" s="40" t="s">
        <v>70</v>
      </c>
      <c r="C49" s="42">
        <f>SUM(C17:C48)</f>
        <v>30614</v>
      </c>
      <c r="D49" s="42">
        <f>SUM(D17:D48)</f>
        <v>30567</v>
      </c>
      <c r="E49" s="38">
        <f t="shared" si="0"/>
        <v>-0.15352453126020738</v>
      </c>
      <c r="F49" s="38">
        <f>SUM(F17:F48)</f>
        <v>99.999999999999986</v>
      </c>
      <c r="G49" s="42">
        <f>SUM(G17:G48)</f>
        <v>629220</v>
      </c>
      <c r="H49" s="42">
        <f>SUM(H17:H48)</f>
        <v>642206</v>
      </c>
      <c r="I49" s="38">
        <f t="shared" si="1"/>
        <v>2.06382505324052</v>
      </c>
      <c r="J49" s="38">
        <f>SUM(J17:J48)</f>
        <v>100.00000000000001</v>
      </c>
      <c r="K49" s="4"/>
      <c r="L49" s="42">
        <f>SUM(L17:L48)</f>
        <v>2931709</v>
      </c>
      <c r="M49" s="38">
        <f>SUM(M17:M48)</f>
        <v>99.999999999999986</v>
      </c>
      <c r="N49" s="15"/>
      <c r="O49" s="114">
        <f>SUM(O17:O48)</f>
        <v>30614</v>
      </c>
      <c r="P49" s="114">
        <f>SUM(P17:P48)</f>
        <v>30567</v>
      </c>
    </row>
    <row r="50" spans="1:16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6" ht="18.75">
      <c r="A51" s="12"/>
      <c r="B51" s="92" t="s">
        <v>308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</row>
    <row r="52" spans="1:16" ht="31.5" customHeight="1">
      <c r="A52" s="12"/>
      <c r="B52" s="30" t="s">
        <v>256</v>
      </c>
      <c r="C52" s="108" t="s">
        <v>319</v>
      </c>
      <c r="D52" s="108"/>
      <c r="E52" s="104" t="s">
        <v>316</v>
      </c>
      <c r="F52" s="104" t="s">
        <v>306</v>
      </c>
      <c r="G52" s="106" t="s">
        <v>321</v>
      </c>
      <c r="H52" s="107"/>
      <c r="I52" s="104" t="s">
        <v>316</v>
      </c>
      <c r="J52" s="104" t="s">
        <v>306</v>
      </c>
      <c r="K52" s="94"/>
      <c r="L52" s="86" t="s">
        <v>322</v>
      </c>
      <c r="M52" s="104" t="s">
        <v>101</v>
      </c>
      <c r="N52" s="15"/>
    </row>
    <row r="53" spans="1:16" ht="15.75">
      <c r="A53" s="12"/>
      <c r="B53" s="30"/>
      <c r="C53" s="31">
        <v>2017</v>
      </c>
      <c r="D53" s="31">
        <v>2018</v>
      </c>
      <c r="E53" s="104"/>
      <c r="F53" s="104"/>
      <c r="G53" s="31">
        <v>2017</v>
      </c>
      <c r="H53" s="31">
        <v>2018</v>
      </c>
      <c r="I53" s="104"/>
      <c r="J53" s="104"/>
      <c r="K53" s="94"/>
      <c r="L53" s="39" t="s">
        <v>318</v>
      </c>
      <c r="M53" s="104"/>
      <c r="N53" s="15"/>
    </row>
    <row r="54" spans="1:16">
      <c r="A54" s="12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6" ht="15.75">
      <c r="A55" s="12"/>
      <c r="B55" s="34" t="s">
        <v>23</v>
      </c>
      <c r="C55" s="35">
        <v>89</v>
      </c>
      <c r="D55" s="35">
        <v>60</v>
      </c>
      <c r="E55" s="36">
        <f t="shared" ref="E55:E87" si="7">IF(ISBLANK(D55),"",(IFERROR(((D55/C55-1)*100),"")))</f>
        <v>-32.584269662921351</v>
      </c>
      <c r="F55" s="36">
        <f>+(D55*100)/$D$87</f>
        <v>0.37686074995289243</v>
      </c>
      <c r="G55" s="35">
        <v>1601</v>
      </c>
      <c r="H55" s="35">
        <v>1498</v>
      </c>
      <c r="I55" s="36">
        <f t="shared" ref="I55:I87" si="8">IF(ISBLANK(H55),"",(IFERROR(((H55/G55-1)*100),"")))</f>
        <v>-6.4334790755777638</v>
      </c>
      <c r="J55" s="36">
        <f>+(H55*100)/$H$87</f>
        <v>0.4333550300137412</v>
      </c>
      <c r="K55" s="79"/>
      <c r="L55" s="35">
        <v>7346</v>
      </c>
      <c r="M55" s="36">
        <f>+(L55*100)/$L$87</f>
        <v>0.4448023638829684</v>
      </c>
      <c r="N55" s="15"/>
    </row>
    <row r="56" spans="1:16" ht="15.75">
      <c r="A56" s="12"/>
      <c r="B56" s="34" t="s">
        <v>43</v>
      </c>
      <c r="C56" s="35">
        <v>200</v>
      </c>
      <c r="D56" s="35">
        <v>168</v>
      </c>
      <c r="E56" s="36">
        <f t="shared" si="7"/>
        <v>-16.000000000000004</v>
      </c>
      <c r="F56" s="36">
        <f t="shared" ref="F56:F85" si="9">+(D56*100)/$D$87</f>
        <v>1.0552100998680987</v>
      </c>
      <c r="G56" s="35">
        <v>3963</v>
      </c>
      <c r="H56" s="35">
        <v>4874</v>
      </c>
      <c r="I56" s="36">
        <f t="shared" si="8"/>
        <v>22.987635629573553</v>
      </c>
      <c r="J56" s="36">
        <f t="shared" ref="J56:J86" si="10">+(H56*100)/$H$87</f>
        <v>1.4099949374412382</v>
      </c>
      <c r="K56" s="79"/>
      <c r="L56" s="35">
        <v>21502</v>
      </c>
      <c r="M56" s="36">
        <f t="shared" ref="M56:M86" si="11">+(L56*100)/$L$87</f>
        <v>1.3019521410579344</v>
      </c>
      <c r="N56" s="15"/>
    </row>
    <row r="57" spans="1:16" ht="15.75">
      <c r="A57" s="12"/>
      <c r="B57" s="34" t="s">
        <v>33</v>
      </c>
      <c r="C57" s="35">
        <v>850</v>
      </c>
      <c r="D57" s="35">
        <v>895</v>
      </c>
      <c r="E57" s="36">
        <f t="shared" si="7"/>
        <v>5.2941176470588269</v>
      </c>
      <c r="F57" s="36">
        <f t="shared" si="9"/>
        <v>5.621506186797312</v>
      </c>
      <c r="G57" s="35">
        <v>20697</v>
      </c>
      <c r="H57" s="35">
        <v>23585</v>
      </c>
      <c r="I57" s="36">
        <f t="shared" si="8"/>
        <v>13.953713098516696</v>
      </c>
      <c r="J57" s="36">
        <f t="shared" si="10"/>
        <v>6.8228827656035289</v>
      </c>
      <c r="K57" s="79"/>
      <c r="L57" s="35">
        <v>98468</v>
      </c>
      <c r="M57" s="36">
        <f t="shared" si="11"/>
        <v>5.9622650649099009</v>
      </c>
      <c r="N57" s="15"/>
    </row>
    <row r="58" spans="1:16" ht="15.75">
      <c r="A58" s="12"/>
      <c r="B58" s="34" t="s">
        <v>30</v>
      </c>
      <c r="C58" s="35">
        <v>5568</v>
      </c>
      <c r="D58" s="35">
        <v>6602</v>
      </c>
      <c r="E58" s="36">
        <f t="shared" si="7"/>
        <v>18.570402298850585</v>
      </c>
      <c r="F58" s="36">
        <f t="shared" si="9"/>
        <v>41.467244519816596</v>
      </c>
      <c r="G58" s="35">
        <v>129662</v>
      </c>
      <c r="H58" s="35">
        <v>137348</v>
      </c>
      <c r="I58" s="36">
        <f t="shared" si="8"/>
        <v>5.9277197636932843</v>
      </c>
      <c r="J58" s="36">
        <f t="shared" si="10"/>
        <v>39.733275475518916</v>
      </c>
      <c r="K58" s="79"/>
      <c r="L58" s="35">
        <v>633770</v>
      </c>
      <c r="M58" s="36">
        <f t="shared" si="11"/>
        <v>38.374951559775241</v>
      </c>
      <c r="N58" s="15"/>
    </row>
    <row r="59" spans="1:16" ht="15.75">
      <c r="A59" s="12"/>
      <c r="B59" s="34" t="s">
        <v>34</v>
      </c>
      <c r="C59" s="35">
        <v>546</v>
      </c>
      <c r="D59" s="35">
        <v>621</v>
      </c>
      <c r="E59" s="36">
        <f t="shared" si="7"/>
        <v>13.736263736263732</v>
      </c>
      <c r="F59" s="36">
        <f t="shared" si="9"/>
        <v>3.9005087620124366</v>
      </c>
      <c r="G59" s="35">
        <v>11982</v>
      </c>
      <c r="H59" s="35">
        <v>10836</v>
      </c>
      <c r="I59" s="36">
        <f t="shared" si="8"/>
        <v>-9.5643465197796651</v>
      </c>
      <c r="J59" s="36">
        <f t="shared" si="10"/>
        <v>3.1347363853330439</v>
      </c>
      <c r="K59" s="79"/>
      <c r="L59" s="35">
        <v>51218</v>
      </c>
      <c r="M59" s="36">
        <f t="shared" si="11"/>
        <v>3.1012642898663052</v>
      </c>
      <c r="N59" s="15"/>
    </row>
    <row r="60" spans="1:16" ht="15.75">
      <c r="A60" s="12"/>
      <c r="B60" s="34" t="s">
        <v>32</v>
      </c>
      <c r="C60" s="35">
        <v>1008</v>
      </c>
      <c r="D60" s="35">
        <v>854</v>
      </c>
      <c r="E60" s="36">
        <f t="shared" si="7"/>
        <v>-15.277777777777779</v>
      </c>
      <c r="F60" s="36">
        <f t="shared" si="9"/>
        <v>5.3639846743295019</v>
      </c>
      <c r="G60" s="35">
        <v>24880</v>
      </c>
      <c r="H60" s="35">
        <v>19076</v>
      </c>
      <c r="I60" s="36">
        <f t="shared" si="8"/>
        <v>-23.327974276527328</v>
      </c>
      <c r="J60" s="36">
        <f t="shared" si="10"/>
        <v>5.5184783394807262</v>
      </c>
      <c r="K60" s="79"/>
      <c r="L60" s="35">
        <v>139695</v>
      </c>
      <c r="M60" s="36">
        <f t="shared" si="11"/>
        <v>8.4585714977717501</v>
      </c>
      <c r="N60" s="15"/>
    </row>
    <row r="61" spans="1:16" ht="15.75">
      <c r="A61" s="12"/>
      <c r="B61" s="34" t="s">
        <v>35</v>
      </c>
      <c r="C61" s="35">
        <v>237</v>
      </c>
      <c r="D61" s="35">
        <v>361</v>
      </c>
      <c r="E61" s="36">
        <f t="shared" si="7"/>
        <v>52.320675105485236</v>
      </c>
      <c r="F61" s="36">
        <f t="shared" si="9"/>
        <v>2.2674455122165691</v>
      </c>
      <c r="G61" s="35">
        <v>5116</v>
      </c>
      <c r="H61" s="35">
        <v>4982</v>
      </c>
      <c r="I61" s="36">
        <f t="shared" si="8"/>
        <v>-2.6192337763878082</v>
      </c>
      <c r="J61" s="36">
        <f t="shared" si="10"/>
        <v>1.4412381572286106</v>
      </c>
      <c r="K61" s="79"/>
      <c r="L61" s="35">
        <v>22665</v>
      </c>
      <c r="M61" s="36">
        <f t="shared" si="11"/>
        <v>1.3723721178066266</v>
      </c>
      <c r="N61" s="15"/>
    </row>
    <row r="62" spans="1:16" ht="15.75">
      <c r="A62" s="12"/>
      <c r="B62" s="34" t="s">
        <v>41</v>
      </c>
      <c r="C62" s="35">
        <v>604</v>
      </c>
      <c r="D62" s="35">
        <v>330</v>
      </c>
      <c r="E62" s="36">
        <f t="shared" si="7"/>
        <v>-45.364238410596023</v>
      </c>
      <c r="F62" s="36">
        <f t="shared" si="9"/>
        <v>2.0727341247409083</v>
      </c>
      <c r="G62" s="35">
        <v>11228</v>
      </c>
      <c r="H62" s="35">
        <v>10296</v>
      </c>
      <c r="I62" s="36">
        <f t="shared" si="8"/>
        <v>-8.3006768792304957</v>
      </c>
      <c r="J62" s="36">
        <f t="shared" si="10"/>
        <v>2.9785202863961815</v>
      </c>
      <c r="K62" s="79"/>
      <c r="L62" s="35">
        <v>51218</v>
      </c>
      <c r="M62" s="36">
        <f t="shared" si="11"/>
        <v>3.1012642898663052</v>
      </c>
      <c r="N62" s="15"/>
    </row>
    <row r="63" spans="1:16" ht="15.75">
      <c r="A63" s="12"/>
      <c r="B63" s="34" t="s">
        <v>52</v>
      </c>
      <c r="C63" s="35">
        <v>124</v>
      </c>
      <c r="D63" s="35">
        <v>64</v>
      </c>
      <c r="E63" s="36">
        <f t="shared" si="7"/>
        <v>-48.387096774193552</v>
      </c>
      <c r="F63" s="36">
        <f t="shared" si="9"/>
        <v>0.40198479994975189</v>
      </c>
      <c r="G63" s="35">
        <v>2284</v>
      </c>
      <c r="H63" s="35">
        <v>2381</v>
      </c>
      <c r="I63" s="36">
        <f t="shared" si="8"/>
        <v>4.2469352014010475</v>
      </c>
      <c r="J63" s="36">
        <f t="shared" si="10"/>
        <v>0.68879728068272217</v>
      </c>
      <c r="K63" s="79"/>
      <c r="L63" s="35">
        <v>10878</v>
      </c>
      <c r="M63" s="36">
        <f t="shared" si="11"/>
        <v>0.65866595621003676</v>
      </c>
      <c r="N63" s="15"/>
    </row>
    <row r="64" spans="1:16" ht="15.75">
      <c r="A64" s="12"/>
      <c r="B64" s="34" t="s">
        <v>38</v>
      </c>
      <c r="C64" s="35">
        <v>427</v>
      </c>
      <c r="D64" s="35">
        <v>463</v>
      </c>
      <c r="E64" s="36">
        <f t="shared" si="7"/>
        <v>8.4309133489461452</v>
      </c>
      <c r="F64" s="36">
        <f t="shared" si="9"/>
        <v>2.9081087871364866</v>
      </c>
      <c r="G64" s="35">
        <v>9151</v>
      </c>
      <c r="H64" s="35">
        <v>9052</v>
      </c>
      <c r="I64" s="36">
        <f t="shared" si="8"/>
        <v>-1.081848978253741</v>
      </c>
      <c r="J64" s="36">
        <f t="shared" si="10"/>
        <v>2.6186446806971868</v>
      </c>
      <c r="K64" s="79"/>
      <c r="L64" s="35">
        <v>42578</v>
      </c>
      <c r="M64" s="36">
        <f t="shared" si="11"/>
        <v>2.5781098624297618</v>
      </c>
      <c r="N64" s="15"/>
    </row>
    <row r="65" spans="1:14" ht="15.75">
      <c r="A65" s="12"/>
      <c r="B65" s="34" t="s">
        <v>57</v>
      </c>
      <c r="C65" s="35">
        <v>0</v>
      </c>
      <c r="D65" s="35">
        <v>1</v>
      </c>
      <c r="E65" s="36" t="str">
        <f t="shared" si="7"/>
        <v/>
      </c>
      <c r="F65" s="36">
        <f t="shared" si="9"/>
        <v>6.2810124992148733E-3</v>
      </c>
      <c r="G65" s="35">
        <v>4</v>
      </c>
      <c r="H65" s="35">
        <v>1</v>
      </c>
      <c r="I65" s="36">
        <f t="shared" si="8"/>
        <v>-75</v>
      </c>
      <c r="J65" s="36">
        <f t="shared" si="10"/>
        <v>2.892890721053012E-4</v>
      </c>
      <c r="K65" s="79"/>
      <c r="L65" s="35">
        <v>21</v>
      </c>
      <c r="M65" s="36">
        <f t="shared" si="11"/>
        <v>1.271555900019376E-3</v>
      </c>
      <c r="N65" s="15"/>
    </row>
    <row r="66" spans="1:14" ht="15.75">
      <c r="A66" s="12"/>
      <c r="B66" s="34" t="s">
        <v>56</v>
      </c>
      <c r="C66" s="35">
        <v>94</v>
      </c>
      <c r="D66" s="35">
        <v>16</v>
      </c>
      <c r="E66" s="36">
        <f t="shared" si="7"/>
        <v>-82.978723404255319</v>
      </c>
      <c r="F66" s="36">
        <f t="shared" si="9"/>
        <v>0.10049619998743797</v>
      </c>
      <c r="G66" s="35">
        <v>537</v>
      </c>
      <c r="H66" s="35">
        <v>549</v>
      </c>
      <c r="I66" s="36">
        <f t="shared" si="8"/>
        <v>2.2346368715083775</v>
      </c>
      <c r="J66" s="36">
        <f t="shared" si="10"/>
        <v>0.15881970058581038</v>
      </c>
      <c r="K66" s="79"/>
      <c r="L66" s="35">
        <v>2015</v>
      </c>
      <c r="M66" s="36">
        <f t="shared" si="11"/>
        <v>0.1220088161209068</v>
      </c>
      <c r="N66" s="15"/>
    </row>
    <row r="67" spans="1:14" ht="15.75">
      <c r="A67" s="12"/>
      <c r="B67" s="34" t="s">
        <v>39</v>
      </c>
      <c r="C67" s="35">
        <v>534</v>
      </c>
      <c r="D67" s="35">
        <v>288</v>
      </c>
      <c r="E67" s="36">
        <f t="shared" si="7"/>
        <v>-46.067415730337082</v>
      </c>
      <c r="F67" s="36">
        <f t="shared" si="9"/>
        <v>1.8089315997738835</v>
      </c>
      <c r="G67" s="35">
        <v>6438</v>
      </c>
      <c r="H67" s="35">
        <v>6370</v>
      </c>
      <c r="I67" s="36">
        <f t="shared" si="8"/>
        <v>-1.0562286424355416</v>
      </c>
      <c r="J67" s="36">
        <f t="shared" si="10"/>
        <v>1.8427713893107689</v>
      </c>
      <c r="K67" s="79"/>
      <c r="L67" s="35">
        <v>33845</v>
      </c>
      <c r="M67" s="36">
        <f t="shared" si="11"/>
        <v>2.0493242588645613</v>
      </c>
      <c r="N67" s="15"/>
    </row>
    <row r="68" spans="1:14" ht="15.75">
      <c r="A68" s="12"/>
      <c r="B68" s="34" t="s">
        <v>31</v>
      </c>
      <c r="C68" s="35">
        <v>2725</v>
      </c>
      <c r="D68" s="35">
        <v>2088</v>
      </c>
      <c r="E68" s="36">
        <f t="shared" si="7"/>
        <v>-23.376146788990827</v>
      </c>
      <c r="F68" s="36">
        <f t="shared" si="9"/>
        <v>13.114754098360656</v>
      </c>
      <c r="G68" s="35">
        <v>51121</v>
      </c>
      <c r="H68" s="35">
        <v>52711</v>
      </c>
      <c r="I68" s="36">
        <f t="shared" si="8"/>
        <v>3.1102677960133773</v>
      </c>
      <c r="J68" s="36">
        <f t="shared" si="10"/>
        <v>15.248716279742533</v>
      </c>
      <c r="K68" s="79"/>
      <c r="L68" s="35">
        <v>210281</v>
      </c>
      <c r="M68" s="36">
        <f t="shared" si="11"/>
        <v>12.732573629141639</v>
      </c>
      <c r="N68" s="15"/>
    </row>
    <row r="69" spans="1:14" ht="15.75">
      <c r="A69" s="12"/>
      <c r="B69" s="34" t="s">
        <v>58</v>
      </c>
      <c r="C69" s="35">
        <v>0</v>
      </c>
      <c r="D69" s="35">
        <v>0</v>
      </c>
      <c r="E69" s="36" t="str">
        <f t="shared" si="7"/>
        <v/>
      </c>
      <c r="F69" s="36">
        <f t="shared" si="9"/>
        <v>0</v>
      </c>
      <c r="G69" s="35">
        <v>3</v>
      </c>
      <c r="H69" s="35">
        <v>1</v>
      </c>
      <c r="I69" s="36">
        <f t="shared" si="8"/>
        <v>-66.666666666666671</v>
      </c>
      <c r="J69" s="36">
        <f t="shared" si="10"/>
        <v>2.892890721053012E-4</v>
      </c>
      <c r="K69" s="79"/>
      <c r="L69" s="35">
        <v>12</v>
      </c>
      <c r="M69" s="36">
        <f t="shared" si="11"/>
        <v>7.2660337143964351E-4</v>
      </c>
      <c r="N69" s="15"/>
    </row>
    <row r="70" spans="1:14" ht="15.75">
      <c r="A70" s="12"/>
      <c r="B70" s="34" t="s">
        <v>55</v>
      </c>
      <c r="C70" s="35">
        <v>19</v>
      </c>
      <c r="D70" s="35">
        <v>48</v>
      </c>
      <c r="E70" s="36">
        <f t="shared" si="7"/>
        <v>152.63157894736841</v>
      </c>
      <c r="F70" s="36">
        <f t="shared" si="9"/>
        <v>0.30148859996231392</v>
      </c>
      <c r="G70" s="35">
        <v>560</v>
      </c>
      <c r="H70" s="35">
        <v>819</v>
      </c>
      <c r="I70" s="36">
        <f t="shared" si="8"/>
        <v>46.249999999999993</v>
      </c>
      <c r="J70" s="36">
        <f t="shared" si="10"/>
        <v>0.23692775005424171</v>
      </c>
      <c r="K70" s="79"/>
      <c r="L70" s="35">
        <v>2329</v>
      </c>
      <c r="M70" s="36">
        <f t="shared" si="11"/>
        <v>0.14102160434024413</v>
      </c>
      <c r="N70" s="15"/>
    </row>
    <row r="71" spans="1:14" ht="15.75">
      <c r="A71" s="12"/>
      <c r="B71" s="34" t="s">
        <v>47</v>
      </c>
      <c r="C71" s="35">
        <v>214</v>
      </c>
      <c r="D71" s="35">
        <v>376</v>
      </c>
      <c r="E71" s="36">
        <f t="shared" si="7"/>
        <v>75.700934579439249</v>
      </c>
      <c r="F71" s="36">
        <f t="shared" si="9"/>
        <v>2.3616606997047924</v>
      </c>
      <c r="G71" s="35">
        <v>8168</v>
      </c>
      <c r="H71" s="35">
        <v>7116</v>
      </c>
      <c r="I71" s="36">
        <f t="shared" si="8"/>
        <v>-12.879529872673846</v>
      </c>
      <c r="J71" s="36">
        <f t="shared" si="10"/>
        <v>2.0585810371013236</v>
      </c>
      <c r="K71" s="79"/>
      <c r="L71" s="35">
        <v>25044</v>
      </c>
      <c r="M71" s="36">
        <f t="shared" si="11"/>
        <v>1.5164212361945359</v>
      </c>
      <c r="N71" s="15"/>
    </row>
    <row r="72" spans="1:14" ht="15.75">
      <c r="A72" s="12"/>
      <c r="B72" s="34" t="s">
        <v>40</v>
      </c>
      <c r="C72" s="35">
        <v>394</v>
      </c>
      <c r="D72" s="35">
        <v>244</v>
      </c>
      <c r="E72" s="36">
        <f t="shared" si="7"/>
        <v>-38.071065989847718</v>
      </c>
      <c r="F72" s="36">
        <f t="shared" si="9"/>
        <v>1.5325670498084292</v>
      </c>
      <c r="G72" s="35">
        <v>6236</v>
      </c>
      <c r="H72" s="35">
        <v>5099</v>
      </c>
      <c r="I72" s="36">
        <f t="shared" si="8"/>
        <v>-18.23284156510584</v>
      </c>
      <c r="J72" s="36">
        <f t="shared" si="10"/>
        <v>1.4750849786649309</v>
      </c>
      <c r="K72" s="79"/>
      <c r="L72" s="35">
        <v>31872</v>
      </c>
      <c r="M72" s="36">
        <f t="shared" si="11"/>
        <v>1.929858554543693</v>
      </c>
      <c r="N72" s="15"/>
    </row>
    <row r="73" spans="1:14" ht="15.75">
      <c r="A73" s="12"/>
      <c r="B73" s="34" t="s">
        <v>44</v>
      </c>
      <c r="C73" s="35">
        <v>167</v>
      </c>
      <c r="D73" s="35">
        <v>232</v>
      </c>
      <c r="E73" s="36">
        <f t="shared" si="7"/>
        <v>38.922155688622759</v>
      </c>
      <c r="F73" s="36">
        <f t="shared" si="9"/>
        <v>1.4571948998178506</v>
      </c>
      <c r="G73" s="35">
        <v>5731</v>
      </c>
      <c r="H73" s="35">
        <v>4775</v>
      </c>
      <c r="I73" s="36">
        <f t="shared" si="8"/>
        <v>-16.681207468155645</v>
      </c>
      <c r="J73" s="36">
        <f t="shared" si="10"/>
        <v>1.3813553193028134</v>
      </c>
      <c r="K73" s="79"/>
      <c r="L73" s="35">
        <v>30735</v>
      </c>
      <c r="M73" s="36">
        <f t="shared" si="11"/>
        <v>1.8610128850997869</v>
      </c>
      <c r="N73" s="15"/>
    </row>
    <row r="74" spans="1:14" ht="15.75">
      <c r="A74" s="12"/>
      <c r="B74" s="34" t="s">
        <v>36</v>
      </c>
      <c r="C74" s="35">
        <v>278</v>
      </c>
      <c r="D74" s="35">
        <v>412</v>
      </c>
      <c r="E74" s="36">
        <f t="shared" si="7"/>
        <v>48.201438848920851</v>
      </c>
      <c r="F74" s="36">
        <f t="shared" si="9"/>
        <v>2.5877771496765281</v>
      </c>
      <c r="G74" s="35">
        <v>6419</v>
      </c>
      <c r="H74" s="35">
        <v>7016</v>
      </c>
      <c r="I74" s="36">
        <f t="shared" si="8"/>
        <v>9.3005140987692858</v>
      </c>
      <c r="J74" s="36">
        <f t="shared" si="10"/>
        <v>2.0296521298907932</v>
      </c>
      <c r="K74" s="79"/>
      <c r="L74" s="35">
        <v>32909</v>
      </c>
      <c r="M74" s="36">
        <f t="shared" si="11"/>
        <v>1.992649195892269</v>
      </c>
      <c r="N74" s="15"/>
    </row>
    <row r="75" spans="1:14" ht="15.75">
      <c r="A75" s="12"/>
      <c r="B75" s="34" t="s">
        <v>48</v>
      </c>
      <c r="C75" s="35">
        <v>378</v>
      </c>
      <c r="D75" s="35">
        <v>273</v>
      </c>
      <c r="E75" s="36">
        <f t="shared" si="7"/>
        <v>-27.777777777777779</v>
      </c>
      <c r="F75" s="36">
        <f t="shared" si="9"/>
        <v>1.7147164122856604</v>
      </c>
      <c r="G75" s="35">
        <v>6609</v>
      </c>
      <c r="H75" s="35">
        <v>5953</v>
      </c>
      <c r="I75" s="36">
        <f t="shared" si="8"/>
        <v>-9.9258586775609068</v>
      </c>
      <c r="J75" s="36">
        <f t="shared" si="10"/>
        <v>1.7221378462428583</v>
      </c>
      <c r="K75" s="79"/>
      <c r="L75" s="35">
        <v>26074</v>
      </c>
      <c r="M75" s="36">
        <f t="shared" si="11"/>
        <v>1.5787880255764386</v>
      </c>
      <c r="N75" s="15"/>
    </row>
    <row r="76" spans="1:14" ht="15.75">
      <c r="A76" s="12"/>
      <c r="B76" s="34" t="s">
        <v>85</v>
      </c>
      <c r="C76" s="35">
        <v>0</v>
      </c>
      <c r="D76" s="35">
        <v>0</v>
      </c>
      <c r="E76" s="36" t="str">
        <f t="shared" si="7"/>
        <v/>
      </c>
      <c r="F76" s="36">
        <f t="shared" si="9"/>
        <v>0</v>
      </c>
      <c r="G76" s="35">
        <v>6</v>
      </c>
      <c r="H76" s="35">
        <v>4</v>
      </c>
      <c r="I76" s="36">
        <f t="shared" si="8"/>
        <v>-33.333333333333336</v>
      </c>
      <c r="J76" s="36">
        <f t="shared" si="10"/>
        <v>1.1571562884212048E-3</v>
      </c>
      <c r="K76" s="79"/>
      <c r="L76" s="35">
        <v>38</v>
      </c>
      <c r="M76" s="36">
        <f t="shared" si="11"/>
        <v>2.3009106762255376E-3</v>
      </c>
      <c r="N76" s="15"/>
    </row>
    <row r="77" spans="1:14" ht="15.75">
      <c r="A77" s="12"/>
      <c r="B77" s="34" t="s">
        <v>53</v>
      </c>
      <c r="C77" s="35">
        <v>73</v>
      </c>
      <c r="D77" s="35">
        <v>80</v>
      </c>
      <c r="E77" s="36">
        <f t="shared" si="7"/>
        <v>9.5890410958904049</v>
      </c>
      <c r="F77" s="36">
        <f t="shared" si="9"/>
        <v>0.50248099993718987</v>
      </c>
      <c r="G77" s="35">
        <v>1878</v>
      </c>
      <c r="H77" s="35">
        <v>1651</v>
      </c>
      <c r="I77" s="36">
        <f t="shared" si="8"/>
        <v>-12.087326943556976</v>
      </c>
      <c r="J77" s="36">
        <f t="shared" si="10"/>
        <v>0.47761625804585234</v>
      </c>
      <c r="K77" s="79"/>
      <c r="L77" s="35">
        <v>8800</v>
      </c>
      <c r="M77" s="36">
        <f t="shared" si="11"/>
        <v>0.5328424723890719</v>
      </c>
      <c r="N77" s="15"/>
    </row>
    <row r="78" spans="1:14" ht="15.75">
      <c r="A78" s="12"/>
      <c r="B78" s="34" t="s">
        <v>50</v>
      </c>
      <c r="C78" s="35">
        <v>121</v>
      </c>
      <c r="D78" s="35">
        <v>113</v>
      </c>
      <c r="E78" s="36">
        <f t="shared" si="7"/>
        <v>-6.6115702479338845</v>
      </c>
      <c r="F78" s="36">
        <f t="shared" si="9"/>
        <v>0.70975441241128068</v>
      </c>
      <c r="G78" s="35">
        <v>3397</v>
      </c>
      <c r="H78" s="35">
        <v>3075</v>
      </c>
      <c r="I78" s="36">
        <f t="shared" si="8"/>
        <v>-9.4789520164851311</v>
      </c>
      <c r="J78" s="36">
        <f t="shared" si="10"/>
        <v>0.88956389672380121</v>
      </c>
      <c r="K78" s="79"/>
      <c r="L78" s="35">
        <v>13942</v>
      </c>
      <c r="M78" s="36">
        <f t="shared" si="11"/>
        <v>0.84419201705095914</v>
      </c>
      <c r="N78" s="15"/>
    </row>
    <row r="79" spans="1:14" ht="15.75">
      <c r="A79" s="12"/>
      <c r="B79" s="34" t="s">
        <v>54</v>
      </c>
      <c r="C79" s="35">
        <v>81</v>
      </c>
      <c r="D79" s="35">
        <v>63</v>
      </c>
      <c r="E79" s="36">
        <f t="shared" si="7"/>
        <v>-22.222222222222221</v>
      </c>
      <c r="F79" s="36">
        <f t="shared" si="9"/>
        <v>0.39570378745053703</v>
      </c>
      <c r="G79" s="35">
        <v>1190</v>
      </c>
      <c r="H79" s="35">
        <v>1165</v>
      </c>
      <c r="I79" s="36">
        <f t="shared" si="8"/>
        <v>-2.1008403361344574</v>
      </c>
      <c r="J79" s="36">
        <f t="shared" si="10"/>
        <v>0.33702176900267594</v>
      </c>
      <c r="K79" s="79"/>
      <c r="L79" s="35">
        <v>4037</v>
      </c>
      <c r="M79" s="36">
        <f t="shared" si="11"/>
        <v>0.24444148420848671</v>
      </c>
      <c r="N79" s="15"/>
    </row>
    <row r="80" spans="1:14" ht="15.75">
      <c r="A80" s="12"/>
      <c r="B80" s="34" t="s">
        <v>233</v>
      </c>
      <c r="C80" s="35">
        <v>2</v>
      </c>
      <c r="D80" s="35">
        <v>2</v>
      </c>
      <c r="E80" s="36">
        <f t="shared" si="7"/>
        <v>0</v>
      </c>
      <c r="F80" s="36">
        <f t="shared" si="9"/>
        <v>1.2562024998429747E-2</v>
      </c>
      <c r="G80" s="35">
        <v>33</v>
      </c>
      <c r="H80" s="35">
        <v>38</v>
      </c>
      <c r="I80" s="36">
        <f t="shared" si="8"/>
        <v>15.151515151515159</v>
      </c>
      <c r="J80" s="36">
        <f t="shared" si="10"/>
        <v>1.0992984740001446E-2</v>
      </c>
      <c r="K80" s="79"/>
      <c r="L80" s="35">
        <v>150</v>
      </c>
      <c r="M80" s="36">
        <f t="shared" si="11"/>
        <v>9.0825421429955432E-3</v>
      </c>
      <c r="N80" s="15"/>
    </row>
    <row r="81" spans="1:14" ht="15.75">
      <c r="A81" s="12"/>
      <c r="B81" s="34" t="s">
        <v>42</v>
      </c>
      <c r="C81" s="35">
        <v>208</v>
      </c>
      <c r="D81" s="35">
        <v>330</v>
      </c>
      <c r="E81" s="36">
        <f t="shared" si="7"/>
        <v>58.653846153846146</v>
      </c>
      <c r="F81" s="36">
        <f t="shared" si="9"/>
        <v>2.0727341247409083</v>
      </c>
      <c r="G81" s="35">
        <v>4719</v>
      </c>
      <c r="H81" s="35">
        <v>4475</v>
      </c>
      <c r="I81" s="36">
        <f t="shared" si="8"/>
        <v>-5.170586988768811</v>
      </c>
      <c r="J81" s="36">
        <f t="shared" si="10"/>
        <v>1.2945685976712229</v>
      </c>
      <c r="K81" s="79"/>
      <c r="L81" s="35">
        <v>21045</v>
      </c>
      <c r="M81" s="36">
        <f t="shared" si="11"/>
        <v>1.2742806626622747</v>
      </c>
      <c r="N81" s="15"/>
    </row>
    <row r="82" spans="1:14" ht="15.75">
      <c r="A82" s="12"/>
      <c r="B82" s="34" t="s">
        <v>51</v>
      </c>
      <c r="C82" s="35">
        <v>118</v>
      </c>
      <c r="D82" s="35">
        <v>71</v>
      </c>
      <c r="E82" s="36">
        <f t="shared" si="7"/>
        <v>-39.830508474576277</v>
      </c>
      <c r="F82" s="36">
        <f t="shared" si="9"/>
        <v>0.44595188744425601</v>
      </c>
      <c r="G82" s="35">
        <v>2300</v>
      </c>
      <c r="H82" s="35">
        <v>1143</v>
      </c>
      <c r="I82" s="36">
        <f t="shared" si="8"/>
        <v>-50.304347826086961</v>
      </c>
      <c r="J82" s="36">
        <f t="shared" si="10"/>
        <v>0.33065740941635929</v>
      </c>
      <c r="K82" s="79"/>
      <c r="L82" s="35">
        <v>18550</v>
      </c>
      <c r="M82" s="36">
        <f t="shared" si="11"/>
        <v>1.1232077116837822</v>
      </c>
      <c r="N82" s="15"/>
    </row>
    <row r="83" spans="1:14" ht="15.75">
      <c r="A83" s="12"/>
      <c r="B83" s="34" t="s">
        <v>46</v>
      </c>
      <c r="C83" s="35">
        <v>179</v>
      </c>
      <c r="D83" s="35">
        <v>174</v>
      </c>
      <c r="E83" s="36">
        <f t="shared" si="7"/>
        <v>-2.7932960893854775</v>
      </c>
      <c r="F83" s="36">
        <f t="shared" si="9"/>
        <v>1.0928961748633881</v>
      </c>
      <c r="G83" s="35">
        <v>4257</v>
      </c>
      <c r="H83" s="35">
        <v>4583</v>
      </c>
      <c r="I83" s="36">
        <f t="shared" si="8"/>
        <v>7.6579750998355678</v>
      </c>
      <c r="J83" s="36">
        <f t="shared" si="10"/>
        <v>1.3258118174585956</v>
      </c>
      <c r="K83" s="79"/>
      <c r="L83" s="35">
        <v>22027</v>
      </c>
      <c r="M83" s="36">
        <f t="shared" si="11"/>
        <v>1.333741038558419</v>
      </c>
      <c r="N83" s="15"/>
    </row>
    <row r="84" spans="1:14" ht="15.75">
      <c r="A84" s="12"/>
      <c r="B84" s="34" t="s">
        <v>49</v>
      </c>
      <c r="C84" s="35">
        <v>248</v>
      </c>
      <c r="D84" s="35">
        <v>233</v>
      </c>
      <c r="E84" s="36">
        <f t="shared" si="7"/>
        <v>-6.0483870967741886</v>
      </c>
      <c r="F84" s="36">
        <f t="shared" si="9"/>
        <v>1.4634759123170655</v>
      </c>
      <c r="G84" s="35">
        <v>5548</v>
      </c>
      <c r="H84" s="35">
        <v>6252</v>
      </c>
      <c r="I84" s="36">
        <f t="shared" si="8"/>
        <v>12.689257390050468</v>
      </c>
      <c r="J84" s="36">
        <f t="shared" si="10"/>
        <v>1.8086352788023432</v>
      </c>
      <c r="K84" s="79"/>
      <c r="L84" s="35">
        <v>26812</v>
      </c>
      <c r="M84" s="36">
        <f t="shared" si="11"/>
        <v>1.6234741329199767</v>
      </c>
      <c r="N84" s="15"/>
    </row>
    <row r="85" spans="1:14" ht="15.75">
      <c r="A85" s="12"/>
      <c r="B85" s="34" t="s">
        <v>37</v>
      </c>
      <c r="C85" s="35">
        <v>263</v>
      </c>
      <c r="D85" s="35">
        <v>277</v>
      </c>
      <c r="E85" s="36">
        <f t="shared" si="7"/>
        <v>5.323193916349811</v>
      </c>
      <c r="F85" s="36">
        <f t="shared" si="9"/>
        <v>1.7398404622825199</v>
      </c>
      <c r="G85" s="35">
        <v>7665</v>
      </c>
      <c r="H85" s="35">
        <v>5639</v>
      </c>
      <c r="I85" s="36">
        <f t="shared" si="8"/>
        <v>-26.431833007175477</v>
      </c>
      <c r="J85" s="36">
        <f t="shared" si="10"/>
        <v>1.6313010776017935</v>
      </c>
      <c r="K85" s="79"/>
      <c r="L85" s="35">
        <v>42506</v>
      </c>
      <c r="M85" s="36">
        <f t="shared" si="11"/>
        <v>2.573750242201124</v>
      </c>
      <c r="N85" s="15"/>
    </row>
    <row r="86" spans="1:14" ht="15.75">
      <c r="A86" s="12"/>
      <c r="B86" s="34" t="s">
        <v>45</v>
      </c>
      <c r="C86" s="35">
        <v>127</v>
      </c>
      <c r="D86" s="35">
        <v>182</v>
      </c>
      <c r="E86" s="36">
        <f t="shared" si="7"/>
        <v>43.307086614173215</v>
      </c>
      <c r="F86" s="36">
        <f>+(D86*100)/$D$87</f>
        <v>1.143144274857107</v>
      </c>
      <c r="G86" s="35">
        <v>3446</v>
      </c>
      <c r="H86" s="35">
        <v>3312</v>
      </c>
      <c r="I86" s="36">
        <f t="shared" si="8"/>
        <v>-3.8885664538595432</v>
      </c>
      <c r="J86" s="36">
        <f t="shared" si="10"/>
        <v>0.9581254068127576</v>
      </c>
      <c r="K86" s="79"/>
      <c r="L86" s="35">
        <v>19138</v>
      </c>
      <c r="M86" s="36">
        <f t="shared" si="11"/>
        <v>1.1588112768843248</v>
      </c>
      <c r="N86" s="15"/>
    </row>
    <row r="87" spans="1:14" ht="15.75">
      <c r="A87" s="12"/>
      <c r="B87" s="40" t="s">
        <v>70</v>
      </c>
      <c r="C87" s="42">
        <f>SUM(C55:C86)</f>
        <v>15876</v>
      </c>
      <c r="D87" s="42">
        <f>SUM(D55:D86)</f>
        <v>15921</v>
      </c>
      <c r="E87" s="38">
        <f t="shared" si="7"/>
        <v>0.28344671201814275</v>
      </c>
      <c r="F87" s="38">
        <f>SUM(F55:F86)</f>
        <v>100</v>
      </c>
      <c r="G87" s="42">
        <f>SUM(G55:G86)</f>
        <v>346829</v>
      </c>
      <c r="H87" s="42">
        <f>SUM(H55:H86)</f>
        <v>345675</v>
      </c>
      <c r="I87" s="38">
        <f t="shared" si="8"/>
        <v>-0.33272880872130539</v>
      </c>
      <c r="J87" s="38">
        <f>SUM(J55:J86)</f>
        <v>99.999999999999972</v>
      </c>
      <c r="K87" s="4"/>
      <c r="L87" s="42">
        <f>SUM(L55:L86)</f>
        <v>1651520</v>
      </c>
      <c r="M87" s="38">
        <f>SUM(M55:M86)</f>
        <v>99.999999999999986</v>
      </c>
      <c r="N87" s="15"/>
    </row>
    <row r="88" spans="1:14">
      <c r="A88" s="12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5"/>
    </row>
    <row r="89" spans="1:14" ht="18.75">
      <c r="A89" s="12"/>
      <c r="B89" s="92" t="s">
        <v>309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5"/>
    </row>
    <row r="90" spans="1:14" ht="31.5" customHeight="1">
      <c r="A90" s="12"/>
      <c r="B90" s="30" t="s">
        <v>256</v>
      </c>
      <c r="C90" s="108" t="s">
        <v>319</v>
      </c>
      <c r="D90" s="108"/>
      <c r="E90" s="104" t="s">
        <v>316</v>
      </c>
      <c r="F90" s="104" t="s">
        <v>306</v>
      </c>
      <c r="G90" s="106" t="s">
        <v>321</v>
      </c>
      <c r="H90" s="107"/>
      <c r="I90" s="104" t="s">
        <v>316</v>
      </c>
      <c r="J90" s="104" t="s">
        <v>306</v>
      </c>
      <c r="K90" s="94"/>
      <c r="L90" s="86" t="s">
        <v>312</v>
      </c>
      <c r="M90" s="104" t="s">
        <v>101</v>
      </c>
      <c r="N90" s="15"/>
    </row>
    <row r="91" spans="1:14" ht="15.75">
      <c r="A91" s="12"/>
      <c r="B91" s="30"/>
      <c r="C91" s="31">
        <v>2017</v>
      </c>
      <c r="D91" s="31">
        <v>2018</v>
      </c>
      <c r="E91" s="104"/>
      <c r="F91" s="104"/>
      <c r="G91" s="31">
        <v>2017</v>
      </c>
      <c r="H91" s="31">
        <v>2018</v>
      </c>
      <c r="I91" s="104"/>
      <c r="J91" s="104"/>
      <c r="K91" s="94"/>
      <c r="L91" s="39" t="s">
        <v>318</v>
      </c>
      <c r="M91" s="104"/>
      <c r="N91" s="15"/>
    </row>
    <row r="92" spans="1:14">
      <c r="A92" s="12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15"/>
    </row>
    <row r="93" spans="1:14" ht="15.75">
      <c r="A93" s="12"/>
      <c r="B93" s="34" t="s">
        <v>23</v>
      </c>
      <c r="C93" s="35">
        <f>C17-C55</f>
        <v>77</v>
      </c>
      <c r="D93" s="35">
        <f>D17-D55</f>
        <v>59</v>
      </c>
      <c r="E93" s="36">
        <f t="shared" ref="E93:E125" si="12">IF(ISBLANK(D93),"",(IFERROR(((D93/C93-1)*100),"")))</f>
        <v>-23.376623376623375</v>
      </c>
      <c r="F93" s="36">
        <f>+(D93*100)/$D$125</f>
        <v>0.40284036597023076</v>
      </c>
      <c r="G93" s="35">
        <f>G17-G55</f>
        <v>2645</v>
      </c>
      <c r="H93" s="35">
        <f>H17-H55</f>
        <v>1565</v>
      </c>
      <c r="I93" s="36">
        <f t="shared" ref="I93:I125" si="13">IF(ISBLANK(H93),"",(IFERROR(((H93/G93-1)*100),"")))</f>
        <v>-40.831758034026464</v>
      </c>
      <c r="J93" s="36">
        <f>+(H93*100)/$H$125</f>
        <v>0.5277694406318395</v>
      </c>
      <c r="K93" s="79"/>
      <c r="L93" s="35">
        <f>L17-L55</f>
        <v>8547</v>
      </c>
      <c r="M93" s="36">
        <f>+(L93*100)/$L$125</f>
        <v>0.66763579440223275</v>
      </c>
      <c r="N93" s="15"/>
    </row>
    <row r="94" spans="1:14" ht="15.75">
      <c r="A94" s="12"/>
      <c r="B94" s="34" t="s">
        <v>43</v>
      </c>
      <c r="C94" s="35">
        <f t="shared" ref="C94:D124" si="14">C18-C56</f>
        <v>160</v>
      </c>
      <c r="D94" s="35">
        <f t="shared" si="14"/>
        <v>151</v>
      </c>
      <c r="E94" s="36">
        <f t="shared" si="12"/>
        <v>-5.6250000000000018</v>
      </c>
      <c r="F94" s="36">
        <f t="shared" ref="F94:F124" si="15">+(D94*100)/$D$125</f>
        <v>1.0309982247712686</v>
      </c>
      <c r="G94" s="35">
        <f t="shared" ref="G94:H94" si="16">G18-G56</f>
        <v>2892</v>
      </c>
      <c r="H94" s="35">
        <f t="shared" si="16"/>
        <v>3488</v>
      </c>
      <c r="I94" s="36">
        <f t="shared" si="13"/>
        <v>20.608575380359607</v>
      </c>
      <c r="J94" s="36">
        <f t="shared" ref="J94:J124" si="17">+(H94*100)/$H$125</f>
        <v>1.1762682485136462</v>
      </c>
      <c r="K94" s="79"/>
      <c r="L94" s="35">
        <f t="shared" ref="L94" si="18">L18-L56</f>
        <v>15095</v>
      </c>
      <c r="M94" s="36">
        <f t="shared" ref="M94:M124" si="19">+(L94*100)/$L$125</f>
        <v>1.1791227701534694</v>
      </c>
      <c r="N94" s="15"/>
    </row>
    <row r="95" spans="1:14" ht="15.75">
      <c r="A95" s="12"/>
      <c r="B95" s="34" t="s">
        <v>33</v>
      </c>
      <c r="C95" s="35">
        <f t="shared" si="14"/>
        <v>918</v>
      </c>
      <c r="D95" s="35">
        <f t="shared" si="14"/>
        <v>957</v>
      </c>
      <c r="E95" s="36">
        <f t="shared" si="12"/>
        <v>4.2483660130719025</v>
      </c>
      <c r="F95" s="36">
        <f t="shared" si="15"/>
        <v>6.534207292093404</v>
      </c>
      <c r="G95" s="35">
        <f t="shared" ref="G95:H95" si="20">G19-G57</f>
        <v>17904</v>
      </c>
      <c r="H95" s="35">
        <f t="shared" si="20"/>
        <v>22954</v>
      </c>
      <c r="I95" s="36">
        <f t="shared" si="13"/>
        <v>28.205987488829322</v>
      </c>
      <c r="J95" s="36">
        <f t="shared" si="17"/>
        <v>7.7408432845132547</v>
      </c>
      <c r="K95" s="79"/>
      <c r="L95" s="35">
        <f t="shared" ref="L95" si="21">L19-L57</f>
        <v>87048</v>
      </c>
      <c r="M95" s="36">
        <f t="shared" si="19"/>
        <v>6.7996209934626837</v>
      </c>
      <c r="N95" s="15"/>
    </row>
    <row r="96" spans="1:14" ht="15.75">
      <c r="A96" s="12"/>
      <c r="B96" s="34" t="s">
        <v>30</v>
      </c>
      <c r="C96" s="35">
        <f t="shared" si="14"/>
        <v>4796</v>
      </c>
      <c r="D96" s="35">
        <f t="shared" si="14"/>
        <v>5758</v>
      </c>
      <c r="E96" s="36">
        <f t="shared" si="12"/>
        <v>20.058381984987484</v>
      </c>
      <c r="F96" s="36">
        <f t="shared" si="15"/>
        <v>39.314488597569301</v>
      </c>
      <c r="G96" s="35">
        <f t="shared" ref="G96:H96" si="22">G20-G58</f>
        <v>96061</v>
      </c>
      <c r="H96" s="35">
        <f t="shared" si="22"/>
        <v>108995</v>
      </c>
      <c r="I96" s="36">
        <f t="shared" si="13"/>
        <v>13.464361187162321</v>
      </c>
      <c r="J96" s="36">
        <f t="shared" si="17"/>
        <v>36.756696601704377</v>
      </c>
      <c r="K96" s="79"/>
      <c r="L96" s="35">
        <f t="shared" ref="L96" si="23">L20-L58</f>
        <v>448675</v>
      </c>
      <c r="M96" s="36">
        <f t="shared" si="19"/>
        <v>35.047559383809734</v>
      </c>
      <c r="N96" s="15"/>
    </row>
    <row r="97" spans="1:14" ht="15.75">
      <c r="A97" s="12"/>
      <c r="B97" s="34" t="s">
        <v>34</v>
      </c>
      <c r="C97" s="35">
        <f t="shared" si="14"/>
        <v>537</v>
      </c>
      <c r="D97" s="35">
        <f t="shared" si="14"/>
        <v>551</v>
      </c>
      <c r="E97" s="36">
        <f t="shared" si="12"/>
        <v>2.6070763500931182</v>
      </c>
      <c r="F97" s="36">
        <f t="shared" si="15"/>
        <v>3.762119349993172</v>
      </c>
      <c r="G97" s="35">
        <f t="shared" ref="G97:H97" si="24">G21-G59</f>
        <v>11550</v>
      </c>
      <c r="H97" s="35">
        <f t="shared" si="24"/>
        <v>11351</v>
      </c>
      <c r="I97" s="36">
        <f t="shared" si="13"/>
        <v>-1.7229437229437261</v>
      </c>
      <c r="J97" s="36">
        <f t="shared" si="17"/>
        <v>3.8279303007105496</v>
      </c>
      <c r="K97" s="79"/>
      <c r="L97" s="35">
        <f t="shared" ref="L97" si="25">L21-L59</f>
        <v>45713</v>
      </c>
      <c r="M97" s="36">
        <f t="shared" si="19"/>
        <v>3.5708008739334582</v>
      </c>
      <c r="N97" s="15"/>
    </row>
    <row r="98" spans="1:14" ht="15.75">
      <c r="A98" s="12"/>
      <c r="B98" s="34" t="s">
        <v>32</v>
      </c>
      <c r="C98" s="35">
        <f t="shared" si="14"/>
        <v>888</v>
      </c>
      <c r="D98" s="35">
        <f t="shared" si="14"/>
        <v>645</v>
      </c>
      <c r="E98" s="36">
        <f t="shared" si="12"/>
        <v>-27.36486486486487</v>
      </c>
      <c r="F98" s="36">
        <f t="shared" si="15"/>
        <v>4.4039328144203198</v>
      </c>
      <c r="G98" s="35">
        <f t="shared" ref="G98:H98" si="26">G22-G60</f>
        <v>19210</v>
      </c>
      <c r="H98" s="35">
        <f t="shared" si="26"/>
        <v>15345</v>
      </c>
      <c r="I98" s="36">
        <f t="shared" si="13"/>
        <v>-20.119729307652268</v>
      </c>
      <c r="J98" s="36">
        <f t="shared" si="17"/>
        <v>5.1748383811473335</v>
      </c>
      <c r="K98" s="79"/>
      <c r="L98" s="35">
        <f t="shared" ref="L98" si="27">L22-L60</f>
        <v>112028</v>
      </c>
      <c r="M98" s="36">
        <f t="shared" si="19"/>
        <v>8.7508953756046957</v>
      </c>
      <c r="N98" s="15"/>
    </row>
    <row r="99" spans="1:14" ht="15.75">
      <c r="A99" s="12"/>
      <c r="B99" s="34" t="s">
        <v>35</v>
      </c>
      <c r="C99" s="35">
        <f t="shared" si="14"/>
        <v>241</v>
      </c>
      <c r="D99" s="35">
        <f t="shared" si="14"/>
        <v>296</v>
      </c>
      <c r="E99" s="36">
        <f t="shared" si="12"/>
        <v>22.821576763485485</v>
      </c>
      <c r="F99" s="36">
        <f t="shared" si="15"/>
        <v>2.0210296326642085</v>
      </c>
      <c r="G99" s="35">
        <f t="shared" ref="G99:H99" si="28">G23-G61</f>
        <v>5615</v>
      </c>
      <c r="H99" s="35">
        <f t="shared" si="28"/>
        <v>4443</v>
      </c>
      <c r="I99" s="36">
        <f t="shared" si="13"/>
        <v>-20.872662511130901</v>
      </c>
      <c r="J99" s="36">
        <f t="shared" si="17"/>
        <v>1.4983256388033628</v>
      </c>
      <c r="K99" s="79"/>
      <c r="L99" s="35">
        <f t="shared" ref="L99" si="29">L23-L61</f>
        <v>25232</v>
      </c>
      <c r="M99" s="36">
        <f t="shared" si="19"/>
        <v>1.9709589755887607</v>
      </c>
      <c r="N99" s="15"/>
    </row>
    <row r="100" spans="1:14" ht="15.75">
      <c r="A100" s="12"/>
      <c r="B100" s="34" t="s">
        <v>41</v>
      </c>
      <c r="C100" s="35">
        <f t="shared" si="14"/>
        <v>908</v>
      </c>
      <c r="D100" s="35">
        <f t="shared" si="14"/>
        <v>371</v>
      </c>
      <c r="E100" s="36">
        <f t="shared" si="12"/>
        <v>-59.140969162995596</v>
      </c>
      <c r="F100" s="36">
        <f t="shared" si="15"/>
        <v>2.5331148436433155</v>
      </c>
      <c r="G100" s="35">
        <f t="shared" ref="G100:H100" si="30">G24-G62</f>
        <v>11252</v>
      </c>
      <c r="H100" s="35">
        <f t="shared" si="30"/>
        <v>9575</v>
      </c>
      <c r="I100" s="36">
        <f t="shared" si="13"/>
        <v>-14.904017063633134</v>
      </c>
      <c r="J100" s="36">
        <f t="shared" si="17"/>
        <v>3.2290047246325004</v>
      </c>
      <c r="K100" s="79"/>
      <c r="L100" s="35">
        <f t="shared" ref="L100" si="31">L24-L62</f>
        <v>42201</v>
      </c>
      <c r="M100" s="36">
        <f t="shared" si="19"/>
        <v>3.2964663811359105</v>
      </c>
      <c r="N100" s="15"/>
    </row>
    <row r="101" spans="1:14" ht="15.75">
      <c r="A101" s="12"/>
      <c r="B101" s="34" t="s">
        <v>52</v>
      </c>
      <c r="C101" s="35">
        <f t="shared" si="14"/>
        <v>96</v>
      </c>
      <c r="D101" s="35">
        <f t="shared" si="14"/>
        <v>58</v>
      </c>
      <c r="E101" s="36">
        <f t="shared" si="12"/>
        <v>-39.583333333333336</v>
      </c>
      <c r="F101" s="36">
        <f t="shared" si="15"/>
        <v>0.39601256315717603</v>
      </c>
      <c r="G101" s="35">
        <f t="shared" ref="G101:H101" si="32">G25-G63</f>
        <v>1858</v>
      </c>
      <c r="H101" s="35">
        <f t="shared" si="32"/>
        <v>1772</v>
      </c>
      <c r="I101" s="36">
        <f t="shared" si="13"/>
        <v>-4.6286329386437064</v>
      </c>
      <c r="J101" s="36">
        <f t="shared" si="17"/>
        <v>0.59757664460039595</v>
      </c>
      <c r="K101" s="79"/>
      <c r="L101" s="35">
        <f t="shared" ref="L101" si="33">L25-L63</f>
        <v>8752</v>
      </c>
      <c r="M101" s="36">
        <f t="shared" si="19"/>
        <v>0.68364905494423089</v>
      </c>
      <c r="N101" s="15"/>
    </row>
    <row r="102" spans="1:14" ht="15.75">
      <c r="A102" s="12"/>
      <c r="B102" s="34" t="s">
        <v>38</v>
      </c>
      <c r="C102" s="35">
        <f t="shared" si="14"/>
        <v>328</v>
      </c>
      <c r="D102" s="35">
        <f t="shared" si="14"/>
        <v>433</v>
      </c>
      <c r="E102" s="36">
        <f t="shared" si="12"/>
        <v>32.012195121951216</v>
      </c>
      <c r="F102" s="36">
        <f t="shared" si="15"/>
        <v>2.9564386180527107</v>
      </c>
      <c r="G102" s="35">
        <f t="shared" ref="G102:H102" si="34">G26-G64</f>
        <v>7706</v>
      </c>
      <c r="H102" s="35">
        <f t="shared" si="34"/>
        <v>7462</v>
      </c>
      <c r="I102" s="36">
        <f t="shared" si="13"/>
        <v>-3.1663638723072984</v>
      </c>
      <c r="J102" s="36">
        <f t="shared" si="17"/>
        <v>2.516431671562164</v>
      </c>
      <c r="K102" s="79"/>
      <c r="L102" s="35">
        <f t="shared" ref="L102" si="35">L26-L64</f>
        <v>34949</v>
      </c>
      <c r="M102" s="36">
        <f t="shared" si="19"/>
        <v>2.7299875252794705</v>
      </c>
      <c r="N102" s="15"/>
    </row>
    <row r="103" spans="1:14" ht="15.75">
      <c r="A103" s="12"/>
      <c r="B103" s="34" t="s">
        <v>57</v>
      </c>
      <c r="C103" s="35">
        <f t="shared" si="14"/>
        <v>0</v>
      </c>
      <c r="D103" s="35">
        <f t="shared" si="14"/>
        <v>1</v>
      </c>
      <c r="E103" s="36" t="str">
        <f t="shared" si="12"/>
        <v/>
      </c>
      <c r="F103" s="36">
        <f t="shared" si="15"/>
        <v>6.8278028130547589E-3</v>
      </c>
      <c r="G103" s="35">
        <f t="shared" ref="G103:H103" si="36">G27-G65</f>
        <v>1</v>
      </c>
      <c r="H103" s="35">
        <f t="shared" si="36"/>
        <v>2</v>
      </c>
      <c r="I103" s="36">
        <f t="shared" si="13"/>
        <v>100</v>
      </c>
      <c r="J103" s="36">
        <f t="shared" si="17"/>
        <v>6.74465738826632E-4</v>
      </c>
      <c r="K103" s="79"/>
      <c r="L103" s="35">
        <f t="shared" ref="L103" si="37">L27-L65</f>
        <v>37</v>
      </c>
      <c r="M103" s="36">
        <f t="shared" si="19"/>
        <v>2.8901982441655099E-3</v>
      </c>
      <c r="N103" s="15"/>
    </row>
    <row r="104" spans="1:14" ht="15.75">
      <c r="A104" s="12"/>
      <c r="B104" s="34" t="s">
        <v>56</v>
      </c>
      <c r="C104" s="35">
        <f t="shared" si="14"/>
        <v>27</v>
      </c>
      <c r="D104" s="35">
        <f t="shared" si="14"/>
        <v>13</v>
      </c>
      <c r="E104" s="36">
        <f t="shared" si="12"/>
        <v>-51.851851851851862</v>
      </c>
      <c r="F104" s="36">
        <f t="shared" si="15"/>
        <v>8.876143656971186E-2</v>
      </c>
      <c r="G104" s="35">
        <f t="shared" ref="G104:H104" si="38">G28-G66</f>
        <v>378</v>
      </c>
      <c r="H104" s="35">
        <f t="shared" si="38"/>
        <v>342</v>
      </c>
      <c r="I104" s="36">
        <f t="shared" si="13"/>
        <v>-9.5238095238095237</v>
      </c>
      <c r="J104" s="36">
        <f t="shared" si="17"/>
        <v>0.11533364133935406</v>
      </c>
      <c r="K104" s="79"/>
      <c r="L104" s="35">
        <f t="shared" ref="L104" si="39">L28-L66</f>
        <v>1321</v>
      </c>
      <c r="M104" s="36">
        <f t="shared" si="19"/>
        <v>0.10318788866331456</v>
      </c>
      <c r="N104" s="15"/>
    </row>
    <row r="105" spans="1:14" ht="15.75">
      <c r="A105" s="12"/>
      <c r="B105" s="34" t="s">
        <v>39</v>
      </c>
      <c r="C105" s="35">
        <f t="shared" si="14"/>
        <v>398</v>
      </c>
      <c r="D105" s="35">
        <f t="shared" si="14"/>
        <v>237</v>
      </c>
      <c r="E105" s="36">
        <f t="shared" si="12"/>
        <v>-40.452261306532669</v>
      </c>
      <c r="F105" s="36">
        <f t="shared" si="15"/>
        <v>1.6181892666939779</v>
      </c>
      <c r="G105" s="35">
        <f t="shared" ref="G105:H105" si="40">G29-G67</f>
        <v>4854</v>
      </c>
      <c r="H105" s="35">
        <f t="shared" si="40"/>
        <v>5347</v>
      </c>
      <c r="I105" s="36">
        <f t="shared" si="13"/>
        <v>10.15657189946435</v>
      </c>
      <c r="J105" s="36">
        <f t="shared" si="17"/>
        <v>1.8031841527530006</v>
      </c>
      <c r="K105" s="79"/>
      <c r="L105" s="35">
        <f t="shared" ref="L105" si="41">L29-L67</f>
        <v>25023</v>
      </c>
      <c r="M105" s="36">
        <f t="shared" si="19"/>
        <v>1.9546332611825286</v>
      </c>
      <c r="N105" s="15"/>
    </row>
    <row r="106" spans="1:14" ht="15.75">
      <c r="A106" s="12"/>
      <c r="B106" s="34" t="s">
        <v>31</v>
      </c>
      <c r="C106" s="35">
        <f t="shared" si="14"/>
        <v>2690</v>
      </c>
      <c r="D106" s="35">
        <f t="shared" si="14"/>
        <v>2034</v>
      </c>
      <c r="E106" s="36">
        <f t="shared" si="12"/>
        <v>-24.386617100371744</v>
      </c>
      <c r="F106" s="36">
        <f t="shared" si="15"/>
        <v>13.88775092175338</v>
      </c>
      <c r="G106" s="35">
        <f t="shared" ref="G106:H106" si="42">G30-G68</f>
        <v>38784</v>
      </c>
      <c r="H106" s="35">
        <f t="shared" si="42"/>
        <v>48139</v>
      </c>
      <c r="I106" s="36">
        <f t="shared" si="13"/>
        <v>24.120771452145217</v>
      </c>
      <c r="J106" s="36">
        <f t="shared" si="17"/>
        <v>16.234053100687618</v>
      </c>
      <c r="K106" s="79"/>
      <c r="L106" s="35">
        <f t="shared" ref="L106" si="43">L30-L68</f>
        <v>154850</v>
      </c>
      <c r="M106" s="36">
        <f t="shared" si="19"/>
        <v>12.095870219162952</v>
      </c>
      <c r="N106" s="15"/>
    </row>
    <row r="107" spans="1:14" ht="15.75">
      <c r="A107" s="12"/>
      <c r="B107" s="34" t="s">
        <v>58</v>
      </c>
      <c r="C107" s="35">
        <f t="shared" si="14"/>
        <v>0</v>
      </c>
      <c r="D107" s="35">
        <f t="shared" si="14"/>
        <v>0</v>
      </c>
      <c r="E107" s="36" t="str">
        <f t="shared" si="12"/>
        <v/>
      </c>
      <c r="F107" s="36">
        <f t="shared" si="15"/>
        <v>0</v>
      </c>
      <c r="G107" s="35">
        <f t="shared" ref="G107:H107" si="44">G31-G69</f>
        <v>3</v>
      </c>
      <c r="H107" s="35">
        <f t="shared" si="44"/>
        <v>2</v>
      </c>
      <c r="I107" s="36">
        <f t="shared" si="13"/>
        <v>-33.333333333333336</v>
      </c>
      <c r="J107" s="36">
        <f t="shared" si="17"/>
        <v>6.74465738826632E-4</v>
      </c>
      <c r="K107" s="79"/>
      <c r="L107" s="35">
        <f t="shared" ref="L107" si="45">L31-L69</f>
        <v>30</v>
      </c>
      <c r="M107" s="36">
        <f t="shared" si="19"/>
        <v>2.343403981755819E-3</v>
      </c>
      <c r="N107" s="15"/>
    </row>
    <row r="108" spans="1:14" ht="15.75">
      <c r="A108" s="12"/>
      <c r="B108" s="34" t="s">
        <v>55</v>
      </c>
      <c r="C108" s="35">
        <f t="shared" si="14"/>
        <v>13</v>
      </c>
      <c r="D108" s="35">
        <f t="shared" si="14"/>
        <v>27</v>
      </c>
      <c r="E108" s="36">
        <f t="shared" si="12"/>
        <v>107.69230769230771</v>
      </c>
      <c r="F108" s="36">
        <f t="shared" si="15"/>
        <v>0.1843506759524785</v>
      </c>
      <c r="G108" s="35">
        <f t="shared" ref="G108:H108" si="46">G32-G70</f>
        <v>507</v>
      </c>
      <c r="H108" s="35">
        <f t="shared" si="46"/>
        <v>714</v>
      </c>
      <c r="I108" s="36">
        <f t="shared" si="13"/>
        <v>40.828402366863912</v>
      </c>
      <c r="J108" s="36">
        <f t="shared" si="17"/>
        <v>0.24078426876110762</v>
      </c>
      <c r="K108" s="79"/>
      <c r="L108" s="35">
        <f t="shared" ref="L108" si="47">L32-L70</f>
        <v>2094</v>
      </c>
      <c r="M108" s="36">
        <f t="shared" si="19"/>
        <v>0.16356959792655615</v>
      </c>
      <c r="N108" s="15"/>
    </row>
    <row r="109" spans="1:14" ht="15.75">
      <c r="A109" s="12"/>
      <c r="B109" s="34" t="s">
        <v>47</v>
      </c>
      <c r="C109" s="35">
        <f t="shared" si="14"/>
        <v>207</v>
      </c>
      <c r="D109" s="35">
        <f t="shared" si="14"/>
        <v>346</v>
      </c>
      <c r="E109" s="36">
        <f t="shared" si="12"/>
        <v>67.149758454106291</v>
      </c>
      <c r="F109" s="36">
        <f t="shared" si="15"/>
        <v>2.3624197733169465</v>
      </c>
      <c r="G109" s="35">
        <f t="shared" ref="G109:H109" si="48">G33-G71</f>
        <v>7334</v>
      </c>
      <c r="H109" s="35">
        <f t="shared" si="48"/>
        <v>5713</v>
      </c>
      <c r="I109" s="36">
        <f t="shared" si="13"/>
        <v>-22.102536133078811</v>
      </c>
      <c r="J109" s="36">
        <f t="shared" si="17"/>
        <v>1.9266113829582743</v>
      </c>
      <c r="K109" s="79"/>
      <c r="L109" s="35">
        <f t="shared" ref="L109" si="49">L33-L71</f>
        <v>21372</v>
      </c>
      <c r="M109" s="36">
        <f t="shared" si="19"/>
        <v>1.6694409966028454</v>
      </c>
      <c r="N109" s="15"/>
    </row>
    <row r="110" spans="1:14" ht="15.75">
      <c r="A110" s="12"/>
      <c r="B110" s="34" t="s">
        <v>40</v>
      </c>
      <c r="C110" s="35">
        <f t="shared" si="14"/>
        <v>301</v>
      </c>
      <c r="D110" s="35">
        <f t="shared" si="14"/>
        <v>234</v>
      </c>
      <c r="E110" s="36">
        <f t="shared" si="12"/>
        <v>-22.259136212624586</v>
      </c>
      <c r="F110" s="36">
        <f t="shared" si="15"/>
        <v>1.5977058582548136</v>
      </c>
      <c r="G110" s="35">
        <f t="shared" ref="G110:H110" si="50">G34-G72</f>
        <v>5958</v>
      </c>
      <c r="H110" s="35">
        <f t="shared" si="50"/>
        <v>4965</v>
      </c>
      <c r="I110" s="36">
        <f t="shared" si="13"/>
        <v>-16.666666666666664</v>
      </c>
      <c r="J110" s="36">
        <f t="shared" si="17"/>
        <v>1.6743611966371139</v>
      </c>
      <c r="K110" s="79"/>
      <c r="L110" s="35">
        <f t="shared" ref="L110" si="51">L34-L72</f>
        <v>29609</v>
      </c>
      <c r="M110" s="36">
        <f t="shared" si="19"/>
        <v>2.3128616165269347</v>
      </c>
      <c r="N110" s="15"/>
    </row>
    <row r="111" spans="1:14" ht="15.75">
      <c r="A111" s="12"/>
      <c r="B111" s="34" t="s">
        <v>44</v>
      </c>
      <c r="C111" s="35">
        <f t="shared" si="14"/>
        <v>157</v>
      </c>
      <c r="D111" s="35">
        <f t="shared" si="14"/>
        <v>134</v>
      </c>
      <c r="E111" s="36">
        <f t="shared" si="12"/>
        <v>-14.649681528662416</v>
      </c>
      <c r="F111" s="36">
        <f t="shared" si="15"/>
        <v>0.91492557694933774</v>
      </c>
      <c r="G111" s="35">
        <f t="shared" ref="G111:H111" si="52">G35-G73</f>
        <v>5320</v>
      </c>
      <c r="H111" s="35">
        <f t="shared" si="52"/>
        <v>3747</v>
      </c>
      <c r="I111" s="36">
        <f t="shared" si="13"/>
        <v>-29.56766917293233</v>
      </c>
      <c r="J111" s="36">
        <f t="shared" si="17"/>
        <v>1.263611561691695</v>
      </c>
      <c r="K111" s="79"/>
      <c r="L111" s="35">
        <f t="shared" ref="L111" si="53">L35-L73</f>
        <v>22859</v>
      </c>
      <c r="M111" s="36">
        <f t="shared" si="19"/>
        <v>1.7855957206318755</v>
      </c>
      <c r="N111" s="15"/>
    </row>
    <row r="112" spans="1:14" ht="15.75">
      <c r="A112" s="12"/>
      <c r="B112" s="34" t="s">
        <v>36</v>
      </c>
      <c r="C112" s="35">
        <f t="shared" si="14"/>
        <v>279</v>
      </c>
      <c r="D112" s="35">
        <f t="shared" si="14"/>
        <v>361</v>
      </c>
      <c r="E112" s="36">
        <f t="shared" si="12"/>
        <v>29.390681003584241</v>
      </c>
      <c r="F112" s="36">
        <f t="shared" si="15"/>
        <v>2.464836815512768</v>
      </c>
      <c r="G112" s="35">
        <f t="shared" ref="G112:H112" si="54">G36-G74</f>
        <v>4988</v>
      </c>
      <c r="H112" s="35">
        <f t="shared" si="54"/>
        <v>6364</v>
      </c>
      <c r="I112" s="36">
        <f t="shared" si="13"/>
        <v>27.586206896551737</v>
      </c>
      <c r="J112" s="36">
        <f t="shared" si="17"/>
        <v>2.1461499809463427</v>
      </c>
      <c r="K112" s="79"/>
      <c r="L112" s="35">
        <f t="shared" ref="L112" si="55">L36-L74</f>
        <v>24702</v>
      </c>
      <c r="M112" s="36">
        <f t="shared" si="19"/>
        <v>1.9295588385777414</v>
      </c>
      <c r="N112" s="15"/>
    </row>
    <row r="113" spans="1:14" ht="15.75">
      <c r="A113" s="12"/>
      <c r="B113" s="34" t="s">
        <v>48</v>
      </c>
      <c r="C113" s="35">
        <f t="shared" si="14"/>
        <v>228</v>
      </c>
      <c r="D113" s="35">
        <f t="shared" si="14"/>
        <v>227</v>
      </c>
      <c r="E113" s="36">
        <f t="shared" si="12"/>
        <v>-0.43859649122807154</v>
      </c>
      <c r="F113" s="36">
        <f t="shared" si="15"/>
        <v>1.5499112385634304</v>
      </c>
      <c r="G113" s="35">
        <f t="shared" ref="G113:H113" si="56">G37-G75</f>
        <v>5111</v>
      </c>
      <c r="H113" s="35">
        <f t="shared" si="56"/>
        <v>4675</v>
      </c>
      <c r="I113" s="36">
        <f t="shared" si="13"/>
        <v>-8.530620230874586</v>
      </c>
      <c r="J113" s="36">
        <f t="shared" si="17"/>
        <v>1.5765636645072523</v>
      </c>
      <c r="K113" s="79"/>
      <c r="L113" s="35">
        <f t="shared" ref="L113" si="57">L37-L75</f>
        <v>20168</v>
      </c>
      <c r="M113" s="36">
        <f t="shared" si="19"/>
        <v>1.5753923834683785</v>
      </c>
      <c r="N113" s="15"/>
    </row>
    <row r="114" spans="1:14" ht="15.75">
      <c r="A114" s="12"/>
      <c r="B114" s="34" t="s">
        <v>85</v>
      </c>
      <c r="C114" s="35">
        <f t="shared" si="14"/>
        <v>0</v>
      </c>
      <c r="D114" s="35">
        <f t="shared" si="14"/>
        <v>0</v>
      </c>
      <c r="E114" s="36" t="str">
        <f t="shared" si="12"/>
        <v/>
      </c>
      <c r="F114" s="36">
        <f t="shared" si="15"/>
        <v>0</v>
      </c>
      <c r="G114" s="35">
        <f t="shared" ref="G114:H114" si="58">G38-G76</f>
        <v>9</v>
      </c>
      <c r="H114" s="35">
        <f t="shared" si="58"/>
        <v>7</v>
      </c>
      <c r="I114" s="36">
        <f t="shared" si="13"/>
        <v>-22.222222222222221</v>
      </c>
      <c r="J114" s="36">
        <f t="shared" si="17"/>
        <v>2.3606300858932117E-3</v>
      </c>
      <c r="K114" s="79"/>
      <c r="L114" s="35">
        <f t="shared" ref="L114" si="59">L38-L76</f>
        <v>33</v>
      </c>
      <c r="M114" s="36">
        <f t="shared" si="19"/>
        <v>2.5777443799314009E-3</v>
      </c>
      <c r="N114" s="15"/>
    </row>
    <row r="115" spans="1:14" ht="15.75">
      <c r="A115" s="12"/>
      <c r="B115" s="34" t="s">
        <v>53</v>
      </c>
      <c r="C115" s="35">
        <f t="shared" si="14"/>
        <v>29</v>
      </c>
      <c r="D115" s="35">
        <f t="shared" si="14"/>
        <v>56</v>
      </c>
      <c r="E115" s="36">
        <f t="shared" si="12"/>
        <v>93.103448275862078</v>
      </c>
      <c r="F115" s="36">
        <f t="shared" si="15"/>
        <v>0.38235695753106652</v>
      </c>
      <c r="G115" s="35">
        <f t="shared" ref="G115:H115" si="60">G39-G77</f>
        <v>1019</v>
      </c>
      <c r="H115" s="35">
        <f t="shared" si="60"/>
        <v>1055</v>
      </c>
      <c r="I115" s="36">
        <f t="shared" si="13"/>
        <v>3.5328753680078595</v>
      </c>
      <c r="J115" s="36">
        <f t="shared" si="17"/>
        <v>0.35578067723104834</v>
      </c>
      <c r="K115" s="79"/>
      <c r="L115" s="35">
        <f t="shared" ref="L115" si="61">L39-L77</f>
        <v>4617</v>
      </c>
      <c r="M115" s="36">
        <f t="shared" si="19"/>
        <v>0.36064987279222055</v>
      </c>
      <c r="N115" s="15"/>
    </row>
    <row r="116" spans="1:14" ht="15.75">
      <c r="A116" s="12"/>
      <c r="B116" s="34" t="s">
        <v>50</v>
      </c>
      <c r="C116" s="35">
        <f t="shared" si="14"/>
        <v>81</v>
      </c>
      <c r="D116" s="35">
        <f t="shared" si="14"/>
        <v>141</v>
      </c>
      <c r="E116" s="36">
        <f t="shared" si="12"/>
        <v>74.074074074074076</v>
      </c>
      <c r="F116" s="36">
        <f t="shared" si="15"/>
        <v>0.96272019664072106</v>
      </c>
      <c r="G116" s="35">
        <f t="shared" ref="G116:H116" si="62">G40-G78</f>
        <v>2823</v>
      </c>
      <c r="H116" s="35">
        <f t="shared" si="62"/>
        <v>2397</v>
      </c>
      <c r="I116" s="36">
        <f t="shared" si="13"/>
        <v>-15.090329436769389</v>
      </c>
      <c r="J116" s="36">
        <f t="shared" si="17"/>
        <v>0.80834718798371841</v>
      </c>
      <c r="K116" s="79"/>
      <c r="L116" s="35">
        <f t="shared" ref="L116" si="63">L40-L78</f>
        <v>10614</v>
      </c>
      <c r="M116" s="36">
        <f t="shared" si="19"/>
        <v>0.82909632874520867</v>
      </c>
      <c r="N116" s="15"/>
    </row>
    <row r="117" spans="1:14" ht="15.75">
      <c r="A117" s="12"/>
      <c r="B117" s="34" t="s">
        <v>54</v>
      </c>
      <c r="C117" s="35">
        <f t="shared" si="14"/>
        <v>143</v>
      </c>
      <c r="D117" s="35">
        <f t="shared" si="14"/>
        <v>32</v>
      </c>
      <c r="E117" s="36">
        <f t="shared" si="12"/>
        <v>-77.622377622377627</v>
      </c>
      <c r="F117" s="36">
        <f t="shared" si="15"/>
        <v>0.21848969001775229</v>
      </c>
      <c r="G117" s="35">
        <f t="shared" ref="G117:H117" si="64">G41-G79</f>
        <v>678</v>
      </c>
      <c r="H117" s="35">
        <f t="shared" si="64"/>
        <v>735</v>
      </c>
      <c r="I117" s="36">
        <f t="shared" si="13"/>
        <v>8.4070796460177011</v>
      </c>
      <c r="J117" s="36">
        <f t="shared" si="17"/>
        <v>0.24786615901878725</v>
      </c>
      <c r="K117" s="79"/>
      <c r="L117" s="35">
        <f t="shared" ref="L117" si="65">L41-L79</f>
        <v>1934</v>
      </c>
      <c r="M117" s="36">
        <f t="shared" si="19"/>
        <v>0.15107144335719178</v>
      </c>
      <c r="N117" s="15"/>
    </row>
    <row r="118" spans="1:14" ht="15.75">
      <c r="A118" s="12"/>
      <c r="B118" s="34" t="s">
        <v>233</v>
      </c>
      <c r="C118" s="35">
        <f t="shared" si="14"/>
        <v>0</v>
      </c>
      <c r="D118" s="35">
        <f t="shared" si="14"/>
        <v>2</v>
      </c>
      <c r="E118" s="36" t="str">
        <f t="shared" si="12"/>
        <v/>
      </c>
      <c r="F118" s="36">
        <f t="shared" si="15"/>
        <v>1.3655605626109518E-2</v>
      </c>
      <c r="G118" s="35">
        <f t="shared" ref="G118:H118" si="66">G42-G80</f>
        <v>27</v>
      </c>
      <c r="H118" s="35">
        <f t="shared" si="66"/>
        <v>26</v>
      </c>
      <c r="I118" s="36">
        <f t="shared" si="13"/>
        <v>-3.703703703703709</v>
      </c>
      <c r="J118" s="36">
        <f t="shared" si="17"/>
        <v>8.7680546047462157E-3</v>
      </c>
      <c r="K118" s="79"/>
      <c r="L118" s="35">
        <f t="shared" ref="L118" si="67">L42-L80</f>
        <v>122</v>
      </c>
      <c r="M118" s="36">
        <f t="shared" si="19"/>
        <v>9.5298428591403302E-3</v>
      </c>
      <c r="N118" s="15"/>
    </row>
    <row r="119" spans="1:14" ht="15.75">
      <c r="A119" s="12"/>
      <c r="B119" s="34" t="s">
        <v>42</v>
      </c>
      <c r="C119" s="35">
        <f t="shared" si="14"/>
        <v>234</v>
      </c>
      <c r="D119" s="35">
        <f t="shared" si="14"/>
        <v>345</v>
      </c>
      <c r="E119" s="36">
        <f t="shared" si="12"/>
        <v>47.435897435897445</v>
      </c>
      <c r="F119" s="36">
        <f t="shared" si="15"/>
        <v>2.3555919705038919</v>
      </c>
      <c r="G119" s="35">
        <f t="shared" ref="G119:H119" si="68">G43-G81</f>
        <v>4427</v>
      </c>
      <c r="H119" s="35">
        <f t="shared" si="68"/>
        <v>4143</v>
      </c>
      <c r="I119" s="36">
        <f t="shared" si="13"/>
        <v>-6.4151795798509159</v>
      </c>
      <c r="J119" s="36">
        <f t="shared" si="17"/>
        <v>1.3971557779793682</v>
      </c>
      <c r="K119" s="79"/>
      <c r="L119" s="35">
        <f t="shared" ref="L119" si="69">L43-L81</f>
        <v>18757</v>
      </c>
      <c r="M119" s="36">
        <f t="shared" si="19"/>
        <v>1.4651742828597965</v>
      </c>
      <c r="N119" s="15"/>
    </row>
    <row r="120" spans="1:14" ht="15.75">
      <c r="A120" s="12"/>
      <c r="B120" s="34" t="s">
        <v>51</v>
      </c>
      <c r="C120" s="35">
        <f t="shared" si="14"/>
        <v>62</v>
      </c>
      <c r="D120" s="35">
        <f t="shared" si="14"/>
        <v>90</v>
      </c>
      <c r="E120" s="36">
        <f t="shared" si="12"/>
        <v>45.161290322580648</v>
      </c>
      <c r="F120" s="36">
        <f t="shared" si="15"/>
        <v>0.61450225317492835</v>
      </c>
      <c r="G120" s="35">
        <f t="shared" ref="G120:H120" si="70">G44-G82</f>
        <v>2254</v>
      </c>
      <c r="H120" s="35">
        <f t="shared" si="70"/>
        <v>1094</v>
      </c>
      <c r="I120" s="36">
        <f t="shared" si="13"/>
        <v>-51.464063886424128</v>
      </c>
      <c r="J120" s="36">
        <f t="shared" si="17"/>
        <v>0.3689327591381677</v>
      </c>
      <c r="K120" s="79"/>
      <c r="L120" s="35">
        <f t="shared" ref="L120" si="71">L44-L82</f>
        <v>13105</v>
      </c>
      <c r="M120" s="36">
        <f t="shared" si="19"/>
        <v>1.0236769726970003</v>
      </c>
      <c r="N120" s="15"/>
    </row>
    <row r="121" spans="1:14" ht="15.75">
      <c r="A121" s="12"/>
      <c r="B121" s="34" t="s">
        <v>46</v>
      </c>
      <c r="C121" s="35">
        <f t="shared" si="14"/>
        <v>162</v>
      </c>
      <c r="D121" s="35">
        <f t="shared" si="14"/>
        <v>144</v>
      </c>
      <c r="E121" s="36">
        <f t="shared" si="12"/>
        <v>-11.111111111111116</v>
      </c>
      <c r="F121" s="36">
        <f t="shared" si="15"/>
        <v>0.98320360507988525</v>
      </c>
      <c r="G121" s="35">
        <f t="shared" ref="G121:H121" si="72">G45-G83</f>
        <v>3541</v>
      </c>
      <c r="H121" s="35">
        <f t="shared" si="72"/>
        <v>3823</v>
      </c>
      <c r="I121" s="36">
        <f t="shared" si="13"/>
        <v>7.9638520192036211</v>
      </c>
      <c r="J121" s="36">
        <f t="shared" si="17"/>
        <v>1.289241259767107</v>
      </c>
      <c r="K121" s="79"/>
      <c r="L121" s="35">
        <f t="shared" ref="L121" si="73">L45-L83</f>
        <v>16059</v>
      </c>
      <c r="M121" s="36">
        <f t="shared" si="19"/>
        <v>1.2544241514338899</v>
      </c>
      <c r="N121" s="15"/>
    </row>
    <row r="122" spans="1:14" ht="15.75">
      <c r="A122" s="12"/>
      <c r="B122" s="34" t="s">
        <v>49</v>
      </c>
      <c r="C122" s="35">
        <f t="shared" si="14"/>
        <v>268</v>
      </c>
      <c r="D122" s="35">
        <f t="shared" si="14"/>
        <v>333</v>
      </c>
      <c r="E122" s="36">
        <f t="shared" si="12"/>
        <v>24.25373134328359</v>
      </c>
      <c r="F122" s="36">
        <f t="shared" si="15"/>
        <v>2.2736583367472347</v>
      </c>
      <c r="G122" s="35">
        <f t="shared" ref="G122:H122" si="74">G46-G84</f>
        <v>4993</v>
      </c>
      <c r="H122" s="35">
        <f t="shared" si="74"/>
        <v>5539</v>
      </c>
      <c r="I122" s="36">
        <f t="shared" si="13"/>
        <v>10.935309433206486</v>
      </c>
      <c r="J122" s="36">
        <f t="shared" si="17"/>
        <v>1.8679328636803572</v>
      </c>
      <c r="K122" s="79"/>
      <c r="L122" s="35">
        <f t="shared" ref="L122" si="75">L46-L84</f>
        <v>20962</v>
      </c>
      <c r="M122" s="36">
        <f t="shared" si="19"/>
        <v>1.6374144755188491</v>
      </c>
      <c r="N122" s="15"/>
    </row>
    <row r="123" spans="1:14" ht="15.75">
      <c r="A123" s="12"/>
      <c r="B123" s="34" t="s">
        <v>37</v>
      </c>
      <c r="C123" s="35">
        <f t="shared" si="14"/>
        <v>330</v>
      </c>
      <c r="D123" s="35">
        <f t="shared" si="14"/>
        <v>421</v>
      </c>
      <c r="E123" s="36">
        <f t="shared" si="12"/>
        <v>27.575757575757585</v>
      </c>
      <c r="F123" s="36">
        <f t="shared" si="15"/>
        <v>2.8745049842960535</v>
      </c>
      <c r="G123" s="35">
        <f t="shared" ref="G123:H123" si="76">G47-G85</f>
        <v>8142</v>
      </c>
      <c r="H123" s="35">
        <f t="shared" si="76"/>
        <v>6818</v>
      </c>
      <c r="I123" s="36">
        <f t="shared" si="13"/>
        <v>-16.261360845001228</v>
      </c>
      <c r="J123" s="36">
        <f t="shared" si="17"/>
        <v>2.2992537036599883</v>
      </c>
      <c r="K123" s="79"/>
      <c r="L123" s="35">
        <f t="shared" ref="L123" si="77">L47-L85</f>
        <v>42296</v>
      </c>
      <c r="M123" s="36">
        <f t="shared" si="19"/>
        <v>3.3038871604114703</v>
      </c>
      <c r="N123" s="15"/>
    </row>
    <row r="124" spans="1:14" ht="15.75">
      <c r="A124" s="12"/>
      <c r="B124" s="34" t="s">
        <v>45</v>
      </c>
      <c r="C124" s="35">
        <f t="shared" si="14"/>
        <v>180</v>
      </c>
      <c r="D124" s="35">
        <f t="shared" si="14"/>
        <v>189</v>
      </c>
      <c r="E124" s="36">
        <f t="shared" si="12"/>
        <v>5.0000000000000044</v>
      </c>
      <c r="F124" s="36">
        <f t="shared" si="15"/>
        <v>1.2904547316673494</v>
      </c>
      <c r="G124" s="35">
        <f t="shared" ref="G124:H124" si="78">G48-G86</f>
        <v>4547</v>
      </c>
      <c r="H124" s="35">
        <f t="shared" si="78"/>
        <v>3934</v>
      </c>
      <c r="I124" s="36">
        <f t="shared" si="13"/>
        <v>-13.481416318451721</v>
      </c>
      <c r="J124" s="36">
        <f t="shared" si="17"/>
        <v>1.3266741082719851</v>
      </c>
      <c r="K124" s="79"/>
      <c r="L124" s="35">
        <f t="shared" ref="L124" si="79">L48-L86</f>
        <v>21385</v>
      </c>
      <c r="M124" s="36">
        <f t="shared" si="19"/>
        <v>1.6704564716616062</v>
      </c>
      <c r="N124" s="15"/>
    </row>
    <row r="125" spans="1:14" ht="15.75">
      <c r="A125" s="12"/>
      <c r="B125" s="40" t="s">
        <v>70</v>
      </c>
      <c r="C125" s="42">
        <f>SUM(C93:C124)</f>
        <v>14738</v>
      </c>
      <c r="D125" s="42">
        <f>SUM(D93:D124)</f>
        <v>14646</v>
      </c>
      <c r="E125" s="38">
        <f t="shared" si="12"/>
        <v>-0.62423666711901582</v>
      </c>
      <c r="F125" s="38">
        <f>SUM(F93:F124)</f>
        <v>100</v>
      </c>
      <c r="G125" s="42">
        <f>SUM(G93:G124)</f>
        <v>282391</v>
      </c>
      <c r="H125" s="42">
        <f>SUM(H93:H124)</f>
        <v>296531</v>
      </c>
      <c r="I125" s="38">
        <f t="shared" si="13"/>
        <v>5.0072417322081897</v>
      </c>
      <c r="J125" s="38">
        <f>SUM(J93:J124)</f>
        <v>99.999999999999957</v>
      </c>
      <c r="K125" s="4"/>
      <c r="L125" s="42">
        <f>SUM(L93:L124)</f>
        <v>1280189</v>
      </c>
      <c r="M125" s="38">
        <f>SUM(M93:M124)</f>
        <v>99.999999999999986</v>
      </c>
      <c r="N125" s="15"/>
    </row>
    <row r="126" spans="1:14">
      <c r="A126" s="12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15"/>
    </row>
    <row r="127" spans="1:14" ht="15.75">
      <c r="A127" s="12"/>
      <c r="B127" s="34" t="s">
        <v>255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15"/>
    </row>
    <row r="128" spans="1:14">
      <c r="A128" s="1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9"/>
    </row>
    <row r="132" spans="1:11">
      <c r="A132" s="12"/>
      <c r="B132" s="4"/>
      <c r="C132" s="4"/>
      <c r="D132" s="4"/>
      <c r="E132" s="4"/>
      <c r="F132" s="4"/>
      <c r="G132" s="4"/>
      <c r="H132" s="4"/>
      <c r="I132" s="4"/>
      <c r="J132" s="4"/>
      <c r="K132" s="4"/>
    </row>
  </sheetData>
  <mergeCells count="23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  <mergeCell ref="J52:J53"/>
    <mergeCell ref="M52:M53"/>
    <mergeCell ref="C90:D90"/>
    <mergeCell ref="E90:E91"/>
    <mergeCell ref="F90:F91"/>
    <mergeCell ref="G90:H90"/>
    <mergeCell ref="I90:I91"/>
    <mergeCell ref="J90:J91"/>
    <mergeCell ref="M90:M91"/>
    <mergeCell ref="C52:D52"/>
    <mergeCell ref="E52:E53"/>
    <mergeCell ref="F52:F53"/>
    <mergeCell ref="G52:H52"/>
    <mergeCell ref="I52:I53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FF0000"/>
  </sheetPr>
  <dimension ref="A1:S119"/>
  <sheetViews>
    <sheetView showGridLines="0" tabSelected="1" topLeftCell="A9" zoomScale="80" zoomScaleNormal="8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9" t="s">
        <v>106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5"/>
    </row>
    <row r="12" spans="1:19" ht="15.75">
      <c r="A12" s="12"/>
      <c r="B12" s="8"/>
      <c r="C12" s="109" t="s">
        <v>311</v>
      </c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5"/>
    </row>
    <row r="13" spans="1:19" ht="18.75">
      <c r="A13" s="12"/>
      <c r="B13" s="92" t="s">
        <v>307</v>
      </c>
      <c r="N13" s="15"/>
    </row>
    <row r="14" spans="1:19" ht="31.5" customHeight="1">
      <c r="A14" s="12"/>
      <c r="B14" s="30" t="s">
        <v>257</v>
      </c>
      <c r="C14" s="108" t="s">
        <v>319</v>
      </c>
      <c r="D14" s="108"/>
      <c r="E14" s="104" t="s">
        <v>316</v>
      </c>
      <c r="F14" s="104" t="s">
        <v>306</v>
      </c>
      <c r="G14" s="106" t="s">
        <v>321</v>
      </c>
      <c r="H14" s="107"/>
      <c r="I14" s="104" t="s">
        <v>316</v>
      </c>
      <c r="J14" s="104" t="s">
        <v>306</v>
      </c>
      <c r="K14" s="94"/>
      <c r="L14" s="86" t="s">
        <v>323</v>
      </c>
      <c r="M14" s="104" t="s">
        <v>101</v>
      </c>
      <c r="N14" s="15"/>
    </row>
    <row r="15" spans="1:19" ht="15.75">
      <c r="A15" s="12"/>
      <c r="B15" s="30"/>
      <c r="C15" s="31">
        <v>2017</v>
      </c>
      <c r="D15" s="31">
        <v>2018</v>
      </c>
      <c r="E15" s="104"/>
      <c r="F15" s="104"/>
      <c r="G15" s="31">
        <v>2017</v>
      </c>
      <c r="H15" s="31">
        <v>2018</v>
      </c>
      <c r="I15" s="104"/>
      <c r="J15" s="104"/>
      <c r="K15" s="94"/>
      <c r="L15" s="39" t="s">
        <v>318</v>
      </c>
      <c r="M15" s="104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8" ht="15.75">
      <c r="A17" s="12"/>
      <c r="B17" s="34" t="s">
        <v>234</v>
      </c>
      <c r="C17" s="35">
        <v>3374</v>
      </c>
      <c r="D17" s="35">
        <v>2355</v>
      </c>
      <c r="E17" s="36">
        <f t="shared" ref="E17:E42" si="0">IF(ISBLANK(D17),"",(IFERROR(((D17/C17-1)*100),"")))</f>
        <v>-30.201541197391823</v>
      </c>
      <c r="F17" s="36">
        <f>+(D17*100)/$D$42</f>
        <v>4.4800821823992694</v>
      </c>
      <c r="G17" s="35">
        <v>48716</v>
      </c>
      <c r="H17" s="35">
        <v>52227</v>
      </c>
      <c r="I17" s="36">
        <f t="shared" ref="I17:I42" si="1">IF(ISBLANK(H17),"",(IFERROR(((H17/G17-1)*100),"")))</f>
        <v>7.2070777567944777</v>
      </c>
      <c r="J17" s="36">
        <f>+(H17*100)/$H$42</f>
        <v>4.7250911959700064</v>
      </c>
      <c r="K17" s="79"/>
      <c r="L17" s="35">
        <v>164867</v>
      </c>
      <c r="M17" s="36">
        <f>+(L17*100)/$L$42</f>
        <v>3.4098387644523167</v>
      </c>
      <c r="N17" s="15"/>
    </row>
    <row r="18" spans="1:18" ht="15.75">
      <c r="A18" s="12"/>
      <c r="B18" s="34" t="s">
        <v>235</v>
      </c>
      <c r="C18" s="35">
        <v>2841</v>
      </c>
      <c r="D18" s="35">
        <v>2090</v>
      </c>
      <c r="E18" s="36">
        <f t="shared" si="0"/>
        <v>-26.434354100668777</v>
      </c>
      <c r="F18" s="36">
        <f t="shared" ref="F18:F41" si="2">+(D18*100)/$D$42</f>
        <v>3.9759540387322603</v>
      </c>
      <c r="G18" s="35">
        <v>37762</v>
      </c>
      <c r="H18" s="35">
        <v>54876</v>
      </c>
      <c r="I18" s="36">
        <f t="shared" si="1"/>
        <v>45.320692759917371</v>
      </c>
      <c r="J18" s="36">
        <f t="shared" ref="J18:J41" si="3">+(H18*100)/$H$42</f>
        <v>4.9647520338148867</v>
      </c>
      <c r="K18" s="79"/>
      <c r="L18" s="35">
        <v>119366</v>
      </c>
      <c r="M18" s="36">
        <f t="shared" ref="M18:M41" si="4">+(L18*100)/$L$42</f>
        <v>2.4687706694342424</v>
      </c>
      <c r="N18" s="15"/>
    </row>
    <row r="19" spans="1:18" ht="15.75">
      <c r="A19" s="12"/>
      <c r="B19" s="34" t="s">
        <v>236</v>
      </c>
      <c r="C19" s="35">
        <v>421</v>
      </c>
      <c r="D19" s="35">
        <v>402</v>
      </c>
      <c r="E19" s="36">
        <f t="shared" si="0"/>
        <v>-4.5130641330166306</v>
      </c>
      <c r="F19" s="36">
        <f t="shared" si="2"/>
        <v>0.7647528820910855</v>
      </c>
      <c r="G19" s="35">
        <v>53980</v>
      </c>
      <c r="H19" s="35">
        <v>8370</v>
      </c>
      <c r="I19" s="36">
        <f t="shared" si="1"/>
        <v>-84.494257132271215</v>
      </c>
      <c r="J19" s="36">
        <f t="shared" si="3"/>
        <v>0.75725225094814863</v>
      </c>
      <c r="K19" s="79"/>
      <c r="L19" s="35">
        <v>344698</v>
      </c>
      <c r="M19" s="36">
        <f t="shared" si="4"/>
        <v>7.1291683746849559</v>
      </c>
      <c r="N19" s="15"/>
    </row>
    <row r="20" spans="1:18" ht="15.75">
      <c r="A20" s="12"/>
      <c r="B20" s="34" t="s">
        <v>237</v>
      </c>
      <c r="C20" s="35">
        <v>849</v>
      </c>
      <c r="D20" s="35">
        <v>693</v>
      </c>
      <c r="E20" s="36">
        <f t="shared" si="0"/>
        <v>-18.374558303886921</v>
      </c>
      <c r="F20" s="36">
        <f t="shared" si="2"/>
        <v>1.3183426549480652</v>
      </c>
      <c r="G20" s="35">
        <v>16951</v>
      </c>
      <c r="H20" s="35">
        <v>16465</v>
      </c>
      <c r="I20" s="36">
        <f t="shared" si="1"/>
        <v>-2.8670874874638708</v>
      </c>
      <c r="J20" s="36">
        <f t="shared" si="3"/>
        <v>1.4896246489678933</v>
      </c>
      <c r="K20" s="79"/>
      <c r="L20" s="35">
        <v>70883</v>
      </c>
      <c r="M20" s="36">
        <f t="shared" si="4"/>
        <v>1.466027774755855</v>
      </c>
      <c r="N20" s="15"/>
    </row>
    <row r="21" spans="1:18" ht="15.75">
      <c r="A21" s="12"/>
      <c r="B21" s="34" t="s">
        <v>238</v>
      </c>
      <c r="C21" s="35">
        <v>721</v>
      </c>
      <c r="D21" s="35">
        <v>592</v>
      </c>
      <c r="E21" s="36">
        <f t="shared" si="0"/>
        <v>-17.891816920943139</v>
      </c>
      <c r="F21" s="36">
        <f t="shared" si="2"/>
        <v>1.1262032492485636</v>
      </c>
      <c r="G21" s="35">
        <v>16764</v>
      </c>
      <c r="H21" s="35">
        <v>12396</v>
      </c>
      <c r="I21" s="36">
        <f t="shared" si="1"/>
        <v>-26.05583392984968</v>
      </c>
      <c r="J21" s="36">
        <f t="shared" si="3"/>
        <v>1.1214932978199821</v>
      </c>
      <c r="K21" s="79"/>
      <c r="L21" s="35">
        <v>77581</v>
      </c>
      <c r="M21" s="36">
        <f t="shared" si="4"/>
        <v>1.604558226843305</v>
      </c>
      <c r="N21" s="15"/>
    </row>
    <row r="22" spans="1:18" ht="15" customHeight="1">
      <c r="A22" s="12"/>
      <c r="B22" s="34" t="s">
        <v>239</v>
      </c>
      <c r="C22" s="35">
        <v>175</v>
      </c>
      <c r="D22" s="35">
        <v>229</v>
      </c>
      <c r="E22" s="36">
        <f t="shared" si="0"/>
        <v>30.857142857142851</v>
      </c>
      <c r="F22" s="36">
        <f t="shared" si="2"/>
        <v>0.43564281094243429</v>
      </c>
      <c r="G22" s="35">
        <v>9742</v>
      </c>
      <c r="H22" s="35">
        <v>3304</v>
      </c>
      <c r="I22" s="36">
        <f t="shared" si="1"/>
        <v>-66.084992814617124</v>
      </c>
      <c r="J22" s="36">
        <f t="shared" si="3"/>
        <v>0.29892012391071482</v>
      </c>
      <c r="K22" s="79"/>
      <c r="L22" s="35">
        <v>50794</v>
      </c>
      <c r="M22" s="36">
        <f t="shared" si="4"/>
        <v>1.0505398302970939</v>
      </c>
      <c r="N22" s="15"/>
    </row>
    <row r="23" spans="1:18" ht="15.75">
      <c r="A23" s="12"/>
      <c r="B23" s="34" t="s">
        <v>240</v>
      </c>
      <c r="C23" s="35">
        <v>273</v>
      </c>
      <c r="D23" s="35">
        <v>226</v>
      </c>
      <c r="E23" s="36">
        <f t="shared" si="0"/>
        <v>-17.216117216117222</v>
      </c>
      <c r="F23" s="36">
        <f t="shared" si="2"/>
        <v>0.42993569988205305</v>
      </c>
      <c r="G23" s="35">
        <v>21375</v>
      </c>
      <c r="H23" s="35">
        <v>4945</v>
      </c>
      <c r="I23" s="36">
        <f t="shared" si="1"/>
        <v>-76.865497076023388</v>
      </c>
      <c r="J23" s="36">
        <f t="shared" si="3"/>
        <v>0.44738499174893603</v>
      </c>
      <c r="K23" s="79"/>
      <c r="L23" s="35">
        <v>88396</v>
      </c>
      <c r="M23" s="36">
        <f t="shared" si="4"/>
        <v>1.8282379580057075</v>
      </c>
      <c r="N23" s="15"/>
    </row>
    <row r="24" spans="1:18" ht="15.75">
      <c r="A24" s="12"/>
      <c r="B24" s="34" t="s">
        <v>241</v>
      </c>
      <c r="C24" s="35">
        <v>2268</v>
      </c>
      <c r="D24" s="35">
        <v>2152</v>
      </c>
      <c r="E24" s="36">
        <f t="shared" si="0"/>
        <v>-5.114638447971787</v>
      </c>
      <c r="F24" s="36">
        <f t="shared" si="2"/>
        <v>4.093901000646806</v>
      </c>
      <c r="G24" s="35">
        <v>34629</v>
      </c>
      <c r="H24" s="35">
        <v>29675</v>
      </c>
      <c r="I24" s="36">
        <f t="shared" si="1"/>
        <v>-14.30592855698981</v>
      </c>
      <c r="J24" s="36">
        <f t="shared" si="3"/>
        <v>2.6847623114559509</v>
      </c>
      <c r="K24" s="79"/>
      <c r="L24" s="35">
        <v>149514</v>
      </c>
      <c r="M24" s="36">
        <f t="shared" si="4"/>
        <v>3.0923024803527914</v>
      </c>
      <c r="N24" s="15"/>
    </row>
    <row r="25" spans="1:18" ht="15.75">
      <c r="A25" s="12"/>
      <c r="B25" s="34" t="s">
        <v>242</v>
      </c>
      <c r="C25" s="35">
        <v>516</v>
      </c>
      <c r="D25" s="35">
        <v>626</v>
      </c>
      <c r="E25" s="36">
        <f t="shared" si="0"/>
        <v>21.317829457364333</v>
      </c>
      <c r="F25" s="36">
        <f t="shared" si="2"/>
        <v>1.1908838412662177</v>
      </c>
      <c r="G25" s="35">
        <v>19399</v>
      </c>
      <c r="H25" s="35">
        <v>10411</v>
      </c>
      <c r="I25" s="36">
        <f t="shared" si="1"/>
        <v>-46.332285169338626</v>
      </c>
      <c r="J25" s="36">
        <f t="shared" si="3"/>
        <v>0.94190599577313916</v>
      </c>
      <c r="K25" s="79"/>
      <c r="L25" s="35">
        <v>92829</v>
      </c>
      <c r="M25" s="36">
        <f t="shared" si="4"/>
        <v>1.9199228630674672</v>
      </c>
      <c r="N25" s="15"/>
    </row>
    <row r="26" spans="1:18" ht="15.75">
      <c r="A26" s="12"/>
      <c r="B26" s="34" t="s">
        <v>75</v>
      </c>
      <c r="C26" s="35">
        <v>786</v>
      </c>
      <c r="D26" s="35">
        <v>679</v>
      </c>
      <c r="E26" s="36">
        <f t="shared" si="0"/>
        <v>-13.613231552162851</v>
      </c>
      <c r="F26" s="36">
        <f t="shared" si="2"/>
        <v>1.2917094699996194</v>
      </c>
      <c r="G26" s="35">
        <v>50702</v>
      </c>
      <c r="H26" s="35">
        <v>14296</v>
      </c>
      <c r="I26" s="36">
        <f t="shared" si="1"/>
        <v>-71.803873614453082</v>
      </c>
      <c r="J26" s="36">
        <f t="shared" si="3"/>
        <v>1.2933904635071365</v>
      </c>
      <c r="K26" s="79"/>
      <c r="L26" s="35">
        <v>270551</v>
      </c>
      <c r="M26" s="36">
        <f t="shared" si="4"/>
        <v>5.5956333745463844</v>
      </c>
      <c r="N26" s="15"/>
      <c r="R26" s="4"/>
    </row>
    <row r="27" spans="1:18" ht="15" customHeight="1">
      <c r="A27" s="12"/>
      <c r="B27" s="34" t="s">
        <v>243</v>
      </c>
      <c r="C27" s="35">
        <v>766</v>
      </c>
      <c r="D27" s="35">
        <v>745</v>
      </c>
      <c r="E27" s="36">
        <f t="shared" si="0"/>
        <v>-2.741514360313313</v>
      </c>
      <c r="F27" s="36">
        <f t="shared" si="2"/>
        <v>1.4172659133280068</v>
      </c>
      <c r="G27" s="35">
        <v>15429</v>
      </c>
      <c r="H27" s="35">
        <v>17275</v>
      </c>
      <c r="I27" s="36">
        <f t="shared" si="1"/>
        <v>11.964482468079595</v>
      </c>
      <c r="J27" s="36">
        <f t="shared" si="3"/>
        <v>1.5629071248661011</v>
      </c>
      <c r="K27" s="79"/>
      <c r="L27" s="35">
        <v>67809</v>
      </c>
      <c r="M27" s="36">
        <f t="shared" si="4"/>
        <v>1.4024501979095096</v>
      </c>
      <c r="N27" s="15"/>
    </row>
    <row r="28" spans="1:18" ht="15" customHeight="1">
      <c r="A28" s="12"/>
      <c r="B28" s="34" t="s">
        <v>76</v>
      </c>
      <c r="C28" s="35">
        <v>1406</v>
      </c>
      <c r="D28" s="35">
        <v>1043</v>
      </c>
      <c r="E28" s="36">
        <f t="shared" si="0"/>
        <v>-25.817923186344238</v>
      </c>
      <c r="F28" s="36">
        <f t="shared" si="2"/>
        <v>1.9841722786592093</v>
      </c>
      <c r="G28" s="35">
        <v>17619</v>
      </c>
      <c r="H28" s="35">
        <v>25244</v>
      </c>
      <c r="I28" s="36">
        <f t="shared" si="1"/>
        <v>43.277143992281061</v>
      </c>
      <c r="J28" s="36">
        <f t="shared" si="3"/>
        <v>2.2838800266350137</v>
      </c>
      <c r="K28" s="79"/>
      <c r="L28" s="35">
        <v>59412</v>
      </c>
      <c r="M28" s="36">
        <f t="shared" si="4"/>
        <v>1.2287804149626125</v>
      </c>
      <c r="N28" s="15"/>
    </row>
    <row r="29" spans="1:18" ht="15" customHeight="1">
      <c r="A29" s="12"/>
      <c r="B29" s="34" t="s">
        <v>244</v>
      </c>
      <c r="C29" s="35">
        <v>1610</v>
      </c>
      <c r="D29" s="35">
        <v>1360</v>
      </c>
      <c r="E29" s="36">
        <f t="shared" si="0"/>
        <v>-15.527950310559003</v>
      </c>
      <c r="F29" s="36">
        <f t="shared" si="2"/>
        <v>2.5872236807061597</v>
      </c>
      <c r="G29" s="35">
        <v>22543</v>
      </c>
      <c r="H29" s="35">
        <v>33764</v>
      </c>
      <c r="I29" s="36">
        <f t="shared" si="1"/>
        <v>49.775983675642109</v>
      </c>
      <c r="J29" s="36">
        <f t="shared" si="3"/>
        <v>3.0547031064532004</v>
      </c>
      <c r="K29" s="79"/>
      <c r="L29" s="35">
        <v>97974</v>
      </c>
      <c r="M29" s="36">
        <f t="shared" si="4"/>
        <v>2.0263336089602606</v>
      </c>
      <c r="N29" s="15"/>
    </row>
    <row r="30" spans="1:18" ht="15" customHeight="1">
      <c r="A30" s="12"/>
      <c r="B30" s="34" t="s">
        <v>79</v>
      </c>
      <c r="C30" s="35">
        <v>1922</v>
      </c>
      <c r="D30" s="35">
        <v>1798</v>
      </c>
      <c r="E30" s="36">
        <f t="shared" si="0"/>
        <v>-6.4516129032258114</v>
      </c>
      <c r="F30" s="36">
        <f t="shared" si="2"/>
        <v>3.4204618955218202</v>
      </c>
      <c r="G30" s="35">
        <v>20704</v>
      </c>
      <c r="H30" s="35">
        <v>44359</v>
      </c>
      <c r="I30" s="36">
        <f t="shared" si="1"/>
        <v>114.25328438948993</v>
      </c>
      <c r="J30" s="36">
        <f t="shared" si="3"/>
        <v>4.0132559856402539</v>
      </c>
      <c r="K30" s="79"/>
      <c r="L30" s="35">
        <v>66596</v>
      </c>
      <c r="M30" s="36">
        <f t="shared" si="4"/>
        <v>1.377362494358886</v>
      </c>
      <c r="N30" s="15"/>
    </row>
    <row r="31" spans="1:18" ht="15" customHeight="1">
      <c r="A31" s="12"/>
      <c r="B31" s="34" t="s">
        <v>245</v>
      </c>
      <c r="C31" s="35">
        <v>437</v>
      </c>
      <c r="D31" s="35">
        <v>482</v>
      </c>
      <c r="E31" s="36">
        <f t="shared" si="0"/>
        <v>10.297482837528605</v>
      </c>
      <c r="F31" s="36">
        <f t="shared" si="2"/>
        <v>0.91694251036791841</v>
      </c>
      <c r="G31" s="35">
        <v>43453</v>
      </c>
      <c r="H31" s="35">
        <v>10915</v>
      </c>
      <c r="I31" s="36">
        <f t="shared" si="1"/>
        <v>-74.880905806273447</v>
      </c>
      <c r="J31" s="36">
        <f t="shared" si="3"/>
        <v>0.9875039807764685</v>
      </c>
      <c r="K31" s="79"/>
      <c r="L31" s="35">
        <v>217025</v>
      </c>
      <c r="M31" s="36">
        <f t="shared" si="4"/>
        <v>4.4885893347684132</v>
      </c>
      <c r="N31" s="15"/>
    </row>
    <row r="32" spans="1:18" ht="15" customHeight="1">
      <c r="A32" s="12"/>
      <c r="B32" s="34" t="s">
        <v>78</v>
      </c>
      <c r="C32" s="35">
        <v>3548</v>
      </c>
      <c r="D32" s="35">
        <v>3549</v>
      </c>
      <c r="E32" s="36">
        <f t="shared" si="0"/>
        <v>2.8184892897398228E-2</v>
      </c>
      <c r="F32" s="36">
        <f t="shared" si="2"/>
        <v>6.7515123844310008</v>
      </c>
      <c r="G32" s="35">
        <v>60997</v>
      </c>
      <c r="H32" s="35">
        <v>89586</v>
      </c>
      <c r="I32" s="36">
        <f t="shared" si="1"/>
        <v>46.869518173024893</v>
      </c>
      <c r="J32" s="36">
        <f t="shared" si="3"/>
        <v>8.1050418343417974</v>
      </c>
      <c r="K32" s="79"/>
      <c r="L32" s="35">
        <v>227139</v>
      </c>
      <c r="M32" s="36">
        <f t="shared" si="4"/>
        <v>4.6977707310676768</v>
      </c>
      <c r="N32" s="15"/>
    </row>
    <row r="33" spans="1:14" ht="15" customHeight="1">
      <c r="A33" s="12"/>
      <c r="B33" s="34" t="s">
        <v>246</v>
      </c>
      <c r="C33" s="35">
        <v>3762</v>
      </c>
      <c r="D33" s="35">
        <v>4430</v>
      </c>
      <c r="E33" s="36">
        <f t="shared" si="0"/>
        <v>17.756512493354592</v>
      </c>
      <c r="F33" s="36">
        <f t="shared" si="2"/>
        <v>8.4275006658296245</v>
      </c>
      <c r="G33" s="35">
        <v>58069</v>
      </c>
      <c r="H33" s="35">
        <v>106665</v>
      </c>
      <c r="I33" s="36">
        <f t="shared" si="1"/>
        <v>83.686648642132639</v>
      </c>
      <c r="J33" s="36">
        <f t="shared" si="3"/>
        <v>9.650216409484381</v>
      </c>
      <c r="K33" s="79"/>
      <c r="L33" s="35">
        <v>243788</v>
      </c>
      <c r="M33" s="36">
        <f t="shared" si="4"/>
        <v>5.0421113546573988</v>
      </c>
      <c r="N33" s="15"/>
    </row>
    <row r="34" spans="1:14" ht="15" customHeight="1">
      <c r="A34" s="12"/>
      <c r="B34" s="34" t="s">
        <v>247</v>
      </c>
      <c r="C34" s="35">
        <v>772</v>
      </c>
      <c r="D34" s="35">
        <v>983</v>
      </c>
      <c r="E34" s="36">
        <f t="shared" si="0"/>
        <v>27.331606217616589</v>
      </c>
      <c r="F34" s="36">
        <f t="shared" si="2"/>
        <v>1.8700300574515847</v>
      </c>
      <c r="G34" s="35">
        <v>16784</v>
      </c>
      <c r="H34" s="35">
        <v>16456</v>
      </c>
      <c r="I34" s="36">
        <f t="shared" si="1"/>
        <v>-1.9542421353670125</v>
      </c>
      <c r="J34" s="36">
        <f t="shared" si="3"/>
        <v>1.4888103992356909</v>
      </c>
      <c r="K34" s="79"/>
      <c r="L34" s="35">
        <v>83444</v>
      </c>
      <c r="M34" s="36">
        <f t="shared" si="4"/>
        <v>1.7258189077314388</v>
      </c>
      <c r="N34" s="15"/>
    </row>
    <row r="35" spans="1:14" ht="15" customHeight="1">
      <c r="A35" s="12"/>
      <c r="B35" s="34" t="s">
        <v>248</v>
      </c>
      <c r="C35" s="35">
        <v>2505</v>
      </c>
      <c r="D35" s="35">
        <v>1998</v>
      </c>
      <c r="E35" s="36">
        <f t="shared" si="0"/>
        <v>-20.239520958083833</v>
      </c>
      <c r="F35" s="36">
        <f t="shared" si="2"/>
        <v>3.8009359662139026</v>
      </c>
      <c r="G35" s="35">
        <v>21252</v>
      </c>
      <c r="H35" s="35">
        <v>49625</v>
      </c>
      <c r="I35" s="36">
        <f t="shared" si="1"/>
        <v>133.5074345943911</v>
      </c>
      <c r="J35" s="36">
        <f t="shared" si="3"/>
        <v>4.4896825511710716</v>
      </c>
      <c r="K35" s="79"/>
      <c r="L35" s="35">
        <v>91648</v>
      </c>
      <c r="M35" s="36">
        <f t="shared" si="4"/>
        <v>1.8954969950598113</v>
      </c>
      <c r="N35" s="15"/>
    </row>
    <row r="36" spans="1:14" ht="15" customHeight="1">
      <c r="A36" s="12"/>
      <c r="B36" s="34" t="s">
        <v>77</v>
      </c>
      <c r="C36" s="35">
        <v>748</v>
      </c>
      <c r="D36" s="35">
        <v>760</v>
      </c>
      <c r="E36" s="36">
        <f t="shared" si="0"/>
        <v>1.6042780748663166</v>
      </c>
      <c r="F36" s="36">
        <f t="shared" si="2"/>
        <v>1.4458014686299128</v>
      </c>
      <c r="G36" s="35">
        <v>12159</v>
      </c>
      <c r="H36" s="35">
        <v>16436</v>
      </c>
      <c r="I36" s="36">
        <f t="shared" si="1"/>
        <v>35.175590097869879</v>
      </c>
      <c r="J36" s="36">
        <f t="shared" si="3"/>
        <v>1.4870009553863524</v>
      </c>
      <c r="K36" s="79"/>
      <c r="L36" s="35">
        <v>56092</v>
      </c>
      <c r="M36" s="36">
        <f t="shared" si="4"/>
        <v>1.1601149773797022</v>
      </c>
      <c r="N36" s="15"/>
    </row>
    <row r="37" spans="1:14" ht="15" customHeight="1">
      <c r="A37" s="12"/>
      <c r="B37" s="34" t="s">
        <v>249</v>
      </c>
      <c r="C37" s="35">
        <v>2034</v>
      </c>
      <c r="D37" s="35">
        <v>2242</v>
      </c>
      <c r="E37" s="36">
        <f t="shared" si="0"/>
        <v>10.226155358898726</v>
      </c>
      <c r="F37" s="36">
        <f t="shared" si="2"/>
        <v>4.2651143324582428</v>
      </c>
      <c r="G37" s="35">
        <v>35095</v>
      </c>
      <c r="H37" s="35">
        <v>52338</v>
      </c>
      <c r="I37" s="36">
        <f t="shared" si="1"/>
        <v>49.132355036329955</v>
      </c>
      <c r="J37" s="36">
        <f t="shared" si="3"/>
        <v>4.7351336093338352</v>
      </c>
      <c r="K37" s="79"/>
      <c r="L37" s="35">
        <v>160611</v>
      </c>
      <c r="M37" s="36">
        <f t="shared" si="4"/>
        <v>3.3218146372375976</v>
      </c>
      <c r="N37" s="15"/>
    </row>
    <row r="38" spans="1:14" ht="15" customHeight="1">
      <c r="A38" s="12"/>
      <c r="B38" s="34" t="s">
        <v>250</v>
      </c>
      <c r="C38" s="35">
        <v>1230</v>
      </c>
      <c r="D38" s="35">
        <v>1267</v>
      </c>
      <c r="E38" s="36">
        <f t="shared" si="0"/>
        <v>3.0081300813008083</v>
      </c>
      <c r="F38" s="36">
        <f t="shared" si="2"/>
        <v>2.4103032378343414</v>
      </c>
      <c r="G38" s="35">
        <v>17402</v>
      </c>
      <c r="H38" s="35">
        <v>27006</v>
      </c>
      <c r="I38" s="36">
        <f t="shared" si="1"/>
        <v>55.189058728881733</v>
      </c>
      <c r="J38" s="36">
        <f t="shared" si="3"/>
        <v>2.4432920297617327</v>
      </c>
      <c r="K38" s="79"/>
      <c r="L38" s="35">
        <v>63720</v>
      </c>
      <c r="M38" s="36">
        <f t="shared" si="4"/>
        <v>1.3178800249346541</v>
      </c>
      <c r="N38" s="15"/>
    </row>
    <row r="39" spans="1:14" ht="15" customHeight="1">
      <c r="A39" s="12"/>
      <c r="B39" s="34" t="s">
        <v>251</v>
      </c>
      <c r="C39" s="35">
        <v>47</v>
      </c>
      <c r="D39" s="35">
        <v>96</v>
      </c>
      <c r="E39" s="36">
        <f t="shared" si="0"/>
        <v>104.25531914893615</v>
      </c>
      <c r="F39" s="36">
        <f t="shared" si="2"/>
        <v>0.18262755393219951</v>
      </c>
      <c r="G39" s="35">
        <v>13233</v>
      </c>
      <c r="H39" s="35">
        <v>2098</v>
      </c>
      <c r="I39" s="36">
        <f t="shared" si="1"/>
        <v>-84.145696365147742</v>
      </c>
      <c r="J39" s="36">
        <f t="shared" si="3"/>
        <v>0.18981065979560521</v>
      </c>
      <c r="K39" s="79"/>
      <c r="L39" s="35">
        <v>59563</v>
      </c>
      <c r="M39" s="36">
        <f t="shared" si="4"/>
        <v>1.2319034514309919</v>
      </c>
      <c r="N39" s="15"/>
    </row>
    <row r="40" spans="1:14" ht="15" customHeight="1">
      <c r="A40" s="12"/>
      <c r="B40" s="34" t="s">
        <v>252</v>
      </c>
      <c r="C40" s="35">
        <v>776</v>
      </c>
      <c r="D40" s="35">
        <v>847</v>
      </c>
      <c r="E40" s="36">
        <f t="shared" si="0"/>
        <v>9.1494845360824648</v>
      </c>
      <c r="F40" s="36">
        <f t="shared" si="2"/>
        <v>1.6113076893809686</v>
      </c>
      <c r="G40" s="35">
        <v>52541</v>
      </c>
      <c r="H40" s="35">
        <v>13859</v>
      </c>
      <c r="I40" s="36">
        <f t="shared" si="1"/>
        <v>-73.622504329951852</v>
      </c>
      <c r="J40" s="36">
        <f t="shared" si="3"/>
        <v>1.253854115399091</v>
      </c>
      <c r="K40" s="79"/>
      <c r="L40" s="35">
        <v>299422</v>
      </c>
      <c r="M40" s="36">
        <f t="shared" si="4"/>
        <v>6.192753810828374</v>
      </c>
      <c r="N40" s="15"/>
    </row>
    <row r="41" spans="1:14" ht="15" customHeight="1">
      <c r="A41" s="12"/>
      <c r="B41" s="34" t="s">
        <v>71</v>
      </c>
      <c r="C41" s="35">
        <v>21679</v>
      </c>
      <c r="D41" s="35">
        <v>20922</v>
      </c>
      <c r="E41" s="36">
        <f t="shared" si="0"/>
        <v>-3.4918584805572195</v>
      </c>
      <c r="F41" s="36">
        <f t="shared" si="2"/>
        <v>39.801392535098735</v>
      </c>
      <c r="G41" s="35">
        <v>379068</v>
      </c>
      <c r="H41" s="35">
        <v>392721</v>
      </c>
      <c r="I41" s="36">
        <f t="shared" si="1"/>
        <v>3.6017284497768198</v>
      </c>
      <c r="J41" s="36">
        <f t="shared" si="3"/>
        <v>35.530329897802609</v>
      </c>
      <c r="K41" s="79"/>
      <c r="L41" s="35">
        <v>1611316</v>
      </c>
      <c r="M41" s="36">
        <f t="shared" si="4"/>
        <v>33.325818742272553</v>
      </c>
      <c r="N41" s="15"/>
    </row>
    <row r="42" spans="1:14" ht="15.75">
      <c r="A42" s="12"/>
      <c r="B42" s="40" t="s">
        <v>70</v>
      </c>
      <c r="C42" s="42">
        <f>SUM(C17:C41)</f>
        <v>55466</v>
      </c>
      <c r="D42" s="42">
        <f>SUM(D17:D41)</f>
        <v>52566</v>
      </c>
      <c r="E42" s="42">
        <f t="shared" si="0"/>
        <v>-5.228428226300796</v>
      </c>
      <c r="F42" s="42">
        <f>SUM(F17:F41)</f>
        <v>100</v>
      </c>
      <c r="G42" s="42">
        <f>SUM(G17:G41)</f>
        <v>1096368</v>
      </c>
      <c r="H42" s="42">
        <f>SUM(H17:H41)</f>
        <v>1105312</v>
      </c>
      <c r="I42" s="42">
        <f t="shared" si="1"/>
        <v>0.8157844811231163</v>
      </c>
      <c r="J42" s="42">
        <f>SUM(J17:J41)</f>
        <v>100</v>
      </c>
      <c r="K42" s="4"/>
      <c r="L42" s="42">
        <f>SUM(L17:L41)</f>
        <v>4835038</v>
      </c>
      <c r="M42" s="42">
        <f>SUM(M17:M41)</f>
        <v>100</v>
      </c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8.75">
      <c r="A44" s="12"/>
      <c r="B44" s="92" t="s">
        <v>308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15"/>
    </row>
    <row r="45" spans="1:14" ht="31.5" customHeight="1">
      <c r="A45" s="12"/>
      <c r="B45" s="30" t="s">
        <v>257</v>
      </c>
      <c r="C45" s="108" t="s">
        <v>319</v>
      </c>
      <c r="D45" s="108"/>
      <c r="E45" s="104" t="s">
        <v>316</v>
      </c>
      <c r="F45" s="104" t="s">
        <v>306</v>
      </c>
      <c r="G45" s="106" t="s">
        <v>321</v>
      </c>
      <c r="H45" s="107"/>
      <c r="I45" s="104" t="s">
        <v>316</v>
      </c>
      <c r="J45" s="104" t="s">
        <v>306</v>
      </c>
      <c r="K45" s="94"/>
      <c r="L45" s="86" t="s">
        <v>323</v>
      </c>
      <c r="M45" s="104" t="s">
        <v>101</v>
      </c>
      <c r="N45" s="15"/>
    </row>
    <row r="46" spans="1:14" ht="15.75">
      <c r="A46" s="12"/>
      <c r="B46" s="30"/>
      <c r="C46" s="31">
        <v>2017</v>
      </c>
      <c r="D46" s="31">
        <v>2018</v>
      </c>
      <c r="E46" s="104"/>
      <c r="F46" s="104"/>
      <c r="G46" s="31">
        <v>2017</v>
      </c>
      <c r="H46" s="31">
        <v>2018</v>
      </c>
      <c r="I46" s="104"/>
      <c r="J46" s="104"/>
      <c r="K46" s="94"/>
      <c r="L46" s="39" t="s">
        <v>318</v>
      </c>
      <c r="M46" s="104"/>
      <c r="N46" s="15"/>
    </row>
    <row r="47" spans="1:14">
      <c r="A47" s="12"/>
      <c r="B47" s="8"/>
      <c r="C47" s="26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 ht="15.75">
      <c r="A48" s="12"/>
      <c r="B48" s="34" t="s">
        <v>234</v>
      </c>
      <c r="C48" s="35">
        <v>1902</v>
      </c>
      <c r="D48" s="35">
        <v>1273</v>
      </c>
      <c r="E48" s="36">
        <f t="shared" ref="E48:E73" si="5">IF(ISBLANK(D48),"",(IFERROR(((D48/C48-1)*100),"")))</f>
        <v>-33.070452155625659</v>
      </c>
      <c r="F48" s="36">
        <f>+(D48*100)/$D$73</f>
        <v>4.8168609051006506</v>
      </c>
      <c r="G48" s="35">
        <v>24765</v>
      </c>
      <c r="H48" s="35">
        <v>30506</v>
      </c>
      <c r="I48" s="36">
        <f t="shared" ref="I48:I73" si="6">IF(ISBLANK(H48),"",(IFERROR(((H48/G48-1)*100),"")))</f>
        <v>23.181909953563505</v>
      </c>
      <c r="J48" s="36">
        <f>+(H48*100)/$H$73</f>
        <v>5.2976889253190143</v>
      </c>
      <c r="K48" s="79"/>
      <c r="L48" s="35">
        <v>74621</v>
      </c>
      <c r="M48" s="36">
        <f>+(L48*100)/$L$73</f>
        <v>2.8315285837500062</v>
      </c>
      <c r="N48" s="15"/>
    </row>
    <row r="49" spans="1:14" ht="15.75">
      <c r="A49" s="12"/>
      <c r="B49" s="34" t="s">
        <v>235</v>
      </c>
      <c r="C49" s="35">
        <v>1883</v>
      </c>
      <c r="D49" s="35">
        <v>1405</v>
      </c>
      <c r="E49" s="36">
        <f t="shared" si="5"/>
        <v>-25.385023898035051</v>
      </c>
      <c r="F49" s="36">
        <f t="shared" ref="F49:F72" si="7">+(D49*100)/$D$73</f>
        <v>5.3163311639170576</v>
      </c>
      <c r="G49" s="35">
        <v>23848</v>
      </c>
      <c r="H49" s="35">
        <v>37487</v>
      </c>
      <c r="I49" s="36">
        <f t="shared" si="6"/>
        <v>57.191378731969131</v>
      </c>
      <c r="J49" s="36">
        <f t="shared" ref="J49:J72" si="8">+(H49*100)/$H$73</f>
        <v>6.5100132676664888</v>
      </c>
      <c r="K49" s="79"/>
      <c r="L49" s="35">
        <v>72745</v>
      </c>
      <c r="M49" s="36">
        <f t="shared" ref="M49:M71" si="9">+(L49*100)/$L$73</f>
        <v>2.7603428904047682</v>
      </c>
      <c r="N49" s="15"/>
    </row>
    <row r="50" spans="1:14" ht="15.75">
      <c r="A50" s="12"/>
      <c r="B50" s="34" t="s">
        <v>236</v>
      </c>
      <c r="C50" s="35">
        <v>110</v>
      </c>
      <c r="D50" s="35">
        <v>97</v>
      </c>
      <c r="E50" s="36">
        <f t="shared" si="5"/>
        <v>-11.818181818181817</v>
      </c>
      <c r="F50" s="36">
        <f t="shared" si="7"/>
        <v>0.36703496291811716</v>
      </c>
      <c r="G50" s="35">
        <v>28194</v>
      </c>
      <c r="H50" s="35">
        <v>2250</v>
      </c>
      <c r="I50" s="36">
        <f t="shared" si="6"/>
        <v>-92.019578633751863</v>
      </c>
      <c r="J50" s="36">
        <f t="shared" si="8"/>
        <v>0.39073625129377115</v>
      </c>
      <c r="K50" s="79"/>
      <c r="L50" s="35">
        <v>200864</v>
      </c>
      <c r="M50" s="36">
        <f t="shared" si="9"/>
        <v>7.6218779893912068</v>
      </c>
      <c r="N50" s="15"/>
    </row>
    <row r="51" spans="1:14" ht="15.75">
      <c r="A51" s="12"/>
      <c r="B51" s="34" t="s">
        <v>237</v>
      </c>
      <c r="C51" s="35">
        <v>226</v>
      </c>
      <c r="D51" s="35">
        <v>181</v>
      </c>
      <c r="E51" s="36">
        <f t="shared" si="5"/>
        <v>-19.911504424778759</v>
      </c>
      <c r="F51" s="36">
        <f t="shared" si="7"/>
        <v>0.68487967307401243</v>
      </c>
      <c r="G51" s="35">
        <v>8337</v>
      </c>
      <c r="H51" s="35">
        <v>4771</v>
      </c>
      <c r="I51" s="36">
        <f t="shared" si="6"/>
        <v>-42.773179800887604</v>
      </c>
      <c r="J51" s="36">
        <f t="shared" si="8"/>
        <v>0.82853451329892536</v>
      </c>
      <c r="K51" s="79"/>
      <c r="L51" s="35">
        <v>41260</v>
      </c>
      <c r="M51" s="36">
        <f t="shared" si="9"/>
        <v>1.5656299080088079</v>
      </c>
      <c r="N51" s="15"/>
    </row>
    <row r="52" spans="1:14" ht="15.75">
      <c r="A52" s="12"/>
      <c r="B52" s="34" t="s">
        <v>238</v>
      </c>
      <c r="C52" s="35">
        <v>488</v>
      </c>
      <c r="D52" s="35">
        <v>403</v>
      </c>
      <c r="E52" s="36">
        <f t="shared" si="5"/>
        <v>-17.418032786885252</v>
      </c>
      <c r="F52" s="36">
        <f t="shared" si="7"/>
        <v>1.5248978356288785</v>
      </c>
      <c r="G52" s="35">
        <v>13222</v>
      </c>
      <c r="H52" s="35">
        <v>8177</v>
      </c>
      <c r="I52" s="36">
        <f t="shared" si="6"/>
        <v>-38.156103463923763</v>
      </c>
      <c r="J52" s="36">
        <f t="shared" si="8"/>
        <v>1.4200223674796295</v>
      </c>
      <c r="K52" s="79"/>
      <c r="L52" s="35">
        <v>63208</v>
      </c>
      <c r="M52" s="36">
        <f t="shared" si="9"/>
        <v>2.3984569855894504</v>
      </c>
      <c r="N52" s="15"/>
    </row>
    <row r="53" spans="1:14" ht="15.75">
      <c r="A53" s="12"/>
      <c r="B53" s="34" t="s">
        <v>239</v>
      </c>
      <c r="C53" s="35">
        <v>147</v>
      </c>
      <c r="D53" s="35">
        <v>189</v>
      </c>
      <c r="E53" s="36">
        <f t="shared" si="5"/>
        <v>28.57142857142858</v>
      </c>
      <c r="F53" s="36">
        <f t="shared" si="7"/>
        <v>0.71515059785076429</v>
      </c>
      <c r="G53" s="35">
        <v>6768</v>
      </c>
      <c r="H53" s="35">
        <v>2650</v>
      </c>
      <c r="I53" s="36">
        <f t="shared" si="6"/>
        <v>-60.8451536643026</v>
      </c>
      <c r="J53" s="36">
        <f t="shared" si="8"/>
        <v>0.46020047374599715</v>
      </c>
      <c r="K53" s="79"/>
      <c r="L53" s="35">
        <v>35360</v>
      </c>
      <c r="M53" s="36">
        <f t="shared" si="9"/>
        <v>1.3417516613473448</v>
      </c>
      <c r="N53" s="15"/>
    </row>
    <row r="54" spans="1:14" ht="15.75">
      <c r="A54" s="12"/>
      <c r="B54" s="34" t="s">
        <v>240</v>
      </c>
      <c r="C54" s="35">
        <v>158</v>
      </c>
      <c r="D54" s="35">
        <v>130</v>
      </c>
      <c r="E54" s="36">
        <f t="shared" si="5"/>
        <v>-17.721518987341767</v>
      </c>
      <c r="F54" s="36">
        <f t="shared" si="7"/>
        <v>0.49190252762221887</v>
      </c>
      <c r="G54" s="35">
        <v>2650</v>
      </c>
      <c r="H54" s="35">
        <v>2993</v>
      </c>
      <c r="I54" s="36">
        <f t="shared" si="6"/>
        <v>12.943396226415093</v>
      </c>
      <c r="J54" s="36">
        <f t="shared" si="8"/>
        <v>0.51976604449878094</v>
      </c>
      <c r="K54" s="79"/>
      <c r="L54" s="35">
        <v>9659</v>
      </c>
      <c r="M54" s="36">
        <f t="shared" si="9"/>
        <v>0.36651525161069015</v>
      </c>
      <c r="N54" s="15"/>
    </row>
    <row r="55" spans="1:14" ht="15.75">
      <c r="A55" s="12"/>
      <c r="B55" s="34" t="s">
        <v>241</v>
      </c>
      <c r="C55" s="35">
        <v>1709</v>
      </c>
      <c r="D55" s="35">
        <v>1569</v>
      </c>
      <c r="E55" s="36">
        <f t="shared" si="5"/>
        <v>-8.1919251023990665</v>
      </c>
      <c r="F55" s="36">
        <f t="shared" si="7"/>
        <v>5.9368851218404721</v>
      </c>
      <c r="G55" s="35">
        <v>26338</v>
      </c>
      <c r="H55" s="35">
        <v>22135</v>
      </c>
      <c r="I55" s="36">
        <f t="shared" si="6"/>
        <v>-15.957931505809098</v>
      </c>
      <c r="J55" s="36">
        <f t="shared" si="8"/>
        <v>3.8439764099500553</v>
      </c>
      <c r="K55" s="79"/>
      <c r="L55" s="35">
        <v>113626</v>
      </c>
      <c r="M55" s="36">
        <f t="shared" si="9"/>
        <v>4.311591466975492</v>
      </c>
      <c r="N55" s="15"/>
    </row>
    <row r="56" spans="1:14" ht="15.75">
      <c r="A56" s="12"/>
      <c r="B56" s="34" t="s">
        <v>242</v>
      </c>
      <c r="C56" s="35">
        <v>178</v>
      </c>
      <c r="D56" s="35">
        <v>244</v>
      </c>
      <c r="E56" s="36">
        <f t="shared" si="5"/>
        <v>37.078651685393261</v>
      </c>
      <c r="F56" s="36">
        <f t="shared" si="7"/>
        <v>0.9232632056909339</v>
      </c>
      <c r="G56" s="35">
        <v>4773</v>
      </c>
      <c r="H56" s="35">
        <v>4172</v>
      </c>
      <c r="I56" s="36">
        <f t="shared" si="6"/>
        <v>-12.591661428870726</v>
      </c>
      <c r="J56" s="36">
        <f t="shared" si="8"/>
        <v>0.72451184017671699</v>
      </c>
      <c r="K56" s="79"/>
      <c r="L56" s="35">
        <v>23210</v>
      </c>
      <c r="M56" s="36">
        <f t="shared" si="9"/>
        <v>0.88071425508687429</v>
      </c>
      <c r="N56" s="15"/>
    </row>
    <row r="57" spans="1:14" ht="15.75">
      <c r="A57" s="12"/>
      <c r="B57" s="34" t="s">
        <v>75</v>
      </c>
      <c r="C57" s="35">
        <v>569</v>
      </c>
      <c r="D57" s="35">
        <v>495</v>
      </c>
      <c r="E57" s="36">
        <f t="shared" si="5"/>
        <v>-13.005272407732861</v>
      </c>
      <c r="F57" s="36">
        <f t="shared" si="7"/>
        <v>1.8730134705615256</v>
      </c>
      <c r="G57" s="35">
        <v>31569</v>
      </c>
      <c r="H57" s="35">
        <v>10618</v>
      </c>
      <c r="I57" s="36">
        <f t="shared" si="6"/>
        <v>-66.365738540973737</v>
      </c>
      <c r="J57" s="36">
        <f t="shared" si="8"/>
        <v>1.8439277849943387</v>
      </c>
      <c r="K57" s="79"/>
      <c r="L57" s="35">
        <v>166224</v>
      </c>
      <c r="M57" s="36">
        <f t="shared" si="9"/>
        <v>6.3074470632296675</v>
      </c>
      <c r="N57" s="15"/>
    </row>
    <row r="58" spans="1:14" ht="15.75">
      <c r="A58" s="12"/>
      <c r="B58" s="34" t="s">
        <v>243</v>
      </c>
      <c r="C58" s="35">
        <v>649</v>
      </c>
      <c r="D58" s="35">
        <v>655</v>
      </c>
      <c r="E58" s="36">
        <f t="shared" si="5"/>
        <v>0.9244992295839749</v>
      </c>
      <c r="F58" s="36">
        <f t="shared" si="7"/>
        <v>2.4784319660965641</v>
      </c>
      <c r="G58" s="35">
        <v>8153</v>
      </c>
      <c r="H58" s="35">
        <v>14932</v>
      </c>
      <c r="I58" s="36">
        <f t="shared" si="6"/>
        <v>83.1473077394824</v>
      </c>
      <c r="J58" s="36">
        <f t="shared" si="8"/>
        <v>2.5930994241415957</v>
      </c>
      <c r="K58" s="79"/>
      <c r="L58" s="35">
        <v>26556</v>
      </c>
      <c r="M58" s="36">
        <f t="shared" si="9"/>
        <v>1.007679782769799</v>
      </c>
      <c r="N58" s="15"/>
    </row>
    <row r="59" spans="1:14" ht="15.75">
      <c r="A59" s="12"/>
      <c r="B59" s="34" t="s">
        <v>76</v>
      </c>
      <c r="C59" s="35">
        <v>255</v>
      </c>
      <c r="D59" s="35">
        <v>196</v>
      </c>
      <c r="E59" s="36">
        <f t="shared" si="5"/>
        <v>-23.13725490196078</v>
      </c>
      <c r="F59" s="36">
        <f t="shared" si="7"/>
        <v>0.74163765703042228</v>
      </c>
      <c r="G59" s="35">
        <v>4805</v>
      </c>
      <c r="H59" s="35">
        <v>4624</v>
      </c>
      <c r="I59" s="36">
        <f t="shared" si="6"/>
        <v>-3.7669094693028149</v>
      </c>
      <c r="J59" s="36">
        <f t="shared" si="8"/>
        <v>0.80300641154773233</v>
      </c>
      <c r="K59" s="79"/>
      <c r="L59" s="35">
        <v>19290</v>
      </c>
      <c r="M59" s="36">
        <f t="shared" si="9"/>
        <v>0.73196803018637679</v>
      </c>
      <c r="N59" s="15"/>
    </row>
    <row r="60" spans="1:14" ht="15.75">
      <c r="A60" s="12"/>
      <c r="B60" s="34" t="s">
        <v>244</v>
      </c>
      <c r="C60" s="35">
        <v>1060</v>
      </c>
      <c r="D60" s="35">
        <v>942</v>
      </c>
      <c r="E60" s="36">
        <f t="shared" si="5"/>
        <v>-11.13207547169811</v>
      </c>
      <c r="F60" s="36">
        <f t="shared" si="7"/>
        <v>3.56440139246254</v>
      </c>
      <c r="G60" s="35">
        <v>12944</v>
      </c>
      <c r="H60" s="35">
        <v>22937</v>
      </c>
      <c r="I60" s="36">
        <f t="shared" si="6"/>
        <v>77.201792336217551</v>
      </c>
      <c r="J60" s="36">
        <f t="shared" si="8"/>
        <v>3.9832521759667685</v>
      </c>
      <c r="K60" s="79"/>
      <c r="L60" s="35">
        <v>49365</v>
      </c>
      <c r="M60" s="36">
        <f t="shared" si="9"/>
        <v>1.8731779061768008</v>
      </c>
      <c r="N60" s="15"/>
    </row>
    <row r="61" spans="1:14" ht="15.75">
      <c r="A61" s="12"/>
      <c r="B61" s="34" t="s">
        <v>79</v>
      </c>
      <c r="C61" s="35">
        <v>1448</v>
      </c>
      <c r="D61" s="35">
        <v>1323</v>
      </c>
      <c r="E61" s="36">
        <f t="shared" si="5"/>
        <v>-8.6325966850828717</v>
      </c>
      <c r="F61" s="36">
        <f t="shared" si="7"/>
        <v>5.0060541849553504</v>
      </c>
      <c r="G61" s="35">
        <v>15263</v>
      </c>
      <c r="H61" s="35">
        <v>33793</v>
      </c>
      <c r="I61" s="36">
        <f t="shared" si="6"/>
        <v>121.40470418659501</v>
      </c>
      <c r="J61" s="36">
        <f t="shared" si="8"/>
        <v>5.8685111733201811</v>
      </c>
      <c r="K61" s="79"/>
      <c r="L61" s="35">
        <v>49123</v>
      </c>
      <c r="M61" s="36">
        <f t="shared" si="9"/>
        <v>1.8639951035171272</v>
      </c>
      <c r="N61" s="15"/>
    </row>
    <row r="62" spans="1:14" ht="15.75">
      <c r="A62" s="12"/>
      <c r="B62" s="34" t="s">
        <v>245</v>
      </c>
      <c r="C62" s="35">
        <v>251</v>
      </c>
      <c r="D62" s="35">
        <v>304</v>
      </c>
      <c r="E62" s="36">
        <f t="shared" si="5"/>
        <v>21.11553784860558</v>
      </c>
      <c r="F62" s="36">
        <f t="shared" si="7"/>
        <v>1.1502951415165734</v>
      </c>
      <c r="G62" s="35">
        <v>29857</v>
      </c>
      <c r="H62" s="35">
        <v>7212</v>
      </c>
      <c r="I62" s="36">
        <f t="shared" si="6"/>
        <v>-75.844860501724881</v>
      </c>
      <c r="J62" s="36">
        <f t="shared" si="8"/>
        <v>1.2524399308136345</v>
      </c>
      <c r="K62" s="79"/>
      <c r="L62" s="35">
        <v>145652</v>
      </c>
      <c r="M62" s="36">
        <f t="shared" si="9"/>
        <v>5.5268329462263424</v>
      </c>
      <c r="N62" s="15"/>
    </row>
    <row r="63" spans="1:14" ht="15.75">
      <c r="A63" s="12"/>
      <c r="B63" s="34" t="s">
        <v>78</v>
      </c>
      <c r="C63" s="35">
        <v>2039</v>
      </c>
      <c r="D63" s="35">
        <v>2231</v>
      </c>
      <c r="E63" s="36">
        <f t="shared" si="5"/>
        <v>9.4163805787150565</v>
      </c>
      <c r="F63" s="36">
        <f t="shared" si="7"/>
        <v>8.4418041471166951</v>
      </c>
      <c r="G63" s="35">
        <v>34077</v>
      </c>
      <c r="H63" s="35">
        <v>58677</v>
      </c>
      <c r="I63" s="36">
        <f t="shared" si="6"/>
        <v>72.189453296945146</v>
      </c>
      <c r="J63" s="36">
        <f t="shared" si="8"/>
        <v>10.18988045207316</v>
      </c>
      <c r="K63" s="79"/>
      <c r="L63" s="35">
        <v>123390</v>
      </c>
      <c r="M63" s="36">
        <f t="shared" si="9"/>
        <v>4.6820909924674456</v>
      </c>
      <c r="N63" s="15"/>
    </row>
    <row r="64" spans="1:14" ht="15.75">
      <c r="A64" s="12"/>
      <c r="B64" s="34" t="s">
        <v>246</v>
      </c>
      <c r="C64" s="35">
        <v>1849</v>
      </c>
      <c r="D64" s="35">
        <v>2368</v>
      </c>
      <c r="E64" s="36">
        <f t="shared" si="5"/>
        <v>28.069226608977814</v>
      </c>
      <c r="F64" s="36">
        <f t="shared" si="7"/>
        <v>8.9601937339185707</v>
      </c>
      <c r="G64" s="35">
        <v>34244</v>
      </c>
      <c r="H64" s="35">
        <v>58954</v>
      </c>
      <c r="I64" s="36">
        <f t="shared" si="6"/>
        <v>72.15862632869991</v>
      </c>
      <c r="J64" s="36">
        <f t="shared" si="8"/>
        <v>10.237984426121326</v>
      </c>
      <c r="K64" s="79"/>
      <c r="L64" s="35">
        <v>149477</v>
      </c>
      <c r="M64" s="36">
        <f t="shared" si="9"/>
        <v>5.6719743519009347</v>
      </c>
      <c r="N64" s="15"/>
    </row>
    <row r="65" spans="1:14" ht="15.75">
      <c r="A65" s="12"/>
      <c r="B65" s="34" t="s">
        <v>247</v>
      </c>
      <c r="C65" s="35">
        <v>219</v>
      </c>
      <c r="D65" s="35">
        <v>299</v>
      </c>
      <c r="E65" s="36">
        <f t="shared" si="5"/>
        <v>36.529680365296798</v>
      </c>
      <c r="F65" s="36">
        <f t="shared" si="7"/>
        <v>1.1313758135311034</v>
      </c>
      <c r="G65" s="35">
        <v>3972</v>
      </c>
      <c r="H65" s="35">
        <v>5153</v>
      </c>
      <c r="I65" s="36">
        <f t="shared" si="6"/>
        <v>29.733131923464249</v>
      </c>
      <c r="J65" s="36">
        <f t="shared" si="8"/>
        <v>0.89487284574080117</v>
      </c>
      <c r="K65" s="79"/>
      <c r="L65" s="35">
        <v>19773</v>
      </c>
      <c r="M65" s="36">
        <f t="shared" si="9"/>
        <v>0.75029569004018803</v>
      </c>
      <c r="N65" s="15"/>
    </row>
    <row r="66" spans="1:14" ht="15.75">
      <c r="A66" s="12"/>
      <c r="B66" s="34" t="s">
        <v>248</v>
      </c>
      <c r="C66" s="35">
        <v>101</v>
      </c>
      <c r="D66" s="35">
        <v>98</v>
      </c>
      <c r="E66" s="36">
        <f t="shared" si="5"/>
        <v>-2.9702970297029729</v>
      </c>
      <c r="F66" s="36">
        <f t="shared" si="7"/>
        <v>0.37081882851521114</v>
      </c>
      <c r="G66" s="35">
        <v>3042</v>
      </c>
      <c r="H66" s="35">
        <v>2739</v>
      </c>
      <c r="I66" s="36">
        <f t="shared" si="6"/>
        <v>-9.9605522682445713</v>
      </c>
      <c r="J66" s="36">
        <f t="shared" si="8"/>
        <v>0.47565626324161742</v>
      </c>
      <c r="K66" s="79"/>
      <c r="L66" s="35">
        <v>21222</v>
      </c>
      <c r="M66" s="36">
        <f t="shared" si="9"/>
        <v>0.80527866960162198</v>
      </c>
      <c r="N66" s="15"/>
    </row>
    <row r="67" spans="1:14" ht="15.75">
      <c r="A67" s="12"/>
      <c r="B67" s="34" t="s">
        <v>77</v>
      </c>
      <c r="C67" s="35">
        <v>114</v>
      </c>
      <c r="D67" s="35">
        <v>103</v>
      </c>
      <c r="E67" s="36">
        <f t="shared" si="5"/>
        <v>-9.649122807017541</v>
      </c>
      <c r="F67" s="36">
        <f t="shared" si="7"/>
        <v>0.38973815650068111</v>
      </c>
      <c r="G67" s="35">
        <v>4310</v>
      </c>
      <c r="H67" s="35">
        <v>2255</v>
      </c>
      <c r="I67" s="36">
        <f t="shared" si="6"/>
        <v>-47.679814385150806</v>
      </c>
      <c r="J67" s="36">
        <f t="shared" si="8"/>
        <v>0.39160455407442396</v>
      </c>
      <c r="K67" s="79"/>
      <c r="L67" s="35">
        <v>24553</v>
      </c>
      <c r="M67" s="36">
        <f t="shared" si="9"/>
        <v>0.93167501530150898</v>
      </c>
      <c r="N67" s="15"/>
    </row>
    <row r="68" spans="1:14" ht="15.75">
      <c r="A68" s="12"/>
      <c r="B68" s="34" t="s">
        <v>249</v>
      </c>
      <c r="C68" s="35">
        <v>780</v>
      </c>
      <c r="D68" s="35">
        <v>795</v>
      </c>
      <c r="E68" s="36">
        <f t="shared" si="5"/>
        <v>1.9230769230769162</v>
      </c>
      <c r="F68" s="36">
        <f t="shared" si="7"/>
        <v>3.008173149689723</v>
      </c>
      <c r="G68" s="35">
        <v>19004</v>
      </c>
      <c r="H68" s="35">
        <v>20603</v>
      </c>
      <c r="I68" s="36">
        <f t="shared" si="6"/>
        <v>8.4140181014523243</v>
      </c>
      <c r="J68" s="36">
        <f t="shared" si="8"/>
        <v>3.5779284379580298</v>
      </c>
      <c r="K68" s="79"/>
      <c r="L68" s="35">
        <v>90912</v>
      </c>
      <c r="M68" s="36">
        <f t="shared" si="9"/>
        <v>3.449698162794395</v>
      </c>
      <c r="N68" s="15"/>
    </row>
    <row r="69" spans="1:14" ht="15.75">
      <c r="A69" s="12"/>
      <c r="B69" s="34" t="s">
        <v>250</v>
      </c>
      <c r="C69" s="35">
        <v>33</v>
      </c>
      <c r="D69" s="35">
        <v>58</v>
      </c>
      <c r="E69" s="36">
        <f t="shared" si="5"/>
        <v>75.757575757575751</v>
      </c>
      <c r="F69" s="36">
        <f t="shared" si="7"/>
        <v>0.2194642046314515</v>
      </c>
      <c r="G69" s="35">
        <v>2300</v>
      </c>
      <c r="H69" s="35">
        <v>1003</v>
      </c>
      <c r="I69" s="36">
        <f t="shared" si="6"/>
        <v>-56.391304347826086</v>
      </c>
      <c r="J69" s="36">
        <f t="shared" si="8"/>
        <v>0.17418153779895665</v>
      </c>
      <c r="K69" s="79"/>
      <c r="L69" s="35">
        <v>9773</v>
      </c>
      <c r="M69" s="36">
        <f t="shared" si="9"/>
        <v>0.37084103468177604</v>
      </c>
      <c r="N69" s="15"/>
    </row>
    <row r="70" spans="1:14" ht="15.75">
      <c r="A70" s="12"/>
      <c r="B70" s="34" t="s">
        <v>251</v>
      </c>
      <c r="C70" s="35">
        <v>1</v>
      </c>
      <c r="D70" s="35">
        <v>1</v>
      </c>
      <c r="E70" s="36">
        <f t="shared" si="5"/>
        <v>0</v>
      </c>
      <c r="F70" s="36">
        <f t="shared" si="7"/>
        <v>3.7838655970939914E-3</v>
      </c>
      <c r="G70" s="35">
        <v>418</v>
      </c>
      <c r="H70" s="35">
        <v>39</v>
      </c>
      <c r="I70" s="36">
        <f t="shared" si="6"/>
        <v>-90.669856459330148</v>
      </c>
      <c r="J70" s="36">
        <f t="shared" si="8"/>
        <v>6.772761689092033E-3</v>
      </c>
      <c r="K70" s="79"/>
      <c r="L70" s="35">
        <v>2790</v>
      </c>
      <c r="M70" s="36">
        <f t="shared" si="9"/>
        <v>0.10586784884499695</v>
      </c>
      <c r="N70" s="15"/>
    </row>
    <row r="71" spans="1:14" ht="15.75">
      <c r="A71" s="12"/>
      <c r="B71" s="34" t="s">
        <v>252</v>
      </c>
      <c r="C71" s="35">
        <v>128</v>
      </c>
      <c r="D71" s="35">
        <v>136</v>
      </c>
      <c r="E71" s="36">
        <f t="shared" si="5"/>
        <v>6.25</v>
      </c>
      <c r="F71" s="36">
        <f t="shared" si="7"/>
        <v>0.51460572120478276</v>
      </c>
      <c r="G71" s="35">
        <v>31375</v>
      </c>
      <c r="H71" s="35">
        <v>2126</v>
      </c>
      <c r="I71" s="36">
        <f t="shared" si="6"/>
        <v>-93.223904382470124</v>
      </c>
      <c r="J71" s="36">
        <f t="shared" si="8"/>
        <v>0.36920234233358107</v>
      </c>
      <c r="K71" s="79"/>
      <c r="L71" s="35">
        <v>192831</v>
      </c>
      <c r="M71" s="36">
        <f t="shared" si="9"/>
        <v>7.3170620647417941</v>
      </c>
      <c r="N71" s="15"/>
    </row>
    <row r="72" spans="1:14" ht="15.75">
      <c r="A72" s="12"/>
      <c r="B72" s="34" t="s">
        <v>71</v>
      </c>
      <c r="C72" s="35">
        <v>11309</v>
      </c>
      <c r="D72" s="35">
        <v>10933</v>
      </c>
      <c r="E72" s="36">
        <f t="shared" si="5"/>
        <v>-3.3247855690158312</v>
      </c>
      <c r="F72" s="36">
        <f t="shared" si="7"/>
        <v>41.36900257302861</v>
      </c>
      <c r="G72" s="35">
        <v>208670</v>
      </c>
      <c r="H72" s="35">
        <v>215030</v>
      </c>
      <c r="I72" s="36">
        <f t="shared" si="6"/>
        <v>3.0478746345905083</v>
      </c>
      <c r="J72" s="36">
        <f t="shared" si="8"/>
        <v>37.342229384755385</v>
      </c>
      <c r="K72" s="79"/>
      <c r="L72" s="35">
        <v>909877</v>
      </c>
      <c r="M72" s="36">
        <f>+(L72*100)/$L$73</f>
        <v>34.525706345354585</v>
      </c>
      <c r="N72" s="15"/>
    </row>
    <row r="73" spans="1:14" ht="15.75">
      <c r="A73" s="12"/>
      <c r="B73" s="40" t="s">
        <v>70</v>
      </c>
      <c r="C73" s="42">
        <f>SUM(C48:C72)</f>
        <v>27606</v>
      </c>
      <c r="D73" s="42">
        <f>SUM(D48:D72)</f>
        <v>26428</v>
      </c>
      <c r="E73" s="42">
        <f t="shared" si="5"/>
        <v>-4.2671882924002036</v>
      </c>
      <c r="F73" s="97">
        <f>SUM(F48:F72)</f>
        <v>100</v>
      </c>
      <c r="G73" s="42">
        <f>SUM(G48:G72)</f>
        <v>582898</v>
      </c>
      <c r="H73" s="42">
        <f>SUM(H48:H72)</f>
        <v>575836</v>
      </c>
      <c r="I73" s="42">
        <f t="shared" si="6"/>
        <v>-1.2115327209906379</v>
      </c>
      <c r="J73" s="97">
        <f>SUM(J48:J72)</f>
        <v>100</v>
      </c>
      <c r="K73" s="4"/>
      <c r="L73" s="42">
        <f>SUM(L48:L72)</f>
        <v>2635361</v>
      </c>
      <c r="M73" s="97">
        <f>SUM(M48:M72)</f>
        <v>100</v>
      </c>
      <c r="N73" s="15"/>
    </row>
    <row r="74" spans="1:14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15"/>
    </row>
    <row r="75" spans="1:14" ht="18.75">
      <c r="A75" s="12"/>
      <c r="B75" s="92" t="s">
        <v>309</v>
      </c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15"/>
    </row>
    <row r="76" spans="1:14" ht="31.5" customHeight="1">
      <c r="A76" s="12"/>
      <c r="B76" s="30" t="s">
        <v>257</v>
      </c>
      <c r="C76" s="108" t="s">
        <v>319</v>
      </c>
      <c r="D76" s="108"/>
      <c r="E76" s="104" t="s">
        <v>316</v>
      </c>
      <c r="F76" s="104" t="s">
        <v>306</v>
      </c>
      <c r="G76" s="106" t="s">
        <v>321</v>
      </c>
      <c r="H76" s="107"/>
      <c r="I76" s="104" t="s">
        <v>316</v>
      </c>
      <c r="J76" s="104" t="s">
        <v>306</v>
      </c>
      <c r="K76" s="94"/>
      <c r="L76" s="86" t="s">
        <v>323</v>
      </c>
      <c r="M76" s="104" t="s">
        <v>101</v>
      </c>
      <c r="N76" s="15"/>
    </row>
    <row r="77" spans="1:14" ht="15.75">
      <c r="A77" s="12"/>
      <c r="B77" s="30"/>
      <c r="C77" s="31">
        <v>2017</v>
      </c>
      <c r="D77" s="31">
        <v>2018</v>
      </c>
      <c r="E77" s="104"/>
      <c r="F77" s="104"/>
      <c r="G77" s="31">
        <v>2017</v>
      </c>
      <c r="H77" s="31">
        <v>2018</v>
      </c>
      <c r="I77" s="104"/>
      <c r="J77" s="104"/>
      <c r="K77" s="94"/>
      <c r="L77" s="39" t="s">
        <v>318</v>
      </c>
      <c r="M77" s="104"/>
      <c r="N77" s="15"/>
    </row>
    <row r="78" spans="1:14">
      <c r="A78" s="12"/>
      <c r="B78" s="8"/>
      <c r="C78" s="26"/>
      <c r="D78" s="4"/>
      <c r="E78" s="4"/>
      <c r="F78" s="4"/>
      <c r="G78" s="4"/>
      <c r="H78" s="4"/>
      <c r="I78" s="4"/>
      <c r="J78" s="4"/>
      <c r="K78" s="4"/>
      <c r="L78" s="4"/>
      <c r="M78" s="4"/>
      <c r="N78" s="15"/>
    </row>
    <row r="79" spans="1:14" ht="15.75">
      <c r="A79" s="12"/>
      <c r="B79" s="34" t="s">
        <v>234</v>
      </c>
      <c r="C79" s="35">
        <f>C17-C48</f>
        <v>1472</v>
      </c>
      <c r="D79" s="35">
        <f>D17-D48</f>
        <v>1082</v>
      </c>
      <c r="E79" s="36">
        <f t="shared" ref="E79:E104" si="10">IF(ISBLANK(D79),"",(IFERROR(((D79/C79-1)*100),"")))</f>
        <v>-26.494565217391308</v>
      </c>
      <c r="F79" s="36">
        <f>+(D79*100)/$D$104</f>
        <v>4.1395669140714668</v>
      </c>
      <c r="G79" s="35">
        <f>G17-G48</f>
        <v>23951</v>
      </c>
      <c r="H79" s="35">
        <f>H17-H48</f>
        <v>21721</v>
      </c>
      <c r="I79" s="36">
        <f t="shared" ref="I79:I104" si="11">IF(ISBLANK(H79),"",(IFERROR(((H79/G79-1)*100),"")))</f>
        <v>-9.3106759634253304</v>
      </c>
      <c r="J79" s="36">
        <f>+(H79*100)/$H$104</f>
        <v>4.1023578028088146</v>
      </c>
      <c r="K79" s="79"/>
      <c r="L79" s="35">
        <f>L17-L48</f>
        <v>90246</v>
      </c>
      <c r="M79" s="36">
        <f>+(L79*100)/$L$104</f>
        <v>4.1026932590557612</v>
      </c>
      <c r="N79" s="15"/>
    </row>
    <row r="80" spans="1:14" ht="15.75">
      <c r="A80" s="12"/>
      <c r="B80" s="34" t="s">
        <v>235</v>
      </c>
      <c r="C80" s="35">
        <f t="shared" ref="C80:D103" si="12">C18-C49</f>
        <v>958</v>
      </c>
      <c r="D80" s="35">
        <f t="shared" si="12"/>
        <v>685</v>
      </c>
      <c r="E80" s="36">
        <f t="shared" si="10"/>
        <v>-28.496868475991654</v>
      </c>
      <c r="F80" s="36">
        <f t="shared" ref="F80:F103" si="13">+(D80*100)/$D$104</f>
        <v>2.6207054862652077</v>
      </c>
      <c r="G80" s="35">
        <f t="shared" ref="G80:H80" si="14">G18-G49</f>
        <v>13914</v>
      </c>
      <c r="H80" s="35">
        <f t="shared" si="14"/>
        <v>17389</v>
      </c>
      <c r="I80" s="36">
        <f t="shared" si="11"/>
        <v>24.974845479373297</v>
      </c>
      <c r="J80" s="36">
        <f t="shared" ref="J80:J103" si="15">+(H80*100)/$H$104</f>
        <v>3.2841904071194916</v>
      </c>
      <c r="K80" s="79"/>
      <c r="L80" s="35">
        <f t="shared" ref="L80" si="16">L18-L49</f>
        <v>46621</v>
      </c>
      <c r="M80" s="36">
        <f t="shared" ref="M80:M103" si="17">+(L80*100)/$L$104</f>
        <v>2.1194475370702155</v>
      </c>
      <c r="N80" s="15"/>
    </row>
    <row r="81" spans="1:14" ht="15.75">
      <c r="A81" s="12"/>
      <c r="B81" s="34" t="s">
        <v>236</v>
      </c>
      <c r="C81" s="35">
        <f t="shared" si="12"/>
        <v>311</v>
      </c>
      <c r="D81" s="35">
        <f t="shared" si="12"/>
        <v>305</v>
      </c>
      <c r="E81" s="36">
        <f t="shared" si="10"/>
        <v>-1.9292604501607746</v>
      </c>
      <c r="F81" s="36">
        <f t="shared" si="13"/>
        <v>1.1668834646874282</v>
      </c>
      <c r="G81" s="35">
        <f t="shared" ref="G81:H81" si="18">G19-G50</f>
        <v>25786</v>
      </c>
      <c r="H81" s="35">
        <f t="shared" si="18"/>
        <v>6120</v>
      </c>
      <c r="I81" s="36">
        <f t="shared" si="11"/>
        <v>-76.266190956332892</v>
      </c>
      <c r="J81" s="36">
        <f t="shared" si="15"/>
        <v>1.1558597556829771</v>
      </c>
      <c r="K81" s="79"/>
      <c r="L81" s="35">
        <f t="shared" ref="L81" si="19">L19-L50</f>
        <v>143834</v>
      </c>
      <c r="M81" s="36">
        <f t="shared" si="17"/>
        <v>6.5388691157838172</v>
      </c>
      <c r="N81" s="15"/>
    </row>
    <row r="82" spans="1:14" ht="15.75">
      <c r="A82" s="12"/>
      <c r="B82" s="34" t="s">
        <v>237</v>
      </c>
      <c r="C82" s="35">
        <f t="shared" si="12"/>
        <v>623</v>
      </c>
      <c r="D82" s="35">
        <f t="shared" si="12"/>
        <v>512</v>
      </c>
      <c r="E82" s="36">
        <f t="shared" si="10"/>
        <v>-17.81701444622793</v>
      </c>
      <c r="F82" s="36">
        <f t="shared" si="13"/>
        <v>1.9588338817047977</v>
      </c>
      <c r="G82" s="35">
        <f t="shared" ref="G82:H82" si="20">G20-G51</f>
        <v>8614</v>
      </c>
      <c r="H82" s="35">
        <f t="shared" si="20"/>
        <v>11694</v>
      </c>
      <c r="I82" s="36">
        <f t="shared" si="11"/>
        <v>35.755746459252371</v>
      </c>
      <c r="J82" s="36">
        <f t="shared" si="15"/>
        <v>2.2085986900256103</v>
      </c>
      <c r="K82" s="79"/>
      <c r="L82" s="35">
        <f t="shared" ref="L82" si="21">L20-L51</f>
        <v>29623</v>
      </c>
      <c r="M82" s="36">
        <f t="shared" si="17"/>
        <v>1.3466977197106667</v>
      </c>
      <c r="N82" s="15"/>
    </row>
    <row r="83" spans="1:14" ht="15.75">
      <c r="A83" s="12"/>
      <c r="B83" s="34" t="s">
        <v>238</v>
      </c>
      <c r="C83" s="35">
        <f t="shared" si="12"/>
        <v>233</v>
      </c>
      <c r="D83" s="35">
        <f t="shared" si="12"/>
        <v>189</v>
      </c>
      <c r="E83" s="36">
        <f t="shared" si="10"/>
        <v>-18.884120171673825</v>
      </c>
      <c r="F83" s="36">
        <f t="shared" si="13"/>
        <v>0.723085163363685</v>
      </c>
      <c r="G83" s="35">
        <f t="shared" ref="G83:H83" si="22">G21-G52</f>
        <v>3542</v>
      </c>
      <c r="H83" s="35">
        <f t="shared" si="22"/>
        <v>4219</v>
      </c>
      <c r="I83" s="36">
        <f t="shared" si="11"/>
        <v>19.113495200451712</v>
      </c>
      <c r="J83" s="36">
        <f t="shared" si="15"/>
        <v>0.79682554072328116</v>
      </c>
      <c r="K83" s="79"/>
      <c r="L83" s="35">
        <f t="shared" ref="L83" si="23">L21-L52</f>
        <v>14373</v>
      </c>
      <c r="M83" s="36">
        <f t="shared" si="17"/>
        <v>0.65341411489050438</v>
      </c>
      <c r="N83" s="15"/>
    </row>
    <row r="84" spans="1:14" ht="15.75">
      <c r="A84" s="12"/>
      <c r="B84" s="34" t="s">
        <v>239</v>
      </c>
      <c r="C84" s="35">
        <f t="shared" si="12"/>
        <v>28</v>
      </c>
      <c r="D84" s="35">
        <f t="shared" si="12"/>
        <v>40</v>
      </c>
      <c r="E84" s="36">
        <f t="shared" si="10"/>
        <v>42.857142857142861</v>
      </c>
      <c r="F84" s="36">
        <f t="shared" si="13"/>
        <v>0.15303389700818731</v>
      </c>
      <c r="G84" s="35">
        <f t="shared" ref="G84:H84" si="24">G22-G53</f>
        <v>2974</v>
      </c>
      <c r="H84" s="35">
        <f t="shared" si="24"/>
        <v>654</v>
      </c>
      <c r="I84" s="36">
        <f t="shared" si="11"/>
        <v>-78.009414929388029</v>
      </c>
      <c r="J84" s="36">
        <f t="shared" si="15"/>
        <v>0.12351834644063187</v>
      </c>
      <c r="K84" s="79"/>
      <c r="L84" s="35">
        <f t="shared" ref="L84" si="25">L22-L53</f>
        <v>15434</v>
      </c>
      <c r="M84" s="36">
        <f t="shared" si="17"/>
        <v>0.70164846929799241</v>
      </c>
      <c r="N84" s="15"/>
    </row>
    <row r="85" spans="1:14" ht="15.75">
      <c r="A85" s="12"/>
      <c r="B85" s="34" t="s">
        <v>240</v>
      </c>
      <c r="C85" s="35">
        <f t="shared" si="12"/>
        <v>115</v>
      </c>
      <c r="D85" s="35">
        <f t="shared" si="12"/>
        <v>96</v>
      </c>
      <c r="E85" s="36">
        <f t="shared" si="10"/>
        <v>-16.521739130434788</v>
      </c>
      <c r="F85" s="36">
        <f t="shared" si="13"/>
        <v>0.36728135281964958</v>
      </c>
      <c r="G85" s="35">
        <f t="shared" ref="G85:H85" si="26">G23-G54</f>
        <v>18725</v>
      </c>
      <c r="H85" s="35">
        <f t="shared" si="26"/>
        <v>1952</v>
      </c>
      <c r="I85" s="36">
        <f t="shared" si="11"/>
        <v>-89.575433911882513</v>
      </c>
      <c r="J85" s="36">
        <f t="shared" si="15"/>
        <v>0.36866637959038751</v>
      </c>
      <c r="K85" s="79"/>
      <c r="L85" s="35">
        <f t="shared" ref="L85" si="27">L23-L54</f>
        <v>78737</v>
      </c>
      <c r="M85" s="36">
        <f t="shared" si="17"/>
        <v>3.5794800782114828</v>
      </c>
      <c r="N85" s="15"/>
    </row>
    <row r="86" spans="1:14" ht="15.75">
      <c r="A86" s="12"/>
      <c r="B86" s="34" t="s">
        <v>241</v>
      </c>
      <c r="C86" s="35">
        <f t="shared" si="12"/>
        <v>559</v>
      </c>
      <c r="D86" s="35">
        <f t="shared" si="12"/>
        <v>583</v>
      </c>
      <c r="E86" s="36">
        <f t="shared" si="10"/>
        <v>4.29338103756709</v>
      </c>
      <c r="F86" s="36">
        <f t="shared" si="13"/>
        <v>2.2304690488943302</v>
      </c>
      <c r="G86" s="35">
        <f t="shared" ref="G86:H86" si="28">G24-G55</f>
        <v>8291</v>
      </c>
      <c r="H86" s="35">
        <f t="shared" si="28"/>
        <v>7540</v>
      </c>
      <c r="I86" s="36">
        <f t="shared" si="11"/>
        <v>-9.0580147147509393</v>
      </c>
      <c r="J86" s="36">
        <f t="shared" si="15"/>
        <v>1.424049437557132</v>
      </c>
      <c r="K86" s="79"/>
      <c r="L86" s="35">
        <f t="shared" ref="L86" si="29">L24-L55</f>
        <v>35888</v>
      </c>
      <c r="M86" s="36">
        <f t="shared" si="17"/>
        <v>1.6315122629367858</v>
      </c>
      <c r="N86" s="15"/>
    </row>
    <row r="87" spans="1:14" ht="15.75">
      <c r="A87" s="12"/>
      <c r="B87" s="34" t="s">
        <v>242</v>
      </c>
      <c r="C87" s="35">
        <f t="shared" si="12"/>
        <v>338</v>
      </c>
      <c r="D87" s="35">
        <f t="shared" si="12"/>
        <v>382</v>
      </c>
      <c r="E87" s="36">
        <f t="shared" si="10"/>
        <v>13.017751479289942</v>
      </c>
      <c r="F87" s="36">
        <f t="shared" si="13"/>
        <v>1.4614737164281888</v>
      </c>
      <c r="G87" s="35">
        <f t="shared" ref="G87:H87" si="30">G25-G56</f>
        <v>14626</v>
      </c>
      <c r="H87" s="35">
        <f t="shared" si="30"/>
        <v>6239</v>
      </c>
      <c r="I87" s="36">
        <f t="shared" si="11"/>
        <v>-57.343087652126343</v>
      </c>
      <c r="J87" s="36">
        <f t="shared" si="15"/>
        <v>1.178334806487924</v>
      </c>
      <c r="K87" s="79"/>
      <c r="L87" s="35">
        <f t="shared" ref="L87" si="31">L25-L56</f>
        <v>69619</v>
      </c>
      <c r="M87" s="36">
        <f t="shared" si="17"/>
        <v>3.1649646743590081</v>
      </c>
      <c r="N87" s="15"/>
    </row>
    <row r="88" spans="1:14" ht="15.75">
      <c r="A88" s="12"/>
      <c r="B88" s="34" t="s">
        <v>75</v>
      </c>
      <c r="C88" s="35">
        <f t="shared" si="12"/>
        <v>217</v>
      </c>
      <c r="D88" s="35">
        <f t="shared" si="12"/>
        <v>184</v>
      </c>
      <c r="E88" s="36">
        <f t="shared" si="10"/>
        <v>-15.207373271889402</v>
      </c>
      <c r="F88" s="36">
        <f t="shared" si="13"/>
        <v>0.70395592623766168</v>
      </c>
      <c r="G88" s="35">
        <f t="shared" ref="G88:H88" si="32">G26-G57</f>
        <v>19133</v>
      </c>
      <c r="H88" s="35">
        <f t="shared" si="32"/>
        <v>3678</v>
      </c>
      <c r="I88" s="36">
        <f t="shared" si="11"/>
        <v>-80.776668583076358</v>
      </c>
      <c r="J88" s="36">
        <f t="shared" si="15"/>
        <v>0.6946490492486912</v>
      </c>
      <c r="K88" s="79"/>
      <c r="L88" s="35">
        <f t="shared" ref="L88" si="33">L26-L57</f>
        <v>104327</v>
      </c>
      <c r="M88" s="36">
        <f t="shared" si="17"/>
        <v>4.7428326977097095</v>
      </c>
      <c r="N88" s="15"/>
    </row>
    <row r="89" spans="1:14" ht="15.75">
      <c r="A89" s="12"/>
      <c r="B89" s="34" t="s">
        <v>243</v>
      </c>
      <c r="C89" s="35">
        <f t="shared" si="12"/>
        <v>117</v>
      </c>
      <c r="D89" s="35">
        <f t="shared" si="12"/>
        <v>90</v>
      </c>
      <c r="E89" s="36">
        <f t="shared" si="10"/>
        <v>-23.076923076923073</v>
      </c>
      <c r="F89" s="36">
        <f t="shared" si="13"/>
        <v>0.34432626826842144</v>
      </c>
      <c r="G89" s="35">
        <f t="shared" ref="G89:H89" si="34">G27-G58</f>
        <v>7276</v>
      </c>
      <c r="H89" s="35">
        <f t="shared" si="34"/>
        <v>2343</v>
      </c>
      <c r="I89" s="36">
        <f t="shared" si="11"/>
        <v>-67.798240791643764</v>
      </c>
      <c r="J89" s="36">
        <f t="shared" si="15"/>
        <v>0.44251297509235549</v>
      </c>
      <c r="K89" s="79"/>
      <c r="L89" s="35">
        <f t="shared" ref="L89" si="35">L27-L58</f>
        <v>41253</v>
      </c>
      <c r="M89" s="36">
        <f t="shared" si="17"/>
        <v>1.8754117081735182</v>
      </c>
      <c r="N89" s="15"/>
    </row>
    <row r="90" spans="1:14" ht="15.75">
      <c r="A90" s="12"/>
      <c r="B90" s="34" t="s">
        <v>76</v>
      </c>
      <c r="C90" s="35">
        <f t="shared" si="12"/>
        <v>1151</v>
      </c>
      <c r="D90" s="35">
        <f t="shared" si="12"/>
        <v>847</v>
      </c>
      <c r="E90" s="36">
        <f t="shared" si="10"/>
        <v>-26.411815812337103</v>
      </c>
      <c r="F90" s="36">
        <f t="shared" si="13"/>
        <v>3.2404927691483665</v>
      </c>
      <c r="G90" s="35">
        <f t="shared" ref="G90:H90" si="36">G28-G59</f>
        <v>12814</v>
      </c>
      <c r="H90" s="35">
        <f t="shared" si="36"/>
        <v>20620</v>
      </c>
      <c r="I90" s="36">
        <f t="shared" si="11"/>
        <v>60.917746215077258</v>
      </c>
      <c r="J90" s="36">
        <f t="shared" si="15"/>
        <v>3.8944163663697693</v>
      </c>
      <c r="K90" s="79"/>
      <c r="L90" s="35">
        <f t="shared" ref="L90" si="37">L28-L59</f>
        <v>40122</v>
      </c>
      <c r="M90" s="36">
        <f t="shared" si="17"/>
        <v>1.8239950683668558</v>
      </c>
      <c r="N90" s="15"/>
    </row>
    <row r="91" spans="1:14" ht="15.75">
      <c r="A91" s="12"/>
      <c r="B91" s="34" t="s">
        <v>244</v>
      </c>
      <c r="C91" s="35">
        <f t="shared" si="12"/>
        <v>550</v>
      </c>
      <c r="D91" s="35">
        <f t="shared" si="12"/>
        <v>418</v>
      </c>
      <c r="E91" s="36">
        <f t="shared" si="10"/>
        <v>-24</v>
      </c>
      <c r="F91" s="36">
        <f t="shared" si="13"/>
        <v>1.5992042237355575</v>
      </c>
      <c r="G91" s="35">
        <f t="shared" ref="G91:H91" si="38">G29-G60</f>
        <v>9599</v>
      </c>
      <c r="H91" s="35">
        <f t="shared" si="38"/>
        <v>10827</v>
      </c>
      <c r="I91" s="36">
        <f t="shared" si="11"/>
        <v>12.792999270757367</v>
      </c>
      <c r="J91" s="36">
        <f t="shared" si="15"/>
        <v>2.0448518913038551</v>
      </c>
      <c r="K91" s="79"/>
      <c r="L91" s="35">
        <f t="shared" ref="L91" si="39">L29-L60</f>
        <v>48609</v>
      </c>
      <c r="M91" s="36">
        <f t="shared" si="17"/>
        <v>2.2098244424067714</v>
      </c>
      <c r="N91" s="15"/>
    </row>
    <row r="92" spans="1:14" ht="15.75">
      <c r="A92" s="12"/>
      <c r="B92" s="34" t="s">
        <v>79</v>
      </c>
      <c r="C92" s="35">
        <f t="shared" si="12"/>
        <v>474</v>
      </c>
      <c r="D92" s="35">
        <f t="shared" si="12"/>
        <v>475</v>
      </c>
      <c r="E92" s="36">
        <f t="shared" si="10"/>
        <v>0.21097046413502962</v>
      </c>
      <c r="F92" s="36">
        <f t="shared" si="13"/>
        <v>1.8172775269722243</v>
      </c>
      <c r="G92" s="35">
        <f t="shared" ref="G92:H92" si="40">G30-G61</f>
        <v>5441</v>
      </c>
      <c r="H92" s="35">
        <f t="shared" si="40"/>
        <v>10566</v>
      </c>
      <c r="I92" s="36">
        <f t="shared" si="11"/>
        <v>94.192244072780724</v>
      </c>
      <c r="J92" s="36">
        <f t="shared" si="15"/>
        <v>1.9955578723114928</v>
      </c>
      <c r="K92" s="79"/>
      <c r="L92" s="35">
        <f t="shared" ref="L92" si="41">L30-L61</f>
        <v>17473</v>
      </c>
      <c r="M92" s="36">
        <f t="shared" si="17"/>
        <v>0.79434389685394724</v>
      </c>
      <c r="N92" s="15"/>
    </row>
    <row r="93" spans="1:14" ht="15.75">
      <c r="A93" s="12"/>
      <c r="B93" s="34" t="s">
        <v>245</v>
      </c>
      <c r="C93" s="35">
        <f t="shared" si="12"/>
        <v>186</v>
      </c>
      <c r="D93" s="35">
        <f t="shared" si="12"/>
        <v>178</v>
      </c>
      <c r="E93" s="36">
        <f t="shared" si="10"/>
        <v>-4.3010752688172005</v>
      </c>
      <c r="F93" s="36">
        <f t="shared" si="13"/>
        <v>0.6810008416864336</v>
      </c>
      <c r="G93" s="35">
        <f t="shared" ref="G93:H93" si="42">G31-G62</f>
        <v>13596</v>
      </c>
      <c r="H93" s="35">
        <f t="shared" si="42"/>
        <v>3703</v>
      </c>
      <c r="I93" s="36">
        <f t="shared" si="11"/>
        <v>-72.764048249485143</v>
      </c>
      <c r="J93" s="36">
        <f t="shared" si="15"/>
        <v>0.69937069857746148</v>
      </c>
      <c r="K93" s="79"/>
      <c r="L93" s="35">
        <f t="shared" ref="L93" si="43">L31-L62</f>
        <v>71373</v>
      </c>
      <c r="M93" s="36">
        <f t="shared" si="17"/>
        <v>3.2447036542183239</v>
      </c>
      <c r="N93" s="15"/>
    </row>
    <row r="94" spans="1:14" ht="15.75">
      <c r="A94" s="12"/>
      <c r="B94" s="34" t="s">
        <v>78</v>
      </c>
      <c r="C94" s="35">
        <f t="shared" si="12"/>
        <v>1509</v>
      </c>
      <c r="D94" s="35">
        <f t="shared" si="12"/>
        <v>1318</v>
      </c>
      <c r="E94" s="36">
        <f t="shared" si="10"/>
        <v>-12.657388999337304</v>
      </c>
      <c r="F94" s="36">
        <f t="shared" si="13"/>
        <v>5.0424669064197722</v>
      </c>
      <c r="G94" s="35">
        <f t="shared" ref="G94:H94" si="44">G32-G63</f>
        <v>26920</v>
      </c>
      <c r="H94" s="35">
        <f t="shared" si="44"/>
        <v>30909</v>
      </c>
      <c r="I94" s="36">
        <f t="shared" si="11"/>
        <v>14.817979197622577</v>
      </c>
      <c r="J94" s="36">
        <f t="shared" si="15"/>
        <v>5.8376583641184867</v>
      </c>
      <c r="K94" s="79"/>
      <c r="L94" s="35">
        <f t="shared" ref="L94" si="45">L32-L63</f>
        <v>103749</v>
      </c>
      <c r="M94" s="36">
        <f t="shared" si="17"/>
        <v>4.7165561125565256</v>
      </c>
      <c r="N94" s="15"/>
    </row>
    <row r="95" spans="1:14" ht="15.75">
      <c r="A95" s="12"/>
      <c r="B95" s="34" t="s">
        <v>246</v>
      </c>
      <c r="C95" s="35">
        <f t="shared" si="12"/>
        <v>1913</v>
      </c>
      <c r="D95" s="35">
        <f t="shared" si="12"/>
        <v>2062</v>
      </c>
      <c r="E95" s="36">
        <f t="shared" si="10"/>
        <v>7.7888133821223171</v>
      </c>
      <c r="F95" s="36">
        <f t="shared" si="13"/>
        <v>7.8888973907720557</v>
      </c>
      <c r="G95" s="35">
        <f t="shared" ref="G95:H95" si="46">G33-G64</f>
        <v>23825</v>
      </c>
      <c r="H95" s="35">
        <f t="shared" si="46"/>
        <v>47711</v>
      </c>
      <c r="I95" s="36">
        <f t="shared" si="11"/>
        <v>100.25603357817418</v>
      </c>
      <c r="J95" s="36">
        <f t="shared" si="15"/>
        <v>9.0109844449984511</v>
      </c>
      <c r="K95" s="79"/>
      <c r="L95" s="35">
        <f t="shared" ref="L95" si="47">L33-L64</f>
        <v>94311</v>
      </c>
      <c r="M95" s="36">
        <f t="shared" si="17"/>
        <v>4.2874931183078244</v>
      </c>
      <c r="N95" s="15"/>
    </row>
    <row r="96" spans="1:14" ht="15.75">
      <c r="A96" s="12"/>
      <c r="B96" s="34" t="s">
        <v>247</v>
      </c>
      <c r="C96" s="35">
        <f t="shared" si="12"/>
        <v>553</v>
      </c>
      <c r="D96" s="35">
        <f t="shared" si="12"/>
        <v>684</v>
      </c>
      <c r="E96" s="36">
        <f t="shared" si="10"/>
        <v>23.68896925858952</v>
      </c>
      <c r="F96" s="36">
        <f t="shared" si="13"/>
        <v>2.6168796388400031</v>
      </c>
      <c r="G96" s="35">
        <f t="shared" ref="G96:H96" si="48">G34-G65</f>
        <v>12812</v>
      </c>
      <c r="H96" s="35">
        <f t="shared" si="48"/>
        <v>11303</v>
      </c>
      <c r="I96" s="36">
        <f t="shared" si="11"/>
        <v>-11.778020605682171</v>
      </c>
      <c r="J96" s="36">
        <f t="shared" si="15"/>
        <v>2.1347520945236425</v>
      </c>
      <c r="K96" s="79"/>
      <c r="L96" s="35">
        <f t="shared" ref="L96" si="49">L34-L65</f>
        <v>63671</v>
      </c>
      <c r="M96" s="36">
        <f t="shared" si="17"/>
        <v>2.8945613378691508</v>
      </c>
      <c r="N96" s="15"/>
    </row>
    <row r="97" spans="1:14" ht="15.75">
      <c r="A97" s="12"/>
      <c r="B97" s="34" t="s">
        <v>248</v>
      </c>
      <c r="C97" s="35">
        <f t="shared" si="12"/>
        <v>2404</v>
      </c>
      <c r="D97" s="35">
        <f t="shared" si="12"/>
        <v>1900</v>
      </c>
      <c r="E97" s="36">
        <f t="shared" si="10"/>
        <v>-20.965058236272881</v>
      </c>
      <c r="F97" s="36">
        <f t="shared" si="13"/>
        <v>7.2691101078888973</v>
      </c>
      <c r="G97" s="35">
        <f t="shared" ref="G97:H97" si="50">G35-G66</f>
        <v>18210</v>
      </c>
      <c r="H97" s="35">
        <f t="shared" si="50"/>
        <v>46886</v>
      </c>
      <c r="I97" s="36">
        <f t="shared" si="11"/>
        <v>157.47391543108179</v>
      </c>
      <c r="J97" s="36">
        <f t="shared" si="15"/>
        <v>8.85517001714903</v>
      </c>
      <c r="K97" s="79"/>
      <c r="L97" s="35">
        <f t="shared" ref="L97" si="51">L35-L66</f>
        <v>70426</v>
      </c>
      <c r="M97" s="36">
        <f t="shared" si="17"/>
        <v>3.2016518788894914</v>
      </c>
      <c r="N97" s="15"/>
    </row>
    <row r="98" spans="1:14" ht="15.75">
      <c r="A98" s="12"/>
      <c r="B98" s="34" t="s">
        <v>77</v>
      </c>
      <c r="C98" s="35">
        <f t="shared" si="12"/>
        <v>634</v>
      </c>
      <c r="D98" s="35">
        <f t="shared" si="12"/>
        <v>657</v>
      </c>
      <c r="E98" s="36">
        <f t="shared" si="10"/>
        <v>3.6277602523659302</v>
      </c>
      <c r="F98" s="36">
        <f t="shared" si="13"/>
        <v>2.5135817583594768</v>
      </c>
      <c r="G98" s="35">
        <f t="shared" ref="G98:H98" si="52">G36-G67</f>
        <v>7849</v>
      </c>
      <c r="H98" s="35">
        <f t="shared" si="52"/>
        <v>14181</v>
      </c>
      <c r="I98" s="36">
        <f t="shared" si="11"/>
        <v>80.672697158873746</v>
      </c>
      <c r="J98" s="36">
        <f t="shared" si="15"/>
        <v>2.6783083652516826</v>
      </c>
      <c r="K98" s="79"/>
      <c r="L98" s="35">
        <f t="shared" ref="L98" si="53">L36-L67</f>
        <v>31539</v>
      </c>
      <c r="M98" s="36">
        <f t="shared" si="17"/>
        <v>1.433801417208072</v>
      </c>
      <c r="N98" s="15"/>
    </row>
    <row r="99" spans="1:14" ht="15.75">
      <c r="A99" s="12"/>
      <c r="B99" s="34" t="s">
        <v>249</v>
      </c>
      <c r="C99" s="35">
        <f t="shared" si="12"/>
        <v>1254</v>
      </c>
      <c r="D99" s="35">
        <f t="shared" si="12"/>
        <v>1447</v>
      </c>
      <c r="E99" s="36">
        <f t="shared" si="10"/>
        <v>15.39074960127591</v>
      </c>
      <c r="F99" s="36">
        <f t="shared" si="13"/>
        <v>5.5360012242711765</v>
      </c>
      <c r="G99" s="35">
        <f t="shared" ref="G99:H99" si="54">G37-G68</f>
        <v>16091</v>
      </c>
      <c r="H99" s="35">
        <f t="shared" si="54"/>
        <v>31735</v>
      </c>
      <c r="I99" s="36">
        <f t="shared" si="11"/>
        <v>97.222049592940166</v>
      </c>
      <c r="J99" s="36">
        <f t="shared" si="15"/>
        <v>5.9936616579410584</v>
      </c>
      <c r="K99" s="79"/>
      <c r="L99" s="35">
        <f t="shared" ref="L99" si="55">L37-L68</f>
        <v>69699</v>
      </c>
      <c r="M99" s="36">
        <f t="shared" si="17"/>
        <v>3.1686015719580647</v>
      </c>
      <c r="N99" s="15"/>
    </row>
    <row r="100" spans="1:14" ht="15.75">
      <c r="A100" s="12"/>
      <c r="B100" s="34" t="s">
        <v>250</v>
      </c>
      <c r="C100" s="35">
        <f t="shared" si="12"/>
        <v>1197</v>
      </c>
      <c r="D100" s="35">
        <f t="shared" si="12"/>
        <v>1209</v>
      </c>
      <c r="E100" s="36">
        <f t="shared" si="10"/>
        <v>1.0025062656641603</v>
      </c>
      <c r="F100" s="36">
        <f t="shared" si="13"/>
        <v>4.6254495370724618</v>
      </c>
      <c r="G100" s="35">
        <f t="shared" ref="G100:H100" si="56">G38-G69</f>
        <v>15102</v>
      </c>
      <c r="H100" s="35">
        <f t="shared" si="56"/>
        <v>26003</v>
      </c>
      <c r="I100" s="36">
        <f t="shared" si="11"/>
        <v>72.182492385114557</v>
      </c>
      <c r="J100" s="36">
        <f t="shared" si="15"/>
        <v>4.911081899840597</v>
      </c>
      <c r="K100" s="79"/>
      <c r="L100" s="35">
        <f t="shared" ref="L100" si="57">L38-L69</f>
        <v>53947</v>
      </c>
      <c r="M100" s="36">
        <f t="shared" si="17"/>
        <v>2.4524964347038223</v>
      </c>
      <c r="N100" s="15"/>
    </row>
    <row r="101" spans="1:14" ht="15.75">
      <c r="A101" s="12"/>
      <c r="B101" s="34" t="s">
        <v>251</v>
      </c>
      <c r="C101" s="35">
        <f t="shared" si="12"/>
        <v>46</v>
      </c>
      <c r="D101" s="35">
        <f t="shared" si="12"/>
        <v>95</v>
      </c>
      <c r="E101" s="36">
        <f t="shared" si="10"/>
        <v>106.52173913043477</v>
      </c>
      <c r="F101" s="36">
        <f t="shared" si="13"/>
        <v>0.36345550539444488</v>
      </c>
      <c r="G101" s="35">
        <f t="shared" ref="G101:H101" si="58">G39-G70</f>
        <v>12815</v>
      </c>
      <c r="H101" s="35">
        <f t="shared" si="58"/>
        <v>2059</v>
      </c>
      <c r="I101" s="36">
        <f t="shared" si="11"/>
        <v>-83.932891143191583</v>
      </c>
      <c r="J101" s="36">
        <f t="shared" si="15"/>
        <v>0.38887503871752449</v>
      </c>
      <c r="K101" s="79"/>
      <c r="L101" s="35">
        <f t="shared" ref="L101" si="59">L39-L70</f>
        <v>56773</v>
      </c>
      <c r="M101" s="36">
        <f t="shared" si="17"/>
        <v>2.5809698423904965</v>
      </c>
      <c r="N101" s="15"/>
    </row>
    <row r="102" spans="1:14" ht="15.75">
      <c r="A102" s="12"/>
      <c r="B102" s="34" t="s">
        <v>252</v>
      </c>
      <c r="C102" s="35">
        <f t="shared" si="12"/>
        <v>648</v>
      </c>
      <c r="D102" s="35">
        <f t="shared" si="12"/>
        <v>711</v>
      </c>
      <c r="E102" s="36">
        <f t="shared" si="10"/>
        <v>9.7222222222222321</v>
      </c>
      <c r="F102" s="36">
        <f t="shared" si="13"/>
        <v>2.7201775193205293</v>
      </c>
      <c r="G102" s="35">
        <f t="shared" ref="G102:H102" si="60">G40-G71</f>
        <v>21166</v>
      </c>
      <c r="H102" s="35">
        <f t="shared" si="60"/>
        <v>11733</v>
      </c>
      <c r="I102" s="36">
        <f t="shared" si="11"/>
        <v>-44.566758008126243</v>
      </c>
      <c r="J102" s="36">
        <f t="shared" si="15"/>
        <v>2.215964462978492</v>
      </c>
      <c r="K102" s="79"/>
      <c r="L102" s="35">
        <f t="shared" ref="L102" si="61">L40-L71</f>
        <v>106591</v>
      </c>
      <c r="M102" s="36">
        <f t="shared" si="17"/>
        <v>4.8457568997630105</v>
      </c>
      <c r="N102" s="15"/>
    </row>
    <row r="103" spans="1:14" ht="15.75">
      <c r="A103" s="12"/>
      <c r="B103" s="34" t="s">
        <v>71</v>
      </c>
      <c r="C103" s="35">
        <f t="shared" si="12"/>
        <v>10370</v>
      </c>
      <c r="D103" s="35">
        <f t="shared" si="12"/>
        <v>9989</v>
      </c>
      <c r="E103" s="36">
        <f t="shared" si="10"/>
        <v>-3.6740597878495707</v>
      </c>
      <c r="F103" s="36">
        <f t="shared" si="13"/>
        <v>38.21638993036958</v>
      </c>
      <c r="G103" s="35">
        <f t="shared" ref="G103:H103" si="62">G41-G72</f>
        <v>170398</v>
      </c>
      <c r="H103" s="35">
        <f t="shared" si="62"/>
        <v>177691</v>
      </c>
      <c r="I103" s="36">
        <f t="shared" si="11"/>
        <v>4.2799798119696142</v>
      </c>
      <c r="J103" s="36">
        <f t="shared" si="15"/>
        <v>33.559783635141159</v>
      </c>
      <c r="K103" s="79"/>
      <c r="L103" s="35">
        <f t="shared" ref="L103" si="63">L41-L72</f>
        <v>701439</v>
      </c>
      <c r="M103" s="36">
        <f t="shared" si="17"/>
        <v>31.888272687308181</v>
      </c>
      <c r="N103" s="15"/>
    </row>
    <row r="104" spans="1:14" ht="15.75">
      <c r="A104" s="12"/>
      <c r="B104" s="40" t="s">
        <v>70</v>
      </c>
      <c r="C104" s="42">
        <f>SUM(C79:C103)</f>
        <v>27860</v>
      </c>
      <c r="D104" s="42">
        <f>SUM(D79:D103)</f>
        <v>26138</v>
      </c>
      <c r="E104" s="42">
        <f t="shared" si="10"/>
        <v>-6.1809045226130621</v>
      </c>
      <c r="F104" s="97">
        <f>SUM(F79:F103)</f>
        <v>100.00000000000001</v>
      </c>
      <c r="G104" s="42">
        <f>SUM(G79:G103)</f>
        <v>513470</v>
      </c>
      <c r="H104" s="42">
        <f>SUM(H79:H103)</f>
        <v>529476</v>
      </c>
      <c r="I104" s="42">
        <f t="shared" si="11"/>
        <v>3.117222038288503</v>
      </c>
      <c r="J104" s="97">
        <f>SUM(J79:J103)</f>
        <v>100</v>
      </c>
      <c r="K104" s="4"/>
      <c r="L104" s="42">
        <f>SUM(L79:L103)</f>
        <v>2199677</v>
      </c>
      <c r="M104" s="97">
        <f>SUM(M79:M103)</f>
        <v>100</v>
      </c>
      <c r="N104" s="15"/>
    </row>
    <row r="105" spans="1:14">
      <c r="A105" s="12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15"/>
    </row>
    <row r="106" spans="1:14">
      <c r="A106" s="12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5"/>
    </row>
    <row r="107" spans="1:14" ht="15.75">
      <c r="A107" s="12"/>
      <c r="B107" s="34" t="s">
        <v>255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15"/>
    </row>
    <row r="108" spans="1:14" ht="15.75">
      <c r="A108" s="12"/>
      <c r="B108" s="34" t="s">
        <v>107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15"/>
    </row>
    <row r="109" spans="1:14" ht="15.75">
      <c r="A109" s="12"/>
      <c r="B109" s="34" t="s">
        <v>108</v>
      </c>
      <c r="C109" s="46" t="s">
        <v>109</v>
      </c>
      <c r="D109" s="27"/>
      <c r="E109" s="27"/>
      <c r="F109" s="4"/>
      <c r="G109" s="4"/>
      <c r="H109" s="4"/>
      <c r="I109" s="4"/>
      <c r="J109" s="4"/>
      <c r="K109" s="4"/>
      <c r="L109" s="4"/>
      <c r="M109" s="4"/>
      <c r="N109" s="15"/>
    </row>
    <row r="110" spans="1:14">
      <c r="A110" s="1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9"/>
    </row>
    <row r="115" spans="1:13">
      <c r="A115" s="12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>
      <c r="A116" s="12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>
      <c r="A117" s="12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>
      <c r="A118" s="12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>
      <c r="A119" s="12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</sheetData>
  <sortState ref="B31:B32">
    <sortCondition ref="B31:B32"/>
  </sortState>
  <mergeCells count="23">
    <mergeCell ref="J14:J15"/>
    <mergeCell ref="M14:M15"/>
    <mergeCell ref="C11:M11"/>
    <mergeCell ref="C14:D14"/>
    <mergeCell ref="E14:E15"/>
    <mergeCell ref="F14:F15"/>
    <mergeCell ref="G14:H14"/>
    <mergeCell ref="I14:I15"/>
    <mergeCell ref="C12:M12"/>
    <mergeCell ref="J45:J46"/>
    <mergeCell ref="M45:M46"/>
    <mergeCell ref="C76:D76"/>
    <mergeCell ref="E76:E77"/>
    <mergeCell ref="F76:F77"/>
    <mergeCell ref="G76:H76"/>
    <mergeCell ref="I76:I77"/>
    <mergeCell ref="J76:J77"/>
    <mergeCell ref="M76:M77"/>
    <mergeCell ref="C45:D45"/>
    <mergeCell ref="E45:E46"/>
    <mergeCell ref="F45:F46"/>
    <mergeCell ref="G45:H45"/>
    <mergeCell ref="I45:I46"/>
  </mergeCells>
  <hyperlinks>
    <hyperlink ref="C109" location="Clasificaciones!A1" display=" consulte aquí" xr:uid="{00000000-0004-0000-0500-000000000000}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9" t="s">
        <v>259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5"/>
    </row>
    <row r="12" spans="1:22" ht="15.75">
      <c r="A12" s="12"/>
      <c r="B12" s="8"/>
      <c r="C12" s="109" t="s">
        <v>311</v>
      </c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5"/>
    </row>
    <row r="13" spans="1:22" ht="18.75">
      <c r="A13" s="12"/>
      <c r="B13" s="92" t="s">
        <v>307</v>
      </c>
      <c r="N13" s="15"/>
    </row>
    <row r="14" spans="1:22" ht="31.5" customHeight="1">
      <c r="A14" s="12"/>
      <c r="B14" s="30" t="s">
        <v>258</v>
      </c>
      <c r="C14" s="108" t="s">
        <v>319</v>
      </c>
      <c r="D14" s="108"/>
      <c r="E14" s="104" t="s">
        <v>316</v>
      </c>
      <c r="F14" s="104" t="s">
        <v>306</v>
      </c>
      <c r="G14" s="106" t="s">
        <v>321</v>
      </c>
      <c r="H14" s="107"/>
      <c r="I14" s="104" t="s">
        <v>316</v>
      </c>
      <c r="J14" s="104" t="s">
        <v>306</v>
      </c>
      <c r="K14" s="94"/>
      <c r="L14" s="86" t="s">
        <v>323</v>
      </c>
      <c r="M14" s="104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4"/>
      <c r="F15" s="104"/>
      <c r="G15" s="31">
        <v>2017</v>
      </c>
      <c r="H15" s="31">
        <v>2018</v>
      </c>
      <c r="I15" s="104"/>
      <c r="J15" s="104"/>
      <c r="K15" s="94"/>
      <c r="L15" s="39" t="s">
        <v>318</v>
      </c>
      <c r="M15" s="104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  <c r="N16" s="15"/>
    </row>
    <row r="17" spans="1:14" ht="15.75">
      <c r="A17" s="12"/>
      <c r="B17" s="34" t="s">
        <v>61</v>
      </c>
      <c r="C17" s="35">
        <v>3331</v>
      </c>
      <c r="D17" s="35">
        <v>2860</v>
      </c>
      <c r="E17" s="36">
        <f t="shared" ref="E17:I24" si="0">IF(ISBLANK(D17),"",(IFERROR(((D17/C17-1)*100),"")))</f>
        <v>-14.139897928549983</v>
      </c>
      <c r="F17" s="36">
        <f>+(D17*100)/$D$24</f>
        <v>5.4407792108967774</v>
      </c>
      <c r="G17" s="35">
        <v>53926</v>
      </c>
      <c r="H17" s="35">
        <v>60555</v>
      </c>
      <c r="I17" s="36">
        <f t="shared" si="0"/>
        <v>12.292771575863215</v>
      </c>
      <c r="J17" s="36">
        <f>+(H17*100)/$H$24</f>
        <v>5.4785436148345443</v>
      </c>
      <c r="K17" s="79"/>
      <c r="L17" s="35">
        <v>207023</v>
      </c>
      <c r="M17" s="36">
        <f>+(L17*100)/$L$24</f>
        <v>4.2817243628695367</v>
      </c>
      <c r="N17" s="15"/>
    </row>
    <row r="18" spans="1:14" ht="15.75">
      <c r="A18" s="12"/>
      <c r="B18" s="34" t="s">
        <v>60</v>
      </c>
      <c r="C18" s="35">
        <v>18564</v>
      </c>
      <c r="D18" s="35">
        <v>17216</v>
      </c>
      <c r="E18" s="36">
        <f t="shared" si="0"/>
        <v>-7.2613660848954931</v>
      </c>
      <c r="F18" s="36">
        <f t="shared" ref="F18:F23" si="1">+(D18*100)/$D$24</f>
        <v>32.751208005174448</v>
      </c>
      <c r="G18" s="35">
        <v>372356</v>
      </c>
      <c r="H18" s="35">
        <v>392206</v>
      </c>
      <c r="I18" s="36">
        <f t="shared" si="0"/>
        <v>5.3309198723801909</v>
      </c>
      <c r="J18" s="36">
        <f t="shared" ref="J18:J23" si="2">+(H18*100)/$H$24</f>
        <v>35.483736718682145</v>
      </c>
      <c r="K18" s="79"/>
      <c r="L18" s="35">
        <v>1482834</v>
      </c>
      <c r="M18" s="36">
        <f t="shared" ref="M18:M23" si="3">+(L18*100)/$L$24</f>
        <v>30.668507672535355</v>
      </c>
      <c r="N18" s="15"/>
    </row>
    <row r="19" spans="1:14" ht="15.75">
      <c r="A19" s="12"/>
      <c r="B19" s="34" t="s">
        <v>80</v>
      </c>
      <c r="C19" s="35">
        <v>6921</v>
      </c>
      <c r="D19" s="35">
        <v>6178</v>
      </c>
      <c r="E19" s="36">
        <f t="shared" si="0"/>
        <v>-10.735442855078748</v>
      </c>
      <c r="F19" s="36">
        <f t="shared" si="1"/>
        <v>11.752844043678424</v>
      </c>
      <c r="G19" s="35">
        <v>164427</v>
      </c>
      <c r="H19" s="35">
        <v>149303</v>
      </c>
      <c r="I19" s="36">
        <f t="shared" si="0"/>
        <v>-9.198002761103707</v>
      </c>
      <c r="J19" s="36">
        <f t="shared" si="2"/>
        <v>13.507769751889059</v>
      </c>
      <c r="K19" s="79"/>
      <c r="L19" s="35">
        <v>737712</v>
      </c>
      <c r="M19" s="36">
        <f t="shared" si="3"/>
        <v>15.257625689808435</v>
      </c>
      <c r="N19" s="15"/>
    </row>
    <row r="20" spans="1:14" ht="15.75">
      <c r="A20" s="12"/>
      <c r="B20" s="34" t="s">
        <v>81</v>
      </c>
      <c r="C20" s="35">
        <v>2907</v>
      </c>
      <c r="D20" s="35">
        <v>2616</v>
      </c>
      <c r="E20" s="36">
        <f t="shared" si="0"/>
        <v>-10.010319917440658</v>
      </c>
      <c r="F20" s="36">
        <f t="shared" si="1"/>
        <v>4.9766008446524372</v>
      </c>
      <c r="G20" s="35">
        <v>72939</v>
      </c>
      <c r="H20" s="35">
        <v>63328</v>
      </c>
      <c r="I20" s="36">
        <f t="shared" si="0"/>
        <v>-13.176764145381759</v>
      </c>
      <c r="J20" s="36">
        <f t="shared" si="2"/>
        <v>5.7294230045453229</v>
      </c>
      <c r="K20" s="79"/>
      <c r="L20" s="35">
        <v>330366</v>
      </c>
      <c r="M20" s="36">
        <f t="shared" si="3"/>
        <v>6.8327487808782479</v>
      </c>
      <c r="N20" s="15"/>
    </row>
    <row r="21" spans="1:14" ht="15.75">
      <c r="A21" s="12"/>
      <c r="B21" s="34" t="s">
        <v>59</v>
      </c>
      <c r="C21" s="35">
        <v>9417</v>
      </c>
      <c r="D21" s="35">
        <v>9576</v>
      </c>
      <c r="E21" s="36">
        <f t="shared" si="0"/>
        <v>1.6884358075820227</v>
      </c>
      <c r="F21" s="36">
        <f t="shared" si="1"/>
        <v>18.217098504736903</v>
      </c>
      <c r="G21" s="35">
        <v>176709</v>
      </c>
      <c r="H21" s="35">
        <v>159176</v>
      </c>
      <c r="I21" s="36">
        <f t="shared" si="0"/>
        <v>-9.921962095875136</v>
      </c>
      <c r="J21" s="36">
        <f t="shared" si="2"/>
        <v>14.401001708114993</v>
      </c>
      <c r="K21" s="79"/>
      <c r="L21" s="35">
        <v>801911</v>
      </c>
      <c r="M21" s="36">
        <f t="shared" si="3"/>
        <v>16.585412565526891</v>
      </c>
      <c r="N21" s="15"/>
    </row>
    <row r="22" spans="1:14" ht="15.75">
      <c r="A22" s="12"/>
      <c r="B22" s="34" t="s">
        <v>86</v>
      </c>
      <c r="C22" s="35">
        <v>1315</v>
      </c>
      <c r="D22" s="35">
        <v>1500</v>
      </c>
      <c r="E22" s="36">
        <f t="shared" si="0"/>
        <v>14.068441064638781</v>
      </c>
      <c r="F22" s="36">
        <f t="shared" si="1"/>
        <v>2.8535555301906177</v>
      </c>
      <c r="G22" s="35">
        <v>27767</v>
      </c>
      <c r="H22" s="35">
        <v>25291</v>
      </c>
      <c r="I22" s="36">
        <f t="shared" si="0"/>
        <v>-8.9170598192098502</v>
      </c>
      <c r="J22" s="36">
        <f t="shared" si="2"/>
        <v>2.2881322196809588</v>
      </c>
      <c r="K22" s="79"/>
      <c r="L22" s="35">
        <v>139657</v>
      </c>
      <c r="M22" s="36">
        <f t="shared" si="3"/>
        <v>2.8884364507579878</v>
      </c>
      <c r="N22" s="15"/>
    </row>
    <row r="23" spans="1:14" ht="15.75">
      <c r="A23" s="12"/>
      <c r="B23" s="34" t="s">
        <v>253</v>
      </c>
      <c r="C23" s="35">
        <v>13011</v>
      </c>
      <c r="D23" s="35">
        <v>12620</v>
      </c>
      <c r="E23" s="36">
        <f t="shared" si="0"/>
        <v>-3.00514948889401</v>
      </c>
      <c r="F23" s="36">
        <f t="shared" si="1"/>
        <v>24.007913860670396</v>
      </c>
      <c r="G23" s="35">
        <v>228244</v>
      </c>
      <c r="H23" s="35">
        <v>255453</v>
      </c>
      <c r="I23" s="36">
        <f t="shared" si="0"/>
        <v>11.921014353060766</v>
      </c>
      <c r="J23" s="36">
        <f t="shared" si="2"/>
        <v>23.111392982252976</v>
      </c>
      <c r="K23" s="79"/>
      <c r="L23" s="35">
        <v>1135535</v>
      </c>
      <c r="M23" s="36">
        <f t="shared" si="3"/>
        <v>23.485544477623549</v>
      </c>
      <c r="N23" s="15"/>
    </row>
    <row r="24" spans="1:14" ht="15.75">
      <c r="A24" s="12"/>
      <c r="B24" s="40" t="s">
        <v>70</v>
      </c>
      <c r="C24" s="37">
        <f>SUM(C17:C23)</f>
        <v>55466</v>
      </c>
      <c r="D24" s="37">
        <f>SUM(D17:D23)</f>
        <v>52566</v>
      </c>
      <c r="E24" s="38">
        <f t="shared" si="0"/>
        <v>-5.228428226300796</v>
      </c>
      <c r="F24" s="38">
        <f>SUM(F17:F23)</f>
        <v>100.00000000000001</v>
      </c>
      <c r="G24" s="37">
        <f>SUM(G17:G23)</f>
        <v>1096368</v>
      </c>
      <c r="H24" s="37">
        <f>SUM(H17:H23)</f>
        <v>1105312</v>
      </c>
      <c r="I24" s="38">
        <f t="shared" si="0"/>
        <v>0.8157844811231163</v>
      </c>
      <c r="J24" s="38">
        <f>SUM(J17:J23)</f>
        <v>100</v>
      </c>
      <c r="K24" s="4"/>
      <c r="L24" s="37">
        <f>SUM(L17:L23)</f>
        <v>4835038</v>
      </c>
      <c r="M24" s="38">
        <f>SUM(M17:M23)</f>
        <v>100.00000000000001</v>
      </c>
      <c r="N24" s="15"/>
    </row>
    <row r="25" spans="1:14">
      <c r="A25" s="12"/>
      <c r="B25" s="4"/>
      <c r="C25" s="29"/>
      <c r="D25" s="4"/>
      <c r="E25" s="4"/>
      <c r="F25" s="4"/>
      <c r="G25" s="29"/>
      <c r="H25" s="4"/>
      <c r="I25" s="4"/>
      <c r="J25" s="4"/>
      <c r="K25" s="4"/>
      <c r="L25" s="29"/>
      <c r="M25" s="4"/>
      <c r="N25" s="15"/>
    </row>
    <row r="26" spans="1:14" ht="18.75">
      <c r="A26" s="12"/>
      <c r="B26" s="92" t="s">
        <v>308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15"/>
    </row>
    <row r="27" spans="1:14" ht="15.75">
      <c r="A27" s="12"/>
      <c r="B27" s="34" t="s">
        <v>61</v>
      </c>
      <c r="C27" s="36">
        <v>1187</v>
      </c>
      <c r="D27" s="35">
        <v>1028</v>
      </c>
      <c r="E27" s="36">
        <f t="shared" ref="E27:I33" si="4">IF(ISBLANK(D27),"",(IFERROR(((D27/C27-1)*100),"")))</f>
        <v>-13.39511373209773</v>
      </c>
      <c r="F27" s="36">
        <f>+(D27*100)/$D$34</f>
        <v>3.8898138338126231</v>
      </c>
      <c r="G27" s="35">
        <v>21631</v>
      </c>
      <c r="H27" s="35">
        <v>23549</v>
      </c>
      <c r="I27" s="36">
        <f t="shared" si="4"/>
        <v>8.8669039803985115</v>
      </c>
      <c r="J27" s="36">
        <f>+(H27*100)/$H$34</f>
        <v>4.0895324363186738</v>
      </c>
      <c r="K27" s="79"/>
      <c r="L27" s="35">
        <v>84560</v>
      </c>
      <c r="M27" s="36">
        <f>+(L27*100)/$L$34</f>
        <v>3.2086685657107319</v>
      </c>
      <c r="N27" s="15"/>
    </row>
    <row r="28" spans="1:14" ht="15.75">
      <c r="A28" s="12"/>
      <c r="B28" s="34" t="s">
        <v>60</v>
      </c>
      <c r="C28" s="36">
        <v>8152</v>
      </c>
      <c r="D28" s="35">
        <v>7643</v>
      </c>
      <c r="E28" s="36">
        <f t="shared" si="4"/>
        <v>-6.2438665358194312</v>
      </c>
      <c r="F28" s="36">
        <f t="shared" ref="F28:F33" si="5">+(D28*100)/$D$34</f>
        <v>28.920084758589375</v>
      </c>
      <c r="G28" s="35">
        <v>176963</v>
      </c>
      <c r="H28" s="35">
        <v>183668</v>
      </c>
      <c r="I28" s="36">
        <f t="shared" si="4"/>
        <v>3.7889276289393869</v>
      </c>
      <c r="J28" s="36">
        <f t="shared" ref="J28:J33" si="6">+(H28*100)/$H$34</f>
        <v>31.895887023388603</v>
      </c>
      <c r="K28" s="79"/>
      <c r="L28" s="35">
        <v>722068</v>
      </c>
      <c r="M28" s="36">
        <f t="shared" ref="M28:M33" si="7">+(L28*100)/$L$34</f>
        <v>27.399206408533782</v>
      </c>
      <c r="N28" s="15"/>
    </row>
    <row r="29" spans="1:14" ht="15.75">
      <c r="A29" s="12"/>
      <c r="B29" s="34" t="s">
        <v>80</v>
      </c>
      <c r="C29" s="36">
        <v>4279</v>
      </c>
      <c r="D29" s="35">
        <v>3708</v>
      </c>
      <c r="E29" s="36">
        <f t="shared" si="4"/>
        <v>-13.344239308249595</v>
      </c>
      <c r="F29" s="36">
        <f t="shared" si="5"/>
        <v>14.030573634024519</v>
      </c>
      <c r="G29" s="35">
        <v>105651</v>
      </c>
      <c r="H29" s="35">
        <v>94770</v>
      </c>
      <c r="I29" s="36">
        <f t="shared" si="4"/>
        <v>-10.299003322259138</v>
      </c>
      <c r="J29" s="36">
        <f t="shared" si="6"/>
        <v>16.457810904493641</v>
      </c>
      <c r="K29" s="79"/>
      <c r="L29" s="35">
        <v>475702</v>
      </c>
      <c r="M29" s="36">
        <f t="shared" si="7"/>
        <v>18.050733846330729</v>
      </c>
      <c r="N29" s="15"/>
    </row>
    <row r="30" spans="1:14" ht="15.75">
      <c r="A30" s="12"/>
      <c r="B30" s="34" t="s">
        <v>81</v>
      </c>
      <c r="C30" s="36">
        <v>1462</v>
      </c>
      <c r="D30" s="35">
        <v>1365</v>
      </c>
      <c r="E30" s="36">
        <f t="shared" si="4"/>
        <v>-6.6347469220246253</v>
      </c>
      <c r="F30" s="36">
        <f t="shared" si="5"/>
        <v>5.1649765400332983</v>
      </c>
      <c r="G30" s="35">
        <v>39563</v>
      </c>
      <c r="H30" s="35">
        <v>33993</v>
      </c>
      <c r="I30" s="36">
        <f t="shared" si="4"/>
        <v>-14.078811010287385</v>
      </c>
      <c r="J30" s="36">
        <f t="shared" si="6"/>
        <v>5.9032432845462948</v>
      </c>
      <c r="K30" s="79"/>
      <c r="L30" s="35">
        <v>181963</v>
      </c>
      <c r="M30" s="36">
        <f t="shared" si="7"/>
        <v>6.9046707452982723</v>
      </c>
      <c r="N30" s="15"/>
    </row>
    <row r="31" spans="1:14" ht="15.75">
      <c r="A31" s="12"/>
      <c r="B31" s="34" t="s">
        <v>59</v>
      </c>
      <c r="C31" s="36">
        <v>5418</v>
      </c>
      <c r="D31" s="35">
        <v>5518</v>
      </c>
      <c r="E31" s="36">
        <f t="shared" si="4"/>
        <v>1.845699520118127</v>
      </c>
      <c r="F31" s="36">
        <f t="shared" si="5"/>
        <v>20.879370364764643</v>
      </c>
      <c r="G31" s="35">
        <v>103597</v>
      </c>
      <c r="H31" s="35">
        <v>92784</v>
      </c>
      <c r="I31" s="36">
        <f t="shared" si="4"/>
        <v>-10.43756093323166</v>
      </c>
      <c r="J31" s="36">
        <f t="shared" si="6"/>
        <v>16.112921040018339</v>
      </c>
      <c r="K31" s="79"/>
      <c r="L31" s="35">
        <v>470230</v>
      </c>
      <c r="M31" s="36">
        <f t="shared" si="7"/>
        <v>17.843096258918607</v>
      </c>
      <c r="N31" s="15"/>
    </row>
    <row r="32" spans="1:14" ht="15.75">
      <c r="A32" s="12"/>
      <c r="B32" s="34" t="s">
        <v>86</v>
      </c>
      <c r="C32" s="36">
        <v>717</v>
      </c>
      <c r="D32" s="35">
        <v>848</v>
      </c>
      <c r="E32" s="36">
        <f t="shared" si="4"/>
        <v>18.270571827057182</v>
      </c>
      <c r="F32" s="36">
        <f t="shared" si="5"/>
        <v>3.2087180263357045</v>
      </c>
      <c r="G32" s="35">
        <v>15653</v>
      </c>
      <c r="H32" s="35">
        <v>14160</v>
      </c>
      <c r="I32" s="36">
        <f t="shared" si="4"/>
        <v>-9.5381077109819241</v>
      </c>
      <c r="J32" s="36">
        <f t="shared" si="6"/>
        <v>2.4590334748087996</v>
      </c>
      <c r="K32" s="79"/>
      <c r="L32" s="35">
        <v>78961</v>
      </c>
      <c r="M32" s="36">
        <f t="shared" si="7"/>
        <v>2.9962119041755568</v>
      </c>
      <c r="N32" s="15"/>
    </row>
    <row r="33" spans="1:14" ht="15.75">
      <c r="A33" s="12"/>
      <c r="B33" s="34" t="s">
        <v>253</v>
      </c>
      <c r="C33" s="36">
        <v>6391</v>
      </c>
      <c r="D33" s="35">
        <v>6318</v>
      </c>
      <c r="E33" s="36">
        <f t="shared" si="4"/>
        <v>-1.1422312627131892</v>
      </c>
      <c r="F33" s="36">
        <f t="shared" si="5"/>
        <v>23.906462842439836</v>
      </c>
      <c r="G33" s="35">
        <v>119840</v>
      </c>
      <c r="H33" s="35">
        <v>132912</v>
      </c>
      <c r="I33" s="36">
        <f t="shared" si="4"/>
        <v>10.907877169559409</v>
      </c>
      <c r="J33" s="36">
        <f t="shared" si="6"/>
        <v>23.081571836425649</v>
      </c>
      <c r="K33" s="79"/>
      <c r="L33" s="35">
        <v>621877</v>
      </c>
      <c r="M33" s="36">
        <f t="shared" si="7"/>
        <v>23.597412271032319</v>
      </c>
      <c r="N33" s="15"/>
    </row>
    <row r="34" spans="1:14" ht="15.75">
      <c r="A34" s="12"/>
      <c r="B34" s="40" t="s">
        <v>70</v>
      </c>
      <c r="C34" s="37">
        <f>SUM(C27:C33)</f>
        <v>27606</v>
      </c>
      <c r="D34" s="37">
        <f>SUM(D27:D33)</f>
        <v>26428</v>
      </c>
      <c r="E34" s="38">
        <f t="shared" ref="E34" si="8">IF(ISBLANK(D34),"",(IFERROR(((D34/C34-1)*100),"")))</f>
        <v>-4.2671882924002036</v>
      </c>
      <c r="F34" s="38">
        <f>SUM(F27:F33)</f>
        <v>100</v>
      </c>
      <c r="G34" s="37">
        <f>SUM(G27:G33)</f>
        <v>582898</v>
      </c>
      <c r="H34" s="37">
        <f>SUM(H27:H33)</f>
        <v>575836</v>
      </c>
      <c r="I34" s="38">
        <f t="shared" ref="I34" si="9">IF(ISBLANK(H34),"",(IFERROR(((H34/G34-1)*100),"")))</f>
        <v>-1.2115327209906379</v>
      </c>
      <c r="J34" s="38">
        <f>SUM(J27:J33)</f>
        <v>100</v>
      </c>
      <c r="K34" s="4"/>
      <c r="L34" s="37">
        <f>SUM(L27:L33)</f>
        <v>2635361</v>
      </c>
      <c r="M34" s="38">
        <f>SUM(M27:M33)</f>
        <v>100</v>
      </c>
      <c r="N34" s="15"/>
    </row>
    <row r="35" spans="1:14">
      <c r="A35" s="12"/>
      <c r="B35" s="4"/>
      <c r="C35" s="29"/>
      <c r="D35" s="4"/>
      <c r="E35" s="4"/>
      <c r="F35" s="4"/>
      <c r="G35" s="29"/>
      <c r="H35" s="4"/>
      <c r="I35" s="4"/>
      <c r="J35" s="4"/>
      <c r="K35" s="4"/>
      <c r="L35" s="29"/>
      <c r="M35" s="4"/>
      <c r="N35" s="15"/>
    </row>
    <row r="36" spans="1:14" ht="18.75">
      <c r="A36" s="12"/>
      <c r="B36" s="92" t="s">
        <v>309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15"/>
    </row>
    <row r="37" spans="1:14" ht="15.75">
      <c r="A37" s="12"/>
      <c r="B37" s="34" t="s">
        <v>61</v>
      </c>
      <c r="C37" s="36">
        <f t="shared" ref="C37:D43" si="10">C17-C27</f>
        <v>2144</v>
      </c>
      <c r="D37" s="36">
        <f t="shared" si="10"/>
        <v>1832</v>
      </c>
      <c r="E37" s="36">
        <f t="shared" ref="E37:E44" si="11">IF(ISBLANK(D37),"",(IFERROR(((D37/C37-1)*100),"")))</f>
        <v>-14.552238805970152</v>
      </c>
      <c r="F37" s="36">
        <f>+(D37*100)/$D$44</f>
        <v>7.008952482974979</v>
      </c>
      <c r="G37" s="36">
        <f t="shared" ref="G37:H43" si="12">G17-G27</f>
        <v>32295</v>
      </c>
      <c r="H37" s="36">
        <f t="shared" si="12"/>
        <v>37006</v>
      </c>
      <c r="I37" s="36">
        <f t="shared" ref="I37:I44" si="13">IF(ISBLANK(H37),"",(IFERROR(((H37/G37-1)*100),"")))</f>
        <v>14.587397429942705</v>
      </c>
      <c r="J37" s="36">
        <f>+(H37*100)/$H$44</f>
        <v>6.9891742024189956</v>
      </c>
      <c r="K37" s="79"/>
      <c r="L37" s="36">
        <f t="shared" ref="L37:L43" si="14">L17-L27</f>
        <v>122463</v>
      </c>
      <c r="M37" s="36">
        <f>+(L37*100)/$L$44</f>
        <v>5.5673173834158378</v>
      </c>
      <c r="N37" s="15"/>
    </row>
    <row r="38" spans="1:14" ht="15.75">
      <c r="A38" s="12"/>
      <c r="B38" s="34" t="s">
        <v>60</v>
      </c>
      <c r="C38" s="36">
        <f t="shared" si="10"/>
        <v>10412</v>
      </c>
      <c r="D38" s="36">
        <f t="shared" si="10"/>
        <v>9573</v>
      </c>
      <c r="E38" s="36">
        <f t="shared" si="11"/>
        <v>-8.0580099884748346</v>
      </c>
      <c r="F38" s="36">
        <f t="shared" ref="F38:F43" si="15">+(D38*100)/$D$44</f>
        <v>36.624837401484427</v>
      </c>
      <c r="G38" s="36">
        <f t="shared" si="12"/>
        <v>195393</v>
      </c>
      <c r="H38" s="36">
        <f t="shared" si="12"/>
        <v>208538</v>
      </c>
      <c r="I38" s="36">
        <f t="shared" si="13"/>
        <v>6.7274672071159225</v>
      </c>
      <c r="J38" s="36">
        <f t="shared" ref="J38:J43" si="16">+(H38*100)/$H$44</f>
        <v>39.385732308924297</v>
      </c>
      <c r="K38" s="79"/>
      <c r="L38" s="36">
        <f t="shared" si="14"/>
        <v>760766</v>
      </c>
      <c r="M38" s="36">
        <f t="shared" ref="M38:M43" si="17">+(L38*100)/$L$44</f>
        <v>34.58535048554856</v>
      </c>
      <c r="N38" s="15"/>
    </row>
    <row r="39" spans="1:14" ht="15.75">
      <c r="A39" s="12"/>
      <c r="B39" s="34" t="s">
        <v>80</v>
      </c>
      <c r="C39" s="36">
        <f t="shared" si="10"/>
        <v>2642</v>
      </c>
      <c r="D39" s="36">
        <f t="shared" si="10"/>
        <v>2470</v>
      </c>
      <c r="E39" s="36">
        <f t="shared" si="11"/>
        <v>-6.5102195306585902</v>
      </c>
      <c r="F39" s="36">
        <f t="shared" si="15"/>
        <v>9.4498431402555667</v>
      </c>
      <c r="G39" s="36">
        <f t="shared" si="12"/>
        <v>58776</v>
      </c>
      <c r="H39" s="36">
        <f t="shared" si="12"/>
        <v>54533</v>
      </c>
      <c r="I39" s="36">
        <f t="shared" si="13"/>
        <v>-7.2189328977814053</v>
      </c>
      <c r="J39" s="36">
        <f t="shared" si="16"/>
        <v>10.299428113833299</v>
      </c>
      <c r="K39" s="79"/>
      <c r="L39" s="36">
        <f t="shared" si="14"/>
        <v>262010</v>
      </c>
      <c r="M39" s="36">
        <f t="shared" si="17"/>
        <v>11.91129424911021</v>
      </c>
      <c r="N39" s="15"/>
    </row>
    <row r="40" spans="1:14" ht="15.75">
      <c r="A40" s="12"/>
      <c r="B40" s="34" t="s">
        <v>81</v>
      </c>
      <c r="C40" s="36">
        <f t="shared" si="10"/>
        <v>1445</v>
      </c>
      <c r="D40" s="36">
        <f t="shared" si="10"/>
        <v>1251</v>
      </c>
      <c r="E40" s="36">
        <f t="shared" si="11"/>
        <v>-13.425605536332174</v>
      </c>
      <c r="F40" s="36">
        <f t="shared" si="15"/>
        <v>4.7861351289310585</v>
      </c>
      <c r="G40" s="36">
        <f t="shared" si="12"/>
        <v>33376</v>
      </c>
      <c r="H40" s="36">
        <f t="shared" si="12"/>
        <v>29335</v>
      </c>
      <c r="I40" s="36">
        <f t="shared" si="13"/>
        <v>-12.107502396931924</v>
      </c>
      <c r="J40" s="36">
        <f t="shared" si="16"/>
        <v>5.5403833223791068</v>
      </c>
      <c r="K40" s="79"/>
      <c r="L40" s="36">
        <f t="shared" si="14"/>
        <v>148403</v>
      </c>
      <c r="M40" s="36">
        <f t="shared" si="17"/>
        <v>6.7465814299099369</v>
      </c>
      <c r="N40" s="15"/>
    </row>
    <row r="41" spans="1:14" ht="15.75">
      <c r="A41" s="12"/>
      <c r="B41" s="34" t="s">
        <v>59</v>
      </c>
      <c r="C41" s="36">
        <f t="shared" si="10"/>
        <v>3999</v>
      </c>
      <c r="D41" s="36">
        <f t="shared" si="10"/>
        <v>4058</v>
      </c>
      <c r="E41" s="36">
        <f t="shared" si="11"/>
        <v>1.475368842210556</v>
      </c>
      <c r="F41" s="36">
        <f t="shared" si="15"/>
        <v>15.525288851480603</v>
      </c>
      <c r="G41" s="36">
        <f t="shared" si="12"/>
        <v>73112</v>
      </c>
      <c r="H41" s="36">
        <f t="shared" si="12"/>
        <v>66392</v>
      </c>
      <c r="I41" s="36">
        <f t="shared" si="13"/>
        <v>-9.1913776124302409</v>
      </c>
      <c r="J41" s="36">
        <f t="shared" si="16"/>
        <v>12.539189689428794</v>
      </c>
      <c r="K41" s="79"/>
      <c r="L41" s="36">
        <f t="shared" si="14"/>
        <v>331681</v>
      </c>
      <c r="M41" s="36">
        <f t="shared" si="17"/>
        <v>15.078622906908604</v>
      </c>
      <c r="N41" s="15"/>
    </row>
    <row r="42" spans="1:14" ht="15.75">
      <c r="A42" s="12"/>
      <c r="B42" s="34" t="s">
        <v>86</v>
      </c>
      <c r="C42" s="36">
        <f t="shared" si="10"/>
        <v>598</v>
      </c>
      <c r="D42" s="36">
        <f t="shared" si="10"/>
        <v>652</v>
      </c>
      <c r="E42" s="36">
        <f t="shared" si="11"/>
        <v>9.0301003344481536</v>
      </c>
      <c r="F42" s="36">
        <f t="shared" si="15"/>
        <v>2.4944525212334532</v>
      </c>
      <c r="G42" s="36">
        <f t="shared" si="12"/>
        <v>12114</v>
      </c>
      <c r="H42" s="36">
        <f t="shared" si="12"/>
        <v>11131</v>
      </c>
      <c r="I42" s="36">
        <f t="shared" si="13"/>
        <v>-8.114578174013543</v>
      </c>
      <c r="J42" s="36">
        <f t="shared" si="16"/>
        <v>2.1022671471417023</v>
      </c>
      <c r="K42" s="79"/>
      <c r="L42" s="36">
        <f t="shared" si="14"/>
        <v>60696</v>
      </c>
      <c r="M42" s="36">
        <f t="shared" si="17"/>
        <v>2.7593142084042337</v>
      </c>
      <c r="N42" s="15"/>
    </row>
    <row r="43" spans="1:14" ht="15.75">
      <c r="A43" s="12"/>
      <c r="B43" s="34" t="s">
        <v>253</v>
      </c>
      <c r="C43" s="36">
        <f t="shared" si="10"/>
        <v>6620</v>
      </c>
      <c r="D43" s="36">
        <f t="shared" si="10"/>
        <v>6302</v>
      </c>
      <c r="E43" s="36">
        <f t="shared" si="11"/>
        <v>-4.8036253776435061</v>
      </c>
      <c r="F43" s="36">
        <f t="shared" si="15"/>
        <v>24.11049047363991</v>
      </c>
      <c r="G43" s="36">
        <f t="shared" si="12"/>
        <v>108404</v>
      </c>
      <c r="H43" s="36">
        <f t="shared" si="12"/>
        <v>122541</v>
      </c>
      <c r="I43" s="36">
        <f t="shared" si="13"/>
        <v>13.041031696247373</v>
      </c>
      <c r="J43" s="36">
        <f t="shared" si="16"/>
        <v>23.143825215873807</v>
      </c>
      <c r="K43" s="79"/>
      <c r="L43" s="36">
        <f t="shared" si="14"/>
        <v>513658</v>
      </c>
      <c r="M43" s="36">
        <f t="shared" si="17"/>
        <v>23.351519336702616</v>
      </c>
      <c r="N43" s="15"/>
    </row>
    <row r="44" spans="1:14" ht="15.75">
      <c r="A44" s="12"/>
      <c r="B44" s="40" t="s">
        <v>70</v>
      </c>
      <c r="C44" s="37">
        <f>SUM(C37:C43)</f>
        <v>27860</v>
      </c>
      <c r="D44" s="37">
        <f>SUM(D37:D43)</f>
        <v>26138</v>
      </c>
      <c r="E44" s="38">
        <f t="shared" si="11"/>
        <v>-6.1809045226130621</v>
      </c>
      <c r="F44" s="38">
        <f>SUM(F37:F43)</f>
        <v>100</v>
      </c>
      <c r="G44" s="37">
        <f>SUM(G37:G43)</f>
        <v>513470</v>
      </c>
      <c r="H44" s="37">
        <f>SUM(H37:H43)</f>
        <v>529476</v>
      </c>
      <c r="I44" s="38">
        <f t="shared" si="13"/>
        <v>3.117222038288503</v>
      </c>
      <c r="J44" s="38">
        <f>SUM(J37:J43)</f>
        <v>100</v>
      </c>
      <c r="K44" s="4"/>
      <c r="L44" s="37">
        <f>SUM(L37:L43)</f>
        <v>2199677</v>
      </c>
      <c r="M44" s="38">
        <f>SUM(M37:M43)</f>
        <v>100</v>
      </c>
      <c r="N44" s="15"/>
    </row>
    <row r="45" spans="1:14">
      <c r="A45" s="12"/>
      <c r="B45" s="4"/>
      <c r="C45" s="29"/>
      <c r="D45" s="4"/>
      <c r="E45" s="4"/>
      <c r="F45" s="4"/>
      <c r="G45" s="29"/>
      <c r="H45" s="4"/>
      <c r="I45" s="4"/>
      <c r="J45" s="4"/>
      <c r="K45" s="4"/>
      <c r="L45" s="29"/>
      <c r="M45" s="4"/>
      <c r="N45" s="15"/>
    </row>
    <row r="46" spans="1:14">
      <c r="A46" s="12"/>
      <c r="B46" s="4"/>
      <c r="C46" s="29"/>
      <c r="D46" s="4"/>
      <c r="E46" s="4"/>
      <c r="F46" s="4"/>
      <c r="G46" s="29"/>
      <c r="H46" s="4"/>
      <c r="I46" s="4"/>
      <c r="J46" s="4"/>
      <c r="K46" s="4"/>
      <c r="L46" s="29"/>
      <c r="M46" s="4"/>
      <c r="N46" s="15"/>
    </row>
    <row r="47" spans="1:14" ht="15.75">
      <c r="A47" s="12"/>
      <c r="B47" s="34" t="s">
        <v>255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>
      <c r="A48" s="1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FF0000"/>
  </sheetPr>
  <dimension ref="A1:V4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9" t="s">
        <v>265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5"/>
    </row>
    <row r="12" spans="1:22" ht="15.75">
      <c r="A12" s="12"/>
      <c r="B12" s="8"/>
      <c r="C12" s="109" t="s">
        <v>311</v>
      </c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5"/>
    </row>
    <row r="13" spans="1:22" ht="18.75">
      <c r="A13" s="12"/>
      <c r="B13" s="92" t="s">
        <v>307</v>
      </c>
      <c r="N13" s="15"/>
    </row>
    <row r="14" spans="1:22" ht="31.5" customHeight="1">
      <c r="A14" s="12"/>
      <c r="B14" s="30" t="s">
        <v>260</v>
      </c>
      <c r="C14" s="108" t="s">
        <v>319</v>
      </c>
      <c r="D14" s="108"/>
      <c r="E14" s="104" t="s">
        <v>316</v>
      </c>
      <c r="F14" s="104" t="s">
        <v>306</v>
      </c>
      <c r="G14" s="106" t="s">
        <v>321</v>
      </c>
      <c r="H14" s="107"/>
      <c r="I14" s="104" t="s">
        <v>316</v>
      </c>
      <c r="J14" s="104" t="s">
        <v>306</v>
      </c>
      <c r="K14" s="95"/>
      <c r="L14" s="86" t="s">
        <v>323</v>
      </c>
      <c r="M14" s="104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4"/>
      <c r="F15" s="104"/>
      <c r="G15" s="31">
        <v>2017</v>
      </c>
      <c r="H15" s="31">
        <v>2018</v>
      </c>
      <c r="I15" s="104"/>
      <c r="J15" s="104"/>
      <c r="K15" s="95"/>
      <c r="L15" s="39" t="s">
        <v>318</v>
      </c>
      <c r="M15" s="104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83</v>
      </c>
      <c r="C17" s="35">
        <v>22063</v>
      </c>
      <c r="D17" s="35">
        <v>21260</v>
      </c>
      <c r="E17" s="36">
        <f t="shared" ref="E17:E23" si="0">IF(ISBLANK(D17),"",(IFERROR(((D17/C17-1)*100),"")))</f>
        <v>-3.6395775733127911</v>
      </c>
      <c r="F17" s="36">
        <f>+(D17*100)/$D$23</f>
        <v>40.444393714568349</v>
      </c>
      <c r="G17" s="35">
        <v>387425</v>
      </c>
      <c r="H17" s="35">
        <v>400269</v>
      </c>
      <c r="I17" s="36">
        <f t="shared" ref="I17:I23" si="1">IF(ISBLANK(H17),"",(IFERROR(((H17/G17-1)*100),"")))</f>
        <v>3.3152223010905368</v>
      </c>
      <c r="J17" s="36">
        <f>+(H17*100)/$H$23</f>
        <v>36.213214006542948</v>
      </c>
      <c r="K17" s="79"/>
      <c r="L17" s="35">
        <v>1656749</v>
      </c>
      <c r="M17" s="36">
        <f>+(L17*100)/$L$23</f>
        <v>34.26548043676182</v>
      </c>
      <c r="N17" s="15"/>
    </row>
    <row r="18" spans="1:14" ht="15.75">
      <c r="A18" s="12"/>
      <c r="B18" s="34" t="s">
        <v>299</v>
      </c>
      <c r="C18" s="35">
        <v>16343</v>
      </c>
      <c r="D18" s="35">
        <v>14546</v>
      </c>
      <c r="E18" s="36">
        <f t="shared" si="0"/>
        <v>-10.995533255828182</v>
      </c>
      <c r="F18" s="36">
        <f t="shared" ref="F18:F21" si="2">+(D18*100)/$D$23</f>
        <v>27.671879161435147</v>
      </c>
      <c r="G18" s="35">
        <v>360143</v>
      </c>
      <c r="H18" s="35">
        <v>340346</v>
      </c>
      <c r="I18" s="36">
        <f t="shared" si="1"/>
        <v>-5.4969831428071654</v>
      </c>
      <c r="J18" s="36">
        <f t="shared" ref="J18:J21" si="3">+(H18*100)/$H$23</f>
        <v>30.7918488173475</v>
      </c>
      <c r="K18" s="79"/>
      <c r="L18" s="35">
        <v>1677475</v>
      </c>
      <c r="M18" s="36">
        <f t="shared" ref="M18:M21" si="4">+(L18*100)/$L$23</f>
        <v>34.694143044997787</v>
      </c>
      <c r="N18" s="15"/>
    </row>
    <row r="19" spans="1:14" ht="15.75">
      <c r="A19" s="12"/>
      <c r="B19" s="34" t="s">
        <v>261</v>
      </c>
      <c r="C19" s="35">
        <v>5862</v>
      </c>
      <c r="D19" s="35">
        <v>5149</v>
      </c>
      <c r="E19" s="36">
        <f t="shared" si="0"/>
        <v>-12.16308427157966</v>
      </c>
      <c r="F19" s="36">
        <f t="shared" si="2"/>
        <v>9.7953049499676599</v>
      </c>
      <c r="G19" s="35">
        <v>123770</v>
      </c>
      <c r="H19" s="35">
        <v>123235</v>
      </c>
      <c r="I19" s="36">
        <f t="shared" si="1"/>
        <v>-0.43225337319221513</v>
      </c>
      <c r="J19" s="36">
        <f t="shared" si="3"/>
        <v>11.1493406386613</v>
      </c>
      <c r="K19" s="79"/>
      <c r="L19" s="35">
        <v>545798</v>
      </c>
      <c r="M19" s="36">
        <f t="shared" si="4"/>
        <v>11.288391115023295</v>
      </c>
      <c r="N19" s="15"/>
    </row>
    <row r="20" spans="1:14" ht="15.75">
      <c r="A20" s="12"/>
      <c r="B20" s="34" t="s">
        <v>262</v>
      </c>
      <c r="C20" s="35">
        <v>5216</v>
      </c>
      <c r="D20" s="35">
        <v>5242</v>
      </c>
      <c r="E20" s="36">
        <f t="shared" si="0"/>
        <v>0.49846625766871711</v>
      </c>
      <c r="F20" s="36">
        <f t="shared" si="2"/>
        <v>9.9722253928394782</v>
      </c>
      <c r="G20" s="35">
        <v>110159</v>
      </c>
      <c r="H20" s="35">
        <v>111933</v>
      </c>
      <c r="I20" s="36">
        <f t="shared" si="1"/>
        <v>1.6103995134305826</v>
      </c>
      <c r="J20" s="36">
        <f t="shared" si="3"/>
        <v>10.126823919400133</v>
      </c>
      <c r="K20" s="79"/>
      <c r="L20" s="35">
        <v>469597</v>
      </c>
      <c r="M20" s="36">
        <f t="shared" si="4"/>
        <v>9.7123745459704764</v>
      </c>
      <c r="N20" s="15"/>
    </row>
    <row r="21" spans="1:14" ht="15.75">
      <c r="A21" s="12"/>
      <c r="B21" s="34" t="s">
        <v>263</v>
      </c>
      <c r="C21" s="35">
        <v>2289</v>
      </c>
      <c r="D21" s="35">
        <v>2259</v>
      </c>
      <c r="E21" s="36">
        <f t="shared" si="0"/>
        <v>-1.3106159895150737</v>
      </c>
      <c r="F21" s="36">
        <f t="shared" si="2"/>
        <v>4.2974546284670696</v>
      </c>
      <c r="G21" s="35">
        <v>46526</v>
      </c>
      <c r="H21" s="35">
        <v>49546</v>
      </c>
      <c r="I21" s="36">
        <f t="shared" si="1"/>
        <v>6.4909942827666267</v>
      </c>
      <c r="J21" s="36">
        <f t="shared" si="3"/>
        <v>4.4825352479661849</v>
      </c>
      <c r="K21" s="79"/>
      <c r="L21" s="35">
        <v>192900</v>
      </c>
      <c r="M21" s="36">
        <f t="shared" si="4"/>
        <v>3.989627382452837</v>
      </c>
      <c r="N21" s="15"/>
    </row>
    <row r="22" spans="1:14" ht="15.75">
      <c r="A22" s="12"/>
      <c r="B22" s="34" t="s">
        <v>264</v>
      </c>
      <c r="C22" s="35">
        <v>3693</v>
      </c>
      <c r="D22" s="35">
        <v>4110</v>
      </c>
      <c r="E22" s="36">
        <f t="shared" si="0"/>
        <v>11.291632818846464</v>
      </c>
      <c r="F22" s="36">
        <f>+(D22*100)/$D$23</f>
        <v>7.818742152722292</v>
      </c>
      <c r="G22" s="35">
        <v>68345</v>
      </c>
      <c r="H22" s="35">
        <v>79983</v>
      </c>
      <c r="I22" s="36">
        <f t="shared" si="1"/>
        <v>17.028312239373754</v>
      </c>
      <c r="J22" s="36">
        <f>+(H22*100)/$H$23</f>
        <v>7.2362373700819314</v>
      </c>
      <c r="K22" s="79"/>
      <c r="L22" s="35">
        <v>292519</v>
      </c>
      <c r="M22" s="36">
        <f>+(L22*100)/$L$23</f>
        <v>6.0499834747937866</v>
      </c>
      <c r="N22" s="15"/>
    </row>
    <row r="23" spans="1:14" ht="15.75">
      <c r="A23" s="12"/>
      <c r="B23" s="40" t="s">
        <v>70</v>
      </c>
      <c r="C23" s="37">
        <f>SUM(C17:C22)</f>
        <v>55466</v>
      </c>
      <c r="D23" s="37">
        <f>SUM(D17:D22)</f>
        <v>52566</v>
      </c>
      <c r="E23" s="38">
        <f t="shared" si="0"/>
        <v>-5.228428226300796</v>
      </c>
      <c r="F23" s="38">
        <f>SUM(F17:F22)</f>
        <v>99.999999999999986</v>
      </c>
      <c r="G23" s="37">
        <f>SUM(G17:G22)</f>
        <v>1096368</v>
      </c>
      <c r="H23" s="37">
        <f>SUM(H17:H22)</f>
        <v>1105312</v>
      </c>
      <c r="I23" s="38">
        <f t="shared" si="1"/>
        <v>0.8157844811231163</v>
      </c>
      <c r="J23" s="38">
        <f>SUM(J17:J22)</f>
        <v>100.00000000000001</v>
      </c>
      <c r="K23" s="4"/>
      <c r="L23" s="37">
        <f>SUM(L17:L22)</f>
        <v>4835038</v>
      </c>
      <c r="M23" s="37">
        <f>SUM(M17:M22)</f>
        <v>100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308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83</v>
      </c>
      <c r="C26" s="35">
        <v>11502</v>
      </c>
      <c r="D26" s="35">
        <v>11118</v>
      </c>
      <c r="E26" s="36">
        <f t="shared" ref="E26:E31" si="5">IF(ISBLANK(D26),"",(IFERROR(((D26/C26-1)*100),"")))</f>
        <v>-3.3385498174230532</v>
      </c>
      <c r="F26" s="36">
        <f>+(D26*100)/$D$32</f>
        <v>42.069017708490996</v>
      </c>
      <c r="G26" s="35">
        <v>213160</v>
      </c>
      <c r="H26" s="35">
        <v>219130</v>
      </c>
      <c r="I26" s="36">
        <f t="shared" ref="I26:I31" si="6">IF(ISBLANK(H26),"",(IFERROR(((H26/G26-1)*100),"")))</f>
        <v>2.800713079376993</v>
      </c>
      <c r="J26" s="36">
        <f>+(H26*100)/$H$32</f>
        <v>38.054237664890699</v>
      </c>
      <c r="K26" s="79"/>
      <c r="L26" s="35">
        <v>935341</v>
      </c>
      <c r="M26" s="36">
        <f>+(L26*100)/$L$32</f>
        <v>35.491949679759244</v>
      </c>
      <c r="N26" s="15"/>
    </row>
    <row r="27" spans="1:14" ht="15.75">
      <c r="A27" s="12"/>
      <c r="B27" s="34" t="s">
        <v>299</v>
      </c>
      <c r="C27" s="35">
        <v>7861</v>
      </c>
      <c r="D27" s="35">
        <v>7147</v>
      </c>
      <c r="E27" s="36">
        <f t="shared" si="5"/>
        <v>-9.0828138913624183</v>
      </c>
      <c r="F27" s="36">
        <f t="shared" ref="F27:F30" si="7">+(D27*100)/$D$32</f>
        <v>27.043287422430755</v>
      </c>
      <c r="G27" s="35">
        <v>191583</v>
      </c>
      <c r="H27" s="35">
        <v>175507</v>
      </c>
      <c r="I27" s="36">
        <f t="shared" si="6"/>
        <v>-8.3911411764091781</v>
      </c>
      <c r="J27" s="36">
        <f t="shared" ref="J27:J30" si="8">+(H27*100)/$H$32</f>
        <v>30.478643224807062</v>
      </c>
      <c r="K27" s="79"/>
      <c r="L27" s="35">
        <v>915156</v>
      </c>
      <c r="M27" s="36">
        <f t="shared" ref="M27:M30" si="9">+(L27*100)/$L$32</f>
        <v>34.726020457918288</v>
      </c>
      <c r="N27" s="15"/>
    </row>
    <row r="28" spans="1:14" ht="15.75">
      <c r="A28" s="12"/>
      <c r="B28" s="34" t="s">
        <v>261</v>
      </c>
      <c r="C28" s="35">
        <v>2843</v>
      </c>
      <c r="D28" s="35">
        <v>2521</v>
      </c>
      <c r="E28" s="36">
        <f t="shared" si="5"/>
        <v>-11.326064016883574</v>
      </c>
      <c r="F28" s="36">
        <f t="shared" si="7"/>
        <v>9.5391251702739517</v>
      </c>
      <c r="G28" s="35">
        <v>64787</v>
      </c>
      <c r="H28" s="35">
        <v>62402</v>
      </c>
      <c r="I28" s="36">
        <f t="shared" si="6"/>
        <v>-3.6812940867766653</v>
      </c>
      <c r="J28" s="36">
        <f t="shared" si="8"/>
        <v>10.836766023659514</v>
      </c>
      <c r="K28" s="79"/>
      <c r="L28" s="35">
        <v>292609</v>
      </c>
      <c r="M28" s="36">
        <f t="shared" si="9"/>
        <v>11.103184724976957</v>
      </c>
      <c r="N28" s="15"/>
    </row>
    <row r="29" spans="1:14" ht="15.75">
      <c r="A29" s="12"/>
      <c r="B29" s="34" t="s">
        <v>262</v>
      </c>
      <c r="C29" s="35">
        <v>2513</v>
      </c>
      <c r="D29" s="35">
        <v>2539</v>
      </c>
      <c r="E29" s="36">
        <f t="shared" si="5"/>
        <v>1.0346199761241515</v>
      </c>
      <c r="F29" s="36">
        <f t="shared" si="7"/>
        <v>9.6072347510216431</v>
      </c>
      <c r="G29" s="35">
        <v>56978</v>
      </c>
      <c r="H29" s="35">
        <v>56720</v>
      </c>
      <c r="I29" s="36">
        <f t="shared" si="6"/>
        <v>-0.45280634630909811</v>
      </c>
      <c r="J29" s="36">
        <f t="shared" si="8"/>
        <v>9.8500267437256444</v>
      </c>
      <c r="K29" s="79"/>
      <c r="L29" s="35">
        <v>249691</v>
      </c>
      <c r="M29" s="36">
        <f t="shared" si="9"/>
        <v>9.4746412351097256</v>
      </c>
      <c r="N29" s="15"/>
    </row>
    <row r="30" spans="1:14" ht="15.75">
      <c r="A30" s="12"/>
      <c r="B30" s="34" t="s">
        <v>263</v>
      </c>
      <c r="C30" s="35">
        <v>1136</v>
      </c>
      <c r="D30" s="35">
        <v>1122</v>
      </c>
      <c r="E30" s="36">
        <f t="shared" si="5"/>
        <v>-1.232394366197187</v>
      </c>
      <c r="F30" s="36">
        <f t="shared" si="7"/>
        <v>4.2454971999394582</v>
      </c>
      <c r="G30" s="35">
        <v>23489</v>
      </c>
      <c r="H30" s="35">
        <v>24501</v>
      </c>
      <c r="I30" s="36">
        <f t="shared" si="6"/>
        <v>4.3083996764442967</v>
      </c>
      <c r="J30" s="36">
        <f t="shared" si="8"/>
        <v>4.254857285754972</v>
      </c>
      <c r="K30" s="79"/>
      <c r="L30" s="35">
        <v>99683</v>
      </c>
      <c r="M30" s="36">
        <f t="shared" si="9"/>
        <v>3.7825178410092581</v>
      </c>
      <c r="N30" s="15"/>
    </row>
    <row r="31" spans="1:14" ht="15.75">
      <c r="A31" s="12"/>
      <c r="B31" s="34" t="s">
        <v>264</v>
      </c>
      <c r="C31" s="35">
        <v>1751</v>
      </c>
      <c r="D31" s="35">
        <v>1981</v>
      </c>
      <c r="E31" s="36">
        <f t="shared" si="5"/>
        <v>13.135351227869796</v>
      </c>
      <c r="F31" s="36">
        <f>+(D31*100)/$D$32</f>
        <v>7.495837747843197</v>
      </c>
      <c r="G31" s="35">
        <v>32901</v>
      </c>
      <c r="H31" s="35">
        <v>37576</v>
      </c>
      <c r="I31" s="36">
        <f t="shared" si="6"/>
        <v>14.20929455031763</v>
      </c>
      <c r="J31" s="36">
        <f>+(H31*100)/$H$32</f>
        <v>6.525469057162109</v>
      </c>
      <c r="K31" s="79"/>
      <c r="L31" s="35">
        <v>142881</v>
      </c>
      <c r="M31" s="36">
        <f>+(L31*100)/$L$32</f>
        <v>5.4216860612265263</v>
      </c>
      <c r="N31" s="15"/>
    </row>
    <row r="32" spans="1:14" ht="15.75">
      <c r="A32" s="12"/>
      <c r="B32" s="40" t="s">
        <v>70</v>
      </c>
      <c r="C32" s="37">
        <f>SUM(C26:C31)</f>
        <v>27606</v>
      </c>
      <c r="D32" s="37">
        <f>SUM(D26:D31)</f>
        <v>26428</v>
      </c>
      <c r="E32" s="38">
        <f t="shared" ref="E32" si="10">IF(ISBLANK(D32),"",(IFERROR(((D32/C32-1)*100),"")))</f>
        <v>-4.2671882924002036</v>
      </c>
      <c r="F32" s="38">
        <f>SUM(F26:F31)</f>
        <v>100</v>
      </c>
      <c r="G32" s="37">
        <f>SUM(G26:G31)</f>
        <v>582898</v>
      </c>
      <c r="H32" s="37">
        <f>SUM(H26:H31)</f>
        <v>575836</v>
      </c>
      <c r="I32" s="38">
        <f t="shared" ref="I32" si="11">IF(ISBLANK(H32),"",(IFERROR(((H32/G32-1)*100),"")))</f>
        <v>-1.2115327209906379</v>
      </c>
      <c r="J32" s="38">
        <f>SUM(J26:J31)</f>
        <v>100.00000000000001</v>
      </c>
      <c r="K32" s="4"/>
      <c r="L32" s="37">
        <f>SUM(L26:L31)</f>
        <v>2635361</v>
      </c>
      <c r="M32" s="38">
        <f>SUM(M26:M31)</f>
        <v>99.999999999999986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309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83</v>
      </c>
      <c r="C35" s="35">
        <f t="shared" ref="C35:D40" si="12">C17-C26</f>
        <v>10561</v>
      </c>
      <c r="D35" s="35">
        <f t="shared" si="12"/>
        <v>10142</v>
      </c>
      <c r="E35" s="36">
        <f t="shared" ref="E35:E41" si="13">IF(ISBLANK(D35),"",(IFERROR(((D35/C35-1)*100),"")))</f>
        <v>-3.9674273269576732</v>
      </c>
      <c r="F35" s="36">
        <f>+(D35*100)/$D$41</f>
        <v>38.80174458642589</v>
      </c>
      <c r="G35" s="35">
        <f t="shared" ref="G35:H40" si="14">G17-G26</f>
        <v>174265</v>
      </c>
      <c r="H35" s="35">
        <f t="shared" si="14"/>
        <v>181139</v>
      </c>
      <c r="I35" s="36">
        <f t="shared" ref="I35:I41" si="15">IF(ISBLANK(H35),"",(IFERROR(((H35/G35-1)*100),"")))</f>
        <v>3.9445671821650929</v>
      </c>
      <c r="J35" s="36">
        <f>+(H35*100)/$H$41</f>
        <v>34.21099351056516</v>
      </c>
      <c r="K35" s="79"/>
      <c r="L35" s="35">
        <f t="shared" ref="L35:L40" si="16">L17-L26</f>
        <v>721408</v>
      </c>
      <c r="M35" s="36">
        <f>+(L35*100)/$L$41</f>
        <v>32.796087789252695</v>
      </c>
      <c r="N35" s="15"/>
    </row>
    <row r="36" spans="1:14" ht="15.75">
      <c r="A36" s="12"/>
      <c r="B36" s="34" t="s">
        <v>299</v>
      </c>
      <c r="C36" s="35">
        <f t="shared" si="12"/>
        <v>8482</v>
      </c>
      <c r="D36" s="35">
        <f t="shared" si="12"/>
        <v>7399</v>
      </c>
      <c r="E36" s="36">
        <f t="shared" si="13"/>
        <v>-12.768215043621788</v>
      </c>
      <c r="F36" s="36">
        <f t="shared" ref="F36:F39" si="17">+(D36*100)/$D$41</f>
        <v>28.307445099089449</v>
      </c>
      <c r="G36" s="35">
        <f t="shared" si="14"/>
        <v>168560</v>
      </c>
      <c r="H36" s="35">
        <f t="shared" si="14"/>
        <v>164839</v>
      </c>
      <c r="I36" s="36">
        <f t="shared" si="15"/>
        <v>-2.2075225439012858</v>
      </c>
      <c r="J36" s="36">
        <f t="shared" ref="J36:J39" si="18">+(H36*100)/$H$41</f>
        <v>31.132478148206907</v>
      </c>
      <c r="K36" s="79"/>
      <c r="L36" s="35">
        <f t="shared" si="16"/>
        <v>762319</v>
      </c>
      <c r="M36" s="36">
        <f t="shared" ref="M36:M39" si="19">+(L36*100)/$L$41</f>
        <v>34.655951760190248</v>
      </c>
      <c r="N36" s="15"/>
    </row>
    <row r="37" spans="1:14" ht="15.75">
      <c r="A37" s="12"/>
      <c r="B37" s="34" t="s">
        <v>261</v>
      </c>
      <c r="C37" s="35">
        <f t="shared" si="12"/>
        <v>3019</v>
      </c>
      <c r="D37" s="35">
        <f t="shared" si="12"/>
        <v>2628</v>
      </c>
      <c r="E37" s="36">
        <f t="shared" si="13"/>
        <v>-12.951308380258364</v>
      </c>
      <c r="F37" s="36">
        <f t="shared" si="17"/>
        <v>10.054327033437907</v>
      </c>
      <c r="G37" s="35">
        <f t="shared" si="14"/>
        <v>58983</v>
      </c>
      <c r="H37" s="35">
        <f t="shared" si="14"/>
        <v>60833</v>
      </c>
      <c r="I37" s="36">
        <f t="shared" si="15"/>
        <v>3.1364969567502454</v>
      </c>
      <c r="J37" s="36">
        <f t="shared" si="18"/>
        <v>11.489283744683423</v>
      </c>
      <c r="K37" s="79"/>
      <c r="L37" s="35">
        <f t="shared" si="16"/>
        <v>253189</v>
      </c>
      <c r="M37" s="36">
        <f t="shared" si="19"/>
        <v>11.510280827594233</v>
      </c>
      <c r="N37" s="15"/>
    </row>
    <row r="38" spans="1:14" ht="15.75">
      <c r="A38" s="12"/>
      <c r="B38" s="34" t="s">
        <v>262</v>
      </c>
      <c r="C38" s="35">
        <f t="shared" si="12"/>
        <v>2703</v>
      </c>
      <c r="D38" s="35">
        <f t="shared" si="12"/>
        <v>2703</v>
      </c>
      <c r="E38" s="36">
        <f t="shared" si="13"/>
        <v>0</v>
      </c>
      <c r="F38" s="36">
        <f t="shared" si="17"/>
        <v>10.341265590328257</v>
      </c>
      <c r="G38" s="35">
        <f t="shared" si="14"/>
        <v>53181</v>
      </c>
      <c r="H38" s="35">
        <f t="shared" si="14"/>
        <v>55213</v>
      </c>
      <c r="I38" s="36">
        <f t="shared" si="15"/>
        <v>3.8209134841390657</v>
      </c>
      <c r="J38" s="36">
        <f t="shared" si="18"/>
        <v>10.427856975575853</v>
      </c>
      <c r="K38" s="79"/>
      <c r="L38" s="35">
        <f t="shared" si="16"/>
        <v>219906</v>
      </c>
      <c r="M38" s="36">
        <f t="shared" si="19"/>
        <v>9.9971950427267284</v>
      </c>
      <c r="N38" s="15"/>
    </row>
    <row r="39" spans="1:14" ht="15.75">
      <c r="A39" s="12"/>
      <c r="B39" s="34" t="s">
        <v>263</v>
      </c>
      <c r="C39" s="35">
        <f t="shared" si="12"/>
        <v>1153</v>
      </c>
      <c r="D39" s="35">
        <f t="shared" si="12"/>
        <v>1137</v>
      </c>
      <c r="E39" s="36">
        <f t="shared" si="13"/>
        <v>-1.3876843018213347</v>
      </c>
      <c r="F39" s="36">
        <f t="shared" si="17"/>
        <v>4.3499885224577248</v>
      </c>
      <c r="G39" s="35">
        <f t="shared" si="14"/>
        <v>23037</v>
      </c>
      <c r="H39" s="35">
        <f t="shared" si="14"/>
        <v>25045</v>
      </c>
      <c r="I39" s="36">
        <f t="shared" si="15"/>
        <v>8.7164127273516421</v>
      </c>
      <c r="J39" s="36">
        <f t="shared" si="18"/>
        <v>4.7301482975621179</v>
      </c>
      <c r="K39" s="79"/>
      <c r="L39" s="35">
        <f t="shared" si="16"/>
        <v>93217</v>
      </c>
      <c r="M39" s="36">
        <f t="shared" si="19"/>
        <v>4.2377585436407257</v>
      </c>
      <c r="N39" s="15"/>
    </row>
    <row r="40" spans="1:14" ht="15.75">
      <c r="A40" s="12"/>
      <c r="B40" s="34" t="s">
        <v>264</v>
      </c>
      <c r="C40" s="35">
        <f t="shared" si="12"/>
        <v>1942</v>
      </c>
      <c r="D40" s="35">
        <f t="shared" si="12"/>
        <v>2129</v>
      </c>
      <c r="E40" s="36">
        <f t="shared" si="13"/>
        <v>9.629248197734297</v>
      </c>
      <c r="F40" s="36">
        <f>+(D40*100)/$D$41</f>
        <v>8.1452291682607694</v>
      </c>
      <c r="G40" s="35">
        <f t="shared" si="14"/>
        <v>35444</v>
      </c>
      <c r="H40" s="35">
        <f t="shared" si="14"/>
        <v>42407</v>
      </c>
      <c r="I40" s="36">
        <f t="shared" si="15"/>
        <v>19.645073919422185</v>
      </c>
      <c r="J40" s="36">
        <f>+(H40*100)/$H$41</f>
        <v>8.009239323406538</v>
      </c>
      <c r="K40" s="79"/>
      <c r="L40" s="35">
        <f t="shared" si="16"/>
        <v>149638</v>
      </c>
      <c r="M40" s="36">
        <f>+(L40*100)/$L$41</f>
        <v>6.8027260365953728</v>
      </c>
      <c r="N40" s="15"/>
    </row>
    <row r="41" spans="1:14" ht="15.75">
      <c r="A41" s="12"/>
      <c r="B41" s="40" t="s">
        <v>70</v>
      </c>
      <c r="C41" s="37">
        <f>SUM(C35:C40)</f>
        <v>27860</v>
      </c>
      <c r="D41" s="37">
        <f>SUM(D35:D40)</f>
        <v>26138</v>
      </c>
      <c r="E41" s="38">
        <f t="shared" si="13"/>
        <v>-6.1809045226130621</v>
      </c>
      <c r="F41" s="38">
        <f>SUM(F35:F40)</f>
        <v>100</v>
      </c>
      <c r="G41" s="37">
        <f>SUM(G35:G40)</f>
        <v>513470</v>
      </c>
      <c r="H41" s="37">
        <f>SUM(H35:H40)</f>
        <v>529476</v>
      </c>
      <c r="I41" s="38">
        <f t="shared" si="15"/>
        <v>3.117222038288503</v>
      </c>
      <c r="J41" s="38">
        <f>SUM(J35:J40)</f>
        <v>100</v>
      </c>
      <c r="K41" s="4"/>
      <c r="L41" s="37">
        <f>SUM(L35:L40)</f>
        <v>2199677</v>
      </c>
      <c r="M41" s="38">
        <f>SUM(M35:M40)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255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9"/>
    </row>
    <row r="47" spans="1:14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</sheetData>
  <mergeCells count="9">
    <mergeCell ref="C11:M11"/>
    <mergeCell ref="G14:H14"/>
    <mergeCell ref="F14:F15"/>
    <mergeCell ref="E14:E15"/>
    <mergeCell ref="C14:D14"/>
    <mergeCell ref="M14:M15"/>
    <mergeCell ref="J14:J15"/>
    <mergeCell ref="I14:I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9" t="s">
        <v>267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5"/>
    </row>
    <row r="12" spans="1:22" ht="15.75">
      <c r="A12" s="12"/>
      <c r="B12" s="8"/>
      <c r="C12" s="109" t="s">
        <v>311</v>
      </c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5"/>
    </row>
    <row r="13" spans="1:22" ht="18.75">
      <c r="A13" s="12"/>
      <c r="B13" s="92" t="s">
        <v>307</v>
      </c>
      <c r="N13" s="15"/>
    </row>
    <row r="14" spans="1:22" ht="47.25">
      <c r="A14" s="12"/>
      <c r="B14" s="30" t="s">
        <v>266</v>
      </c>
      <c r="C14" s="108" t="s">
        <v>319</v>
      </c>
      <c r="D14" s="108"/>
      <c r="E14" s="104" t="s">
        <v>316</v>
      </c>
      <c r="F14" s="104" t="s">
        <v>306</v>
      </c>
      <c r="G14" s="106" t="s">
        <v>321</v>
      </c>
      <c r="H14" s="107"/>
      <c r="I14" s="104" t="s">
        <v>316</v>
      </c>
      <c r="J14" s="104" t="s">
        <v>101</v>
      </c>
      <c r="K14" s="32"/>
      <c r="L14" s="86" t="s">
        <v>323</v>
      </c>
      <c r="M14" s="104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4"/>
      <c r="F15" s="104"/>
      <c r="G15" s="31">
        <v>2017</v>
      </c>
      <c r="H15" s="31">
        <v>2018</v>
      </c>
      <c r="I15" s="104"/>
      <c r="J15" s="104"/>
      <c r="K15" s="32"/>
      <c r="L15" s="39" t="s">
        <v>318</v>
      </c>
      <c r="M15" s="104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87</v>
      </c>
      <c r="C17" s="35">
        <v>441</v>
      </c>
      <c r="D17" s="35">
        <v>417</v>
      </c>
      <c r="E17" s="36">
        <f t="shared" ref="E17:E23" si="0">IF(ISBLANK(D17),"",(IFERROR(((D17/C17-1)*100),"")))</f>
        <v>-5.4421768707482947</v>
      </c>
      <c r="F17" s="36">
        <f>+(D17*100)/$D$23</f>
        <v>0.79328843739299171</v>
      </c>
      <c r="G17" s="35">
        <v>9316</v>
      </c>
      <c r="H17" s="35">
        <v>9648</v>
      </c>
      <c r="I17" s="36">
        <f t="shared" ref="I17:I23" si="1">IF(ISBLANK(H17),"",(IFERROR(((H17/G17-1)*100),"")))</f>
        <v>3.5637612709317201</v>
      </c>
      <c r="J17" s="36">
        <f>+(H17*100)/$H$23</f>
        <v>0.87287571292087662</v>
      </c>
      <c r="K17" s="79"/>
      <c r="L17" s="35">
        <v>28386</v>
      </c>
      <c r="M17" s="36">
        <f>+(L17*100)/$L$23</f>
        <v>0.58708949133388399</v>
      </c>
      <c r="N17" s="15"/>
    </row>
    <row r="18" spans="1:14" ht="15.75">
      <c r="A18" s="12"/>
      <c r="B18" s="34" t="s">
        <v>82</v>
      </c>
      <c r="C18" s="35">
        <v>24373</v>
      </c>
      <c r="D18" s="35">
        <v>23302</v>
      </c>
      <c r="E18" s="36">
        <f t="shared" si="0"/>
        <v>-4.3942067041398243</v>
      </c>
      <c r="F18" s="36">
        <f t="shared" ref="F18:F21" si="2">+(D18*100)/$D$23</f>
        <v>44.329033976334514</v>
      </c>
      <c r="G18" s="35">
        <v>520630</v>
      </c>
      <c r="H18" s="35">
        <v>487840</v>
      </c>
      <c r="I18" s="36">
        <f t="shared" si="1"/>
        <v>-6.2981387933849327</v>
      </c>
      <c r="J18" s="36">
        <f t="shared" ref="J18:J21" si="3">+(H18*100)/$H$23</f>
        <v>44.135954373063896</v>
      </c>
      <c r="K18" s="79"/>
      <c r="L18" s="35">
        <v>2138354</v>
      </c>
      <c r="M18" s="36">
        <f t="shared" ref="M18:M21" si="4">+(L18*100)/$L$23</f>
        <v>44.226208770230969</v>
      </c>
      <c r="N18" s="15"/>
    </row>
    <row r="19" spans="1:14" ht="15.75">
      <c r="A19" s="12"/>
      <c r="B19" s="34" t="s">
        <v>88</v>
      </c>
      <c r="C19" s="35">
        <v>3077</v>
      </c>
      <c r="D19" s="35">
        <v>3102</v>
      </c>
      <c r="E19" s="36">
        <f t="shared" si="0"/>
        <v>0.81247968800779446</v>
      </c>
      <c r="F19" s="36">
        <f t="shared" si="2"/>
        <v>5.9011528364341972</v>
      </c>
      <c r="G19" s="35">
        <v>76304</v>
      </c>
      <c r="H19" s="35">
        <v>58020</v>
      </c>
      <c r="I19" s="36">
        <f t="shared" si="1"/>
        <v>-23.962046550639549</v>
      </c>
      <c r="J19" s="36">
        <f t="shared" si="3"/>
        <v>5.2491966069308935</v>
      </c>
      <c r="K19" s="79"/>
      <c r="L19" s="35">
        <v>351963</v>
      </c>
      <c r="M19" s="36">
        <f t="shared" si="4"/>
        <v>7.279425725299367</v>
      </c>
      <c r="N19" s="15"/>
    </row>
    <row r="20" spans="1:14" ht="15.75">
      <c r="A20" s="12"/>
      <c r="B20" s="34" t="s">
        <v>89</v>
      </c>
      <c r="C20" s="35">
        <v>1197</v>
      </c>
      <c r="D20" s="35">
        <v>1028</v>
      </c>
      <c r="E20" s="36">
        <f t="shared" si="0"/>
        <v>-14.118629908103596</v>
      </c>
      <c r="F20" s="36">
        <f t="shared" si="2"/>
        <v>1.9556367233573031</v>
      </c>
      <c r="G20" s="35">
        <v>25163</v>
      </c>
      <c r="H20" s="35">
        <v>20108</v>
      </c>
      <c r="I20" s="36">
        <f t="shared" si="1"/>
        <v>-20.089019592258474</v>
      </c>
      <c r="J20" s="36">
        <f t="shared" si="3"/>
        <v>1.8192148461248951</v>
      </c>
      <c r="K20" s="79"/>
      <c r="L20" s="35">
        <v>96329</v>
      </c>
      <c r="M20" s="36">
        <f t="shared" si="4"/>
        <v>1.9923111255795714</v>
      </c>
      <c r="N20" s="15"/>
    </row>
    <row r="21" spans="1:14" ht="15.75">
      <c r="A21" s="12"/>
      <c r="B21" s="34" t="s">
        <v>90</v>
      </c>
      <c r="C21" s="35">
        <v>19466</v>
      </c>
      <c r="D21" s="35">
        <v>17503</v>
      </c>
      <c r="E21" s="36">
        <f t="shared" si="0"/>
        <v>-10.08424946059796</v>
      </c>
      <c r="F21" s="36">
        <f t="shared" si="2"/>
        <v>33.297188296617584</v>
      </c>
      <c r="G21" s="35">
        <v>326352</v>
      </c>
      <c r="H21" s="35">
        <v>374522</v>
      </c>
      <c r="I21" s="36">
        <f t="shared" si="1"/>
        <v>14.760136294553128</v>
      </c>
      <c r="J21" s="36">
        <f t="shared" si="3"/>
        <v>33.883826467097073</v>
      </c>
      <c r="K21" s="79"/>
      <c r="L21" s="35">
        <v>1819632</v>
      </c>
      <c r="M21" s="36">
        <f t="shared" si="4"/>
        <v>37.63428539755013</v>
      </c>
      <c r="N21" s="15"/>
    </row>
    <row r="22" spans="1:14" ht="15.75">
      <c r="A22" s="12"/>
      <c r="B22" s="34" t="s">
        <v>71</v>
      </c>
      <c r="C22" s="35">
        <v>6912</v>
      </c>
      <c r="D22" s="35">
        <v>7214</v>
      </c>
      <c r="E22" s="36">
        <f t="shared" si="0"/>
        <v>4.3692129629629539</v>
      </c>
      <c r="F22" s="36">
        <f>+(D22*100)/$D$23</f>
        <v>13.72369972986341</v>
      </c>
      <c r="G22" s="35">
        <v>138603</v>
      </c>
      <c r="H22" s="35">
        <v>155174</v>
      </c>
      <c r="I22" s="36">
        <f t="shared" si="1"/>
        <v>11.95572967396088</v>
      </c>
      <c r="J22" s="36">
        <f>+(H22*100)/$H$23</f>
        <v>14.038931993862366</v>
      </c>
      <c r="K22" s="79"/>
      <c r="L22" s="35">
        <v>400374</v>
      </c>
      <c r="M22" s="36">
        <f>+(L22*100)/$L$23</f>
        <v>8.2806794900060758</v>
      </c>
      <c r="N22" s="15"/>
    </row>
    <row r="23" spans="1:14" ht="15.75">
      <c r="A23" s="12"/>
      <c r="B23" s="40" t="s">
        <v>70</v>
      </c>
      <c r="C23" s="37">
        <f>SUM(C17:C22)</f>
        <v>55466</v>
      </c>
      <c r="D23" s="37">
        <f>SUM(D17:D22)</f>
        <v>52566</v>
      </c>
      <c r="E23" s="38">
        <f t="shared" si="0"/>
        <v>-5.228428226300796</v>
      </c>
      <c r="F23" s="38">
        <f>SUM(F17:F22)</f>
        <v>100.00000000000001</v>
      </c>
      <c r="G23" s="37">
        <f>SUM(G17:G22)</f>
        <v>1096368</v>
      </c>
      <c r="H23" s="37">
        <f>SUM(H17:H22)</f>
        <v>1105312</v>
      </c>
      <c r="I23" s="38">
        <f t="shared" si="1"/>
        <v>0.8157844811231163</v>
      </c>
      <c r="J23" s="38">
        <f>SUM(J17:J22)</f>
        <v>99.999999999999986</v>
      </c>
      <c r="K23" s="4"/>
      <c r="L23" s="37">
        <f>SUM(L17:L22)</f>
        <v>4835038</v>
      </c>
      <c r="M23" s="38">
        <f>SUM(M17:M22)</f>
        <v>100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308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87</v>
      </c>
      <c r="C26" s="35">
        <v>215</v>
      </c>
      <c r="D26" s="35">
        <v>217</v>
      </c>
      <c r="E26" s="36">
        <f t="shared" ref="E26:E31" si="5">IF(ISBLANK(D26),"",(IFERROR(((D26/C26-1)*100),"")))</f>
        <v>0.9302325581395321</v>
      </c>
      <c r="F26" s="36">
        <f>+(D26*100)/$D$32</f>
        <v>0.82109883456939614</v>
      </c>
      <c r="G26" s="35">
        <v>5548</v>
      </c>
      <c r="H26" s="35">
        <v>5338</v>
      </c>
      <c r="I26" s="36">
        <f t="shared" ref="I26:I31" si="6">IF(ISBLANK(H26),"",(IFERROR(((H26/G26-1)*100),"")))</f>
        <v>-3.7851478010093698</v>
      </c>
      <c r="J26" s="36">
        <f>+(H26*100)/$H$32</f>
        <v>0.92700004862495566</v>
      </c>
      <c r="K26" s="79"/>
      <c r="L26" s="35">
        <v>16629</v>
      </c>
      <c r="M26" s="36">
        <f>+(L26*100)/$L$32</f>
        <v>0.63099514639550336</v>
      </c>
      <c r="N26" s="15"/>
    </row>
    <row r="27" spans="1:14" ht="15.75">
      <c r="A27" s="12"/>
      <c r="B27" s="34" t="s">
        <v>82</v>
      </c>
      <c r="C27" s="35">
        <v>12759</v>
      </c>
      <c r="D27" s="35">
        <v>12283</v>
      </c>
      <c r="E27" s="36">
        <f t="shared" si="5"/>
        <v>-3.7306998981111339</v>
      </c>
      <c r="F27" s="36">
        <f t="shared" ref="F27:F30" si="7">+(D27*100)/$D$32</f>
        <v>46.477221129105494</v>
      </c>
      <c r="G27" s="35">
        <v>289236</v>
      </c>
      <c r="H27" s="35">
        <v>261538</v>
      </c>
      <c r="I27" s="36">
        <f t="shared" si="6"/>
        <v>-9.5762629824779779</v>
      </c>
      <c r="J27" s="36">
        <f t="shared" ref="J27:J30" si="8">+(H27*100)/$H$32</f>
        <v>45.418834529275699</v>
      </c>
      <c r="K27" s="79"/>
      <c r="L27" s="35">
        <v>1216837</v>
      </c>
      <c r="M27" s="36">
        <f t="shared" ref="M27:M30" si="9">+(L27*100)/$L$32</f>
        <v>46.173446446236397</v>
      </c>
      <c r="N27" s="15"/>
    </row>
    <row r="28" spans="1:14" ht="15.75">
      <c r="A28" s="12"/>
      <c r="B28" s="34" t="s">
        <v>88</v>
      </c>
      <c r="C28" s="35">
        <v>1484</v>
      </c>
      <c r="D28" s="35">
        <v>1527</v>
      </c>
      <c r="E28" s="36">
        <f t="shared" si="5"/>
        <v>2.8975741239892105</v>
      </c>
      <c r="F28" s="36">
        <f t="shared" si="7"/>
        <v>5.7779627667625242</v>
      </c>
      <c r="G28" s="35">
        <v>37428</v>
      </c>
      <c r="H28" s="35">
        <v>28659</v>
      </c>
      <c r="I28" s="36">
        <f t="shared" si="6"/>
        <v>-23.428983648605318</v>
      </c>
      <c r="J28" s="36">
        <f t="shared" si="8"/>
        <v>4.9769378781458613</v>
      </c>
      <c r="K28" s="79"/>
      <c r="L28" s="35">
        <v>177605</v>
      </c>
      <c r="M28" s="36">
        <f t="shared" si="9"/>
        <v>6.7393044064930763</v>
      </c>
      <c r="N28" s="15"/>
    </row>
    <row r="29" spans="1:14" ht="15.75">
      <c r="A29" s="12"/>
      <c r="B29" s="34" t="s">
        <v>89</v>
      </c>
      <c r="C29" s="35">
        <v>530</v>
      </c>
      <c r="D29" s="35">
        <v>442</v>
      </c>
      <c r="E29" s="36">
        <f t="shared" si="5"/>
        <v>-16.603773584905657</v>
      </c>
      <c r="F29" s="36">
        <f t="shared" si="7"/>
        <v>1.6724685939155441</v>
      </c>
      <c r="G29" s="35">
        <v>10940</v>
      </c>
      <c r="H29" s="35">
        <v>8822</v>
      </c>
      <c r="I29" s="36">
        <f t="shared" si="6"/>
        <v>-19.360146252285194</v>
      </c>
      <c r="J29" s="36">
        <f t="shared" si="8"/>
        <v>1.532033426183844</v>
      </c>
      <c r="K29" s="79"/>
      <c r="L29" s="35">
        <v>42334</v>
      </c>
      <c r="M29" s="36">
        <f t="shared" si="9"/>
        <v>1.6063833379943013</v>
      </c>
      <c r="N29" s="15"/>
    </row>
    <row r="30" spans="1:14" ht="15.75">
      <c r="A30" s="12"/>
      <c r="B30" s="34" t="s">
        <v>90</v>
      </c>
      <c r="C30" s="35">
        <v>8897</v>
      </c>
      <c r="D30" s="35">
        <v>8046</v>
      </c>
      <c r="E30" s="36">
        <f t="shared" si="5"/>
        <v>-9.5650219175002817</v>
      </c>
      <c r="F30" s="36">
        <f t="shared" si="7"/>
        <v>30.444982594218253</v>
      </c>
      <c r="G30" s="35">
        <v>161758</v>
      </c>
      <c r="H30" s="35">
        <v>185476</v>
      </c>
      <c r="I30" s="36">
        <f t="shared" si="6"/>
        <v>14.662644196886699</v>
      </c>
      <c r="J30" s="36">
        <f t="shared" si="8"/>
        <v>32.209865308872665</v>
      </c>
      <c r="K30" s="79"/>
      <c r="L30" s="35">
        <v>952446</v>
      </c>
      <c r="M30" s="36">
        <f t="shared" si="9"/>
        <v>36.141006867749809</v>
      </c>
      <c r="N30" s="15"/>
    </row>
    <row r="31" spans="1:14" ht="15.75">
      <c r="A31" s="12"/>
      <c r="B31" s="34" t="s">
        <v>71</v>
      </c>
      <c r="C31" s="35">
        <v>3721</v>
      </c>
      <c r="D31" s="35">
        <v>3913</v>
      </c>
      <c r="E31" s="36">
        <f t="shared" si="5"/>
        <v>5.1599032518140353</v>
      </c>
      <c r="F31" s="36">
        <f>+(D31*100)/$D$32</f>
        <v>14.806266081428788</v>
      </c>
      <c r="G31" s="35">
        <v>77988</v>
      </c>
      <c r="H31" s="35">
        <v>86003</v>
      </c>
      <c r="I31" s="36">
        <f t="shared" si="6"/>
        <v>10.277222136738985</v>
      </c>
      <c r="J31" s="36">
        <f>+(H31*100)/$H$32</f>
        <v>14.935328808896978</v>
      </c>
      <c r="K31" s="79"/>
      <c r="L31" s="35">
        <v>229510</v>
      </c>
      <c r="M31" s="36">
        <f>+(L31*100)/$L$32</f>
        <v>8.7088637951309131</v>
      </c>
      <c r="N31" s="15"/>
    </row>
    <row r="32" spans="1:14" ht="15.75">
      <c r="A32" s="12"/>
      <c r="B32" s="40" t="s">
        <v>70</v>
      </c>
      <c r="C32" s="37">
        <f>SUM(C26:C31)</f>
        <v>27606</v>
      </c>
      <c r="D32" s="37">
        <f>SUM(D26:D31)</f>
        <v>26428</v>
      </c>
      <c r="E32" s="38">
        <f t="shared" ref="E32" si="10">IF(ISBLANK(D32),"",(IFERROR(((D32/C32-1)*100),"")))</f>
        <v>-4.2671882924002036</v>
      </c>
      <c r="F32" s="38">
        <f>SUM(F26:F31)</f>
        <v>100</v>
      </c>
      <c r="G32" s="37">
        <f>SUM(G26:G31)</f>
        <v>582898</v>
      </c>
      <c r="H32" s="37">
        <f>SUM(H26:H31)</f>
        <v>575836</v>
      </c>
      <c r="I32" s="38">
        <f t="shared" ref="I32" si="11">IF(ISBLANK(H32),"",(IFERROR(((H32/G32-1)*100),"")))</f>
        <v>-1.2115327209906379</v>
      </c>
      <c r="J32" s="38">
        <f>SUM(J26:J31)</f>
        <v>100.00000000000001</v>
      </c>
      <c r="K32" s="4"/>
      <c r="L32" s="37">
        <f>SUM(L26:L31)</f>
        <v>2635361</v>
      </c>
      <c r="M32" s="38">
        <f>SUM(M26:M31)</f>
        <v>100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309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87</v>
      </c>
      <c r="C35" s="35">
        <f t="shared" ref="C35:D40" si="12">C17-C26</f>
        <v>226</v>
      </c>
      <c r="D35" s="35">
        <f t="shared" si="12"/>
        <v>200</v>
      </c>
      <c r="E35" s="36">
        <f t="shared" ref="E35:E41" si="13">IF(ISBLANK(D35),"",(IFERROR(((D35/C35-1)*100),"")))</f>
        <v>-11.504424778761058</v>
      </c>
      <c r="F35" s="36">
        <f>+(D35*100)/$D$41</f>
        <v>0.76516948504093651</v>
      </c>
      <c r="G35" s="35">
        <f t="shared" ref="G35:H40" si="14">G17-G26</f>
        <v>3768</v>
      </c>
      <c r="H35" s="35">
        <f t="shared" si="14"/>
        <v>4310</v>
      </c>
      <c r="I35" s="36">
        <f t="shared" ref="I35:I41" si="15">IF(ISBLANK(H35),"",(IFERROR(((H35/G35-1)*100),"")))</f>
        <v>14.384288747346075</v>
      </c>
      <c r="J35" s="36">
        <f>+(H35*100)/$H$41</f>
        <v>0.81401234428000513</v>
      </c>
      <c r="K35" s="79"/>
      <c r="L35" s="35">
        <f t="shared" ref="L35:L40" si="16">L17-L26</f>
        <v>11757</v>
      </c>
      <c r="M35" s="36">
        <f>+(L35*100)/$L$41</f>
        <v>0.53448756340135395</v>
      </c>
      <c r="N35" s="15"/>
    </row>
    <row r="36" spans="1:14" ht="15.75">
      <c r="A36" s="12"/>
      <c r="B36" s="34" t="s">
        <v>82</v>
      </c>
      <c r="C36" s="35">
        <f t="shared" si="12"/>
        <v>11614</v>
      </c>
      <c r="D36" s="35">
        <f t="shared" si="12"/>
        <v>11019</v>
      </c>
      <c r="E36" s="36">
        <f t="shared" si="13"/>
        <v>-5.1231272602032085</v>
      </c>
      <c r="F36" s="36">
        <f t="shared" ref="F36:F39" si="17">+(D36*100)/$D$41</f>
        <v>42.157012778330397</v>
      </c>
      <c r="G36" s="35">
        <f t="shared" si="14"/>
        <v>231394</v>
      </c>
      <c r="H36" s="35">
        <f t="shared" si="14"/>
        <v>226302</v>
      </c>
      <c r="I36" s="36">
        <f t="shared" si="15"/>
        <v>-2.2005756415464539</v>
      </c>
      <c r="J36" s="36">
        <f t="shared" ref="J36:J39" si="18">+(H36*100)/$H$41</f>
        <v>42.740747455975338</v>
      </c>
      <c r="K36" s="79"/>
      <c r="L36" s="35">
        <f t="shared" si="16"/>
        <v>921517</v>
      </c>
      <c r="M36" s="36">
        <f t="shared" ref="M36:M39" si="19">+(L36*100)/$L$41</f>
        <v>41.893287059872883</v>
      </c>
      <c r="N36" s="15"/>
    </row>
    <row r="37" spans="1:14" ht="15.75">
      <c r="A37" s="12"/>
      <c r="B37" s="34" t="s">
        <v>88</v>
      </c>
      <c r="C37" s="35">
        <f t="shared" si="12"/>
        <v>1593</v>
      </c>
      <c r="D37" s="35">
        <f t="shared" si="12"/>
        <v>1575</v>
      </c>
      <c r="E37" s="36">
        <f t="shared" si="13"/>
        <v>-1.1299435028248594</v>
      </c>
      <c r="F37" s="36">
        <f t="shared" si="17"/>
        <v>6.0257096946973752</v>
      </c>
      <c r="G37" s="35">
        <f t="shared" si="14"/>
        <v>38876</v>
      </c>
      <c r="H37" s="35">
        <f t="shared" si="14"/>
        <v>29361</v>
      </c>
      <c r="I37" s="36">
        <f t="shared" si="15"/>
        <v>-24.475254655828792</v>
      </c>
      <c r="J37" s="36">
        <f t="shared" si="18"/>
        <v>5.5452938376810277</v>
      </c>
      <c r="K37" s="79"/>
      <c r="L37" s="35">
        <f t="shared" si="16"/>
        <v>174358</v>
      </c>
      <c r="M37" s="36">
        <f t="shared" si="19"/>
        <v>7.926527394703859</v>
      </c>
      <c r="N37" s="15"/>
    </row>
    <row r="38" spans="1:14" ht="15.75">
      <c r="A38" s="12"/>
      <c r="B38" s="34" t="s">
        <v>89</v>
      </c>
      <c r="C38" s="35">
        <f t="shared" si="12"/>
        <v>667</v>
      </c>
      <c r="D38" s="35">
        <f t="shared" si="12"/>
        <v>586</v>
      </c>
      <c r="E38" s="36">
        <f t="shared" si="13"/>
        <v>-12.143928035982011</v>
      </c>
      <c r="F38" s="36">
        <f t="shared" si="17"/>
        <v>2.2419465911699441</v>
      </c>
      <c r="G38" s="35">
        <f t="shared" si="14"/>
        <v>14223</v>
      </c>
      <c r="H38" s="35">
        <f t="shared" si="14"/>
        <v>11286</v>
      </c>
      <c r="I38" s="36">
        <f t="shared" si="15"/>
        <v>-20.649651972157766</v>
      </c>
      <c r="J38" s="36">
        <f t="shared" si="18"/>
        <v>2.1315413729800783</v>
      </c>
      <c r="K38" s="79"/>
      <c r="L38" s="35">
        <f t="shared" si="16"/>
        <v>53995</v>
      </c>
      <c r="M38" s="36">
        <f t="shared" si="19"/>
        <v>2.4546785732632563</v>
      </c>
      <c r="N38" s="15"/>
    </row>
    <row r="39" spans="1:14" ht="15.75">
      <c r="A39" s="12"/>
      <c r="B39" s="34" t="s">
        <v>90</v>
      </c>
      <c r="C39" s="35">
        <f t="shared" si="12"/>
        <v>10569</v>
      </c>
      <c r="D39" s="35">
        <f t="shared" si="12"/>
        <v>9457</v>
      </c>
      <c r="E39" s="36">
        <f t="shared" si="13"/>
        <v>-10.521335982590596</v>
      </c>
      <c r="F39" s="36">
        <f t="shared" si="17"/>
        <v>36.181039100160689</v>
      </c>
      <c r="G39" s="35">
        <f t="shared" si="14"/>
        <v>164594</v>
      </c>
      <c r="H39" s="35">
        <f t="shared" si="14"/>
        <v>189046</v>
      </c>
      <c r="I39" s="36">
        <f t="shared" si="15"/>
        <v>14.855948576497324</v>
      </c>
      <c r="J39" s="36">
        <f t="shared" si="18"/>
        <v>35.704356760268645</v>
      </c>
      <c r="K39" s="79"/>
      <c r="L39" s="35">
        <f t="shared" si="16"/>
        <v>867186</v>
      </c>
      <c r="M39" s="36">
        <f t="shared" si="19"/>
        <v>39.423333516693589</v>
      </c>
      <c r="N39" s="15"/>
    </row>
    <row r="40" spans="1:14" ht="15.75">
      <c r="A40" s="12"/>
      <c r="B40" s="34" t="s">
        <v>71</v>
      </c>
      <c r="C40" s="35">
        <f t="shared" si="12"/>
        <v>3191</v>
      </c>
      <c r="D40" s="35">
        <f t="shared" si="12"/>
        <v>3301</v>
      </c>
      <c r="E40" s="36">
        <f t="shared" si="13"/>
        <v>3.4471952366029512</v>
      </c>
      <c r="F40" s="36">
        <f>+(D40*100)/$D$41</f>
        <v>12.629122350600658</v>
      </c>
      <c r="G40" s="35">
        <f t="shared" si="14"/>
        <v>60615</v>
      </c>
      <c r="H40" s="35">
        <f t="shared" si="14"/>
        <v>69171</v>
      </c>
      <c r="I40" s="36">
        <f t="shared" si="15"/>
        <v>14.115317990596377</v>
      </c>
      <c r="J40" s="36">
        <f>+(H40*100)/$H$41</f>
        <v>13.064048228814904</v>
      </c>
      <c r="K40" s="79"/>
      <c r="L40" s="35">
        <f t="shared" si="16"/>
        <v>170864</v>
      </c>
      <c r="M40" s="36">
        <f>+(L40*100)/$L$41</f>
        <v>7.767685892065062</v>
      </c>
      <c r="N40" s="15"/>
    </row>
    <row r="41" spans="1:14" ht="15.75">
      <c r="A41" s="12"/>
      <c r="B41" s="40" t="s">
        <v>70</v>
      </c>
      <c r="C41" s="37">
        <f>SUM(C35:C40)</f>
        <v>27860</v>
      </c>
      <c r="D41" s="37">
        <f>SUM(D35:D40)</f>
        <v>26138</v>
      </c>
      <c r="E41" s="38">
        <f t="shared" si="13"/>
        <v>-6.1809045226130621</v>
      </c>
      <c r="F41" s="38">
        <f>SUM(F35:F40)</f>
        <v>100</v>
      </c>
      <c r="G41" s="37">
        <f>SUM(G35:G40)</f>
        <v>513470</v>
      </c>
      <c r="H41" s="37">
        <f>SUM(H35:H40)</f>
        <v>529476</v>
      </c>
      <c r="I41" s="38">
        <f t="shared" si="15"/>
        <v>3.117222038288503</v>
      </c>
      <c r="J41" s="38">
        <f>SUM(J35:J40)</f>
        <v>100</v>
      </c>
      <c r="K41" s="4"/>
      <c r="L41" s="37">
        <f>SUM(L35:L40)</f>
        <v>2199677</v>
      </c>
      <c r="M41" s="38">
        <f>SUM(M35:M40)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255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Pedro Pablo Beltrán Díaz</cp:lastModifiedBy>
  <cp:lastPrinted>2016-04-17T21:20:54Z</cp:lastPrinted>
  <dcterms:created xsi:type="dcterms:W3CDTF">2016-02-01T19:28:21Z</dcterms:created>
  <dcterms:modified xsi:type="dcterms:W3CDTF">2019-01-17T22:10:59Z</dcterms:modified>
</cp:coreProperties>
</file>