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50" i="2"/>
  <c r="M54" i="2"/>
  <c r="M58" i="2"/>
  <c r="M62" i="2"/>
  <c r="M66" i="2"/>
  <c r="M70" i="2"/>
  <c r="M51" i="2"/>
  <c r="M55" i="2"/>
  <c r="M59" i="2"/>
  <c r="M63" i="2"/>
  <c r="M67" i="2"/>
  <c r="M71" i="2"/>
  <c r="M69" i="2"/>
  <c r="M72" i="2"/>
  <c r="M52" i="2"/>
  <c r="M56" i="2"/>
  <c r="M60" i="2"/>
  <c r="M64" i="2"/>
  <c r="M68" i="2"/>
  <c r="M48" i="2"/>
  <c r="J49" i="2"/>
  <c r="J53" i="2"/>
  <c r="J57" i="2"/>
  <c r="J61" i="2"/>
  <c r="J69" i="2"/>
  <c r="J50" i="2"/>
  <c r="J54" i="2"/>
  <c r="J58" i="2"/>
  <c r="J62" i="2"/>
  <c r="J66" i="2"/>
  <c r="J70" i="2"/>
  <c r="J51" i="2"/>
  <c r="J55" i="2"/>
  <c r="J59" i="2"/>
  <c r="J63" i="2"/>
  <c r="J67" i="2"/>
  <c r="J71" i="2"/>
  <c r="J48" i="2"/>
  <c r="J52" i="2"/>
  <c r="J56" i="2"/>
  <c r="J60" i="2"/>
  <c r="J64" i="2"/>
  <c r="J68" i="2"/>
  <c r="J72" i="2"/>
  <c r="J65" i="2"/>
  <c r="F52" i="2"/>
  <c r="F56" i="2"/>
  <c r="F60" i="2"/>
  <c r="F64" i="2"/>
  <c r="F68" i="2"/>
  <c r="F72" i="2"/>
  <c r="F51" i="2"/>
  <c r="F71" i="2"/>
  <c r="F49" i="2"/>
  <c r="F53" i="2"/>
  <c r="F57" i="2"/>
  <c r="F61" i="2"/>
  <c r="F65" i="2"/>
  <c r="F69" i="2"/>
  <c r="F48" i="2"/>
  <c r="F59" i="2"/>
  <c r="F67" i="2"/>
  <c r="F50" i="2"/>
  <c r="F54" i="2"/>
  <c r="F58" i="2"/>
  <c r="F62" i="2"/>
  <c r="F66" i="2"/>
  <c r="F70" i="2"/>
  <c r="F55" i="2"/>
  <c r="F63" i="2"/>
  <c r="I73" i="2"/>
  <c r="M58" i="6"/>
  <c r="M59" i="6"/>
  <c r="M63" i="6"/>
  <c r="M67" i="6"/>
  <c r="M71" i="6"/>
  <c r="M75" i="6"/>
  <c r="M79" i="6"/>
  <c r="M83" i="6"/>
  <c r="M55" i="6"/>
  <c r="M74" i="6"/>
  <c r="M56" i="6"/>
  <c r="M60" i="6"/>
  <c r="M64" i="6"/>
  <c r="M68" i="6"/>
  <c r="M72" i="6"/>
  <c r="M76" i="6"/>
  <c r="M80" i="6"/>
  <c r="M84" i="6"/>
  <c r="M66" i="6"/>
  <c r="M82" i="6"/>
  <c r="M57" i="6"/>
  <c r="M61" i="6"/>
  <c r="M65" i="6"/>
  <c r="M69" i="6"/>
  <c r="M73" i="6"/>
  <c r="M77" i="6"/>
  <c r="M81" i="6"/>
  <c r="M85" i="6"/>
  <c r="M62" i="6"/>
  <c r="M70" i="6"/>
  <c r="M78" i="6"/>
  <c r="M86" i="6"/>
  <c r="I87" i="6"/>
  <c r="J86" i="6"/>
  <c r="J59" i="6"/>
  <c r="J63" i="6"/>
  <c r="J67" i="6"/>
  <c r="J71" i="6"/>
  <c r="J75" i="6"/>
  <c r="J79" i="6"/>
  <c r="J83" i="6"/>
  <c r="J55" i="6"/>
  <c r="J58" i="6"/>
  <c r="J74" i="6"/>
  <c r="J56" i="6"/>
  <c r="J60" i="6"/>
  <c r="J64" i="6"/>
  <c r="J68" i="6"/>
  <c r="J72" i="6"/>
  <c r="J76" i="6"/>
  <c r="J80" i="6"/>
  <c r="J84" i="6"/>
  <c r="J62" i="6"/>
  <c r="J70" i="6"/>
  <c r="J82" i="6"/>
  <c r="J57" i="6"/>
  <c r="J61" i="6"/>
  <c r="J65" i="6"/>
  <c r="J69" i="6"/>
  <c r="J73" i="6"/>
  <c r="J77" i="6"/>
  <c r="J81" i="6"/>
  <c r="J85" i="6"/>
  <c r="J66" i="6"/>
  <c r="J78" i="6"/>
  <c r="F57" i="6"/>
  <c r="F61" i="6"/>
  <c r="F65" i="6"/>
  <c r="F69" i="6"/>
  <c r="F73" i="6"/>
  <c r="F77" i="6"/>
  <c r="F81" i="6"/>
  <c r="F85" i="6"/>
  <c r="F56" i="6"/>
  <c r="F72" i="6"/>
  <c r="F84" i="6"/>
  <c r="F58" i="6"/>
  <c r="F62" i="6"/>
  <c r="F66" i="6"/>
  <c r="F70" i="6"/>
  <c r="F74" i="6"/>
  <c r="F78" i="6"/>
  <c r="F82" i="6"/>
  <c r="F55" i="6"/>
  <c r="F60" i="6"/>
  <c r="F68" i="6"/>
  <c r="F80" i="6"/>
  <c r="F86" i="6"/>
  <c r="F59" i="6"/>
  <c r="F63" i="6"/>
  <c r="F67" i="6"/>
  <c r="F71" i="6"/>
  <c r="F75" i="6"/>
  <c r="F79" i="6"/>
  <c r="F83" i="6"/>
  <c r="F64" i="6"/>
  <c r="F76" i="6"/>
  <c r="E87" i="6"/>
  <c r="M59" i="7"/>
  <c r="M63" i="7"/>
  <c r="M67" i="7"/>
  <c r="M71" i="7"/>
  <c r="M75" i="7"/>
  <c r="M79" i="7"/>
  <c r="M83" i="7"/>
  <c r="M87" i="7"/>
  <c r="M76" i="7"/>
  <c r="M84" i="7"/>
  <c r="M70" i="7"/>
  <c r="M78" i="7"/>
  <c r="M56" i="7"/>
  <c r="M60" i="7"/>
  <c r="M64" i="7"/>
  <c r="M68" i="7"/>
  <c r="M72" i="7"/>
  <c r="M80" i="7"/>
  <c r="M88" i="7"/>
  <c r="M82" i="7"/>
  <c r="M57" i="7"/>
  <c r="M61" i="7"/>
  <c r="M65" i="7"/>
  <c r="M69" i="7"/>
  <c r="M73" i="7"/>
  <c r="M77" i="7"/>
  <c r="M81" i="7"/>
  <c r="M85" i="7"/>
  <c r="M89" i="7"/>
  <c r="M58" i="7"/>
  <c r="M62" i="7"/>
  <c r="M66" i="7"/>
  <c r="M74" i="7"/>
  <c r="M86" i="7"/>
  <c r="J60" i="7"/>
  <c r="J64" i="7"/>
  <c r="J68" i="7"/>
  <c r="J72" i="7"/>
  <c r="J76" i="7"/>
  <c r="J80" i="7"/>
  <c r="J84" i="7"/>
  <c r="J88" i="7"/>
  <c r="J57" i="7"/>
  <c r="J61" i="7"/>
  <c r="J65" i="7"/>
  <c r="J69" i="7"/>
  <c r="J73" i="7"/>
  <c r="J77" i="7"/>
  <c r="J81" i="7"/>
  <c r="J85" i="7"/>
  <c r="J89" i="7"/>
  <c r="J58" i="7"/>
  <c r="J62" i="7"/>
  <c r="J66" i="7"/>
  <c r="J70" i="7"/>
  <c r="J74" i="7"/>
  <c r="J78" i="7"/>
  <c r="J82" i="7"/>
  <c r="J86" i="7"/>
  <c r="J56" i="7"/>
  <c r="J59" i="7"/>
  <c r="J63" i="7"/>
  <c r="J67" i="7"/>
  <c r="J71" i="7"/>
  <c r="J75" i="7"/>
  <c r="J79" i="7"/>
  <c r="J83" i="7"/>
  <c r="J87" i="7"/>
  <c r="F57" i="7"/>
  <c r="F61" i="7"/>
  <c r="F65" i="7"/>
  <c r="F69" i="7"/>
  <c r="F73" i="7"/>
  <c r="F77" i="7"/>
  <c r="F81" i="7"/>
  <c r="F85" i="7"/>
  <c r="F89" i="7"/>
  <c r="F59" i="7"/>
  <c r="F67" i="7"/>
  <c r="F75" i="7"/>
  <c r="F83" i="7"/>
  <c r="F58" i="7"/>
  <c r="F62" i="7"/>
  <c r="F66" i="7"/>
  <c r="F70" i="7"/>
  <c r="F74" i="7"/>
  <c r="F78" i="7"/>
  <c r="F82" i="7"/>
  <c r="F86" i="7"/>
  <c r="F56" i="7"/>
  <c r="F63" i="7"/>
  <c r="F71" i="7"/>
  <c r="F79" i="7"/>
  <c r="F87" i="7"/>
  <c r="F60" i="7"/>
  <c r="F64" i="7"/>
  <c r="F68" i="7"/>
  <c r="F72" i="7"/>
  <c r="F76" i="7"/>
  <c r="F80" i="7"/>
  <c r="F84" i="7"/>
  <c r="F88" i="7"/>
  <c r="I90" i="7"/>
  <c r="E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I49" i="15" s="1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I94" i="2" s="1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I102" i="2" s="1"/>
  <c r="G101" i="2"/>
  <c r="I101" i="2" s="1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I85" i="2" s="1"/>
  <c r="G84" i="2"/>
  <c r="G83" i="2"/>
  <c r="G82" i="2"/>
  <c r="G81" i="2"/>
  <c r="G80" i="2"/>
  <c r="I80" i="2" s="1"/>
  <c r="G79" i="2"/>
  <c r="D103" i="2"/>
  <c r="E103" i="2" s="1"/>
  <c r="D102" i="2"/>
  <c r="D101" i="2"/>
  <c r="D100" i="2"/>
  <c r="D99" i="2"/>
  <c r="D98" i="2"/>
  <c r="D97" i="2"/>
  <c r="D96" i="2"/>
  <c r="D95" i="2"/>
  <c r="E95" i="2" s="1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C103" i="2"/>
  <c r="C102" i="2"/>
  <c r="C101" i="2"/>
  <c r="C100" i="2"/>
  <c r="C99" i="2"/>
  <c r="E99" i="2" s="1"/>
  <c r="C98" i="2"/>
  <c r="E98" i="2" s="1"/>
  <c r="C97" i="2"/>
  <c r="C96" i="2"/>
  <c r="C95" i="2"/>
  <c r="C94" i="2"/>
  <c r="C93" i="2"/>
  <c r="C92" i="2"/>
  <c r="C91" i="2"/>
  <c r="E91" i="2" s="1"/>
  <c r="C90" i="2"/>
  <c r="C89" i="2"/>
  <c r="C88" i="2"/>
  <c r="C87" i="2"/>
  <c r="C86" i="2"/>
  <c r="E86" i="2" s="1"/>
  <c r="C85" i="2"/>
  <c r="C84" i="2"/>
  <c r="C83" i="2"/>
  <c r="C82" i="2"/>
  <c r="C81" i="2"/>
  <c r="C80" i="2"/>
  <c r="C79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I123" i="6" s="1"/>
  <c r="H122" i="6"/>
  <c r="H121" i="6"/>
  <c r="H120" i="6"/>
  <c r="I120" i="6" s="1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I96" i="6" s="1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G113" i="6"/>
  <c r="I113" i="6" s="1"/>
  <c r="G112" i="6"/>
  <c r="I112" i="6" s="1"/>
  <c r="G111" i="6"/>
  <c r="G110" i="6"/>
  <c r="I110" i="6" s="1"/>
  <c r="G109" i="6"/>
  <c r="G108" i="6"/>
  <c r="G107" i="6"/>
  <c r="G106" i="6"/>
  <c r="I106" i="6" s="1"/>
  <c r="G105" i="6"/>
  <c r="I105" i="6" s="1"/>
  <c r="G104" i="6"/>
  <c r="G103" i="6"/>
  <c r="G102" i="6"/>
  <c r="G101" i="6"/>
  <c r="I101" i="6" s="1"/>
  <c r="G100" i="6"/>
  <c r="G99" i="6"/>
  <c r="G98" i="6"/>
  <c r="I98" i="6" s="1"/>
  <c r="G97" i="6"/>
  <c r="I97" i="6" s="1"/>
  <c r="G96" i="6"/>
  <c r="G95" i="6"/>
  <c r="I95" i="6" s="1"/>
  <c r="G94" i="6"/>
  <c r="I94" i="6" s="1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E107" i="6" s="1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E122" i="6" s="1"/>
  <c r="C121" i="6"/>
  <c r="C120" i="6"/>
  <c r="E120" i="6" s="1"/>
  <c r="C119" i="6"/>
  <c r="C118" i="6"/>
  <c r="E118" i="6" s="1"/>
  <c r="C117" i="6"/>
  <c r="C116" i="6"/>
  <c r="E116" i="6" s="1"/>
  <c r="C115" i="6"/>
  <c r="C114" i="6"/>
  <c r="E114" i="6" s="1"/>
  <c r="C113" i="6"/>
  <c r="C112" i="6"/>
  <c r="C111" i="6"/>
  <c r="C110" i="6"/>
  <c r="E110" i="6" s="1"/>
  <c r="C109" i="6"/>
  <c r="C108" i="6"/>
  <c r="E108" i="6" s="1"/>
  <c r="C107" i="6"/>
  <c r="C106" i="6"/>
  <c r="E106" i="6" s="1"/>
  <c r="C105" i="6"/>
  <c r="C104" i="6"/>
  <c r="E104" i="6" s="1"/>
  <c r="C103" i="6"/>
  <c r="C102" i="6"/>
  <c r="E102" i="6" s="1"/>
  <c r="C101" i="6"/>
  <c r="C100" i="6"/>
  <c r="E100" i="6" s="1"/>
  <c r="C99" i="6"/>
  <c r="E99" i="6" s="1"/>
  <c r="C98" i="6"/>
  <c r="C97" i="6"/>
  <c r="C96" i="6"/>
  <c r="C95" i="6"/>
  <c r="E95" i="6" s="1"/>
  <c r="C94" i="6"/>
  <c r="E94" i="6" s="1"/>
  <c r="C93" i="6"/>
  <c r="I124" i="6"/>
  <c r="E123" i="6"/>
  <c r="I122" i="6"/>
  <c r="I119" i="6"/>
  <c r="E119" i="6"/>
  <c r="I116" i="6"/>
  <c r="I115" i="6"/>
  <c r="E115" i="6"/>
  <c r="I111" i="6"/>
  <c r="I107" i="6"/>
  <c r="I103" i="6"/>
  <c r="E103" i="6"/>
  <c r="I99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I127" i="7" s="1"/>
  <c r="H126" i="7"/>
  <c r="H125" i="7"/>
  <c r="I125" i="7" s="1"/>
  <c r="H124" i="7"/>
  <c r="H123" i="7"/>
  <c r="H122" i="7"/>
  <c r="H121" i="7"/>
  <c r="H120" i="7"/>
  <c r="H119" i="7"/>
  <c r="H118" i="7"/>
  <c r="H117" i="7"/>
  <c r="I117" i="7" s="1"/>
  <c r="H116" i="7"/>
  <c r="H115" i="7"/>
  <c r="H114" i="7"/>
  <c r="H113" i="7"/>
  <c r="H112" i="7"/>
  <c r="H111" i="7"/>
  <c r="H110" i="7"/>
  <c r="H109" i="7"/>
  <c r="I109" i="7" s="1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I129" i="7" s="1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E117" i="7" s="1"/>
  <c r="D116" i="7"/>
  <c r="D115" i="7"/>
  <c r="D114" i="7"/>
  <c r="D113" i="7"/>
  <c r="D112" i="7"/>
  <c r="D111" i="7"/>
  <c r="D110" i="7"/>
  <c r="D109" i="7"/>
  <c r="E109" i="7" s="1"/>
  <c r="D108" i="7"/>
  <c r="D107" i="7"/>
  <c r="D106" i="7"/>
  <c r="D105" i="7"/>
  <c r="E105" i="7" s="1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E127" i="7" s="1"/>
  <c r="C128" i="7"/>
  <c r="E128" i="7" s="1"/>
  <c r="C129" i="7"/>
  <c r="C96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J64" i="14" s="1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E56" i="14" s="1"/>
  <c r="C57" i="14"/>
  <c r="C58" i="14"/>
  <c r="C59" i="14"/>
  <c r="C60" i="14"/>
  <c r="E60" i="14" s="1"/>
  <c r="C61" i="14"/>
  <c r="E61" i="14" s="1"/>
  <c r="C62" i="14"/>
  <c r="E62" i="14" s="1"/>
  <c r="C63" i="14"/>
  <c r="E63" i="14" s="1"/>
  <c r="C64" i="14"/>
  <c r="E64" i="14" s="1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37" i="15"/>
  <c r="F29" i="15"/>
  <c r="E45" i="15"/>
  <c r="M31" i="10"/>
  <c r="M26" i="10"/>
  <c r="J26" i="10"/>
  <c r="J31" i="10"/>
  <c r="F31" i="10"/>
  <c r="F26" i="10"/>
  <c r="E40" i="10"/>
  <c r="I38" i="10"/>
  <c r="M26" i="5"/>
  <c r="M31" i="5"/>
  <c r="J31" i="5"/>
  <c r="J26" i="5"/>
  <c r="F31" i="5"/>
  <c r="F26" i="5"/>
  <c r="I36" i="5"/>
  <c r="M31" i="4"/>
  <c r="M32" i="4"/>
  <c r="M33" i="4"/>
  <c r="M28" i="4"/>
  <c r="M30" i="4"/>
  <c r="M29" i="4"/>
  <c r="M27" i="4"/>
  <c r="I34" i="4"/>
  <c r="J31" i="4"/>
  <c r="J33" i="4"/>
  <c r="J28" i="4"/>
  <c r="J32" i="4"/>
  <c r="J27" i="4"/>
  <c r="J29" i="4"/>
  <c r="J30" i="4"/>
  <c r="F28" i="4"/>
  <c r="F32" i="4"/>
  <c r="F29" i="4"/>
  <c r="F33" i="4"/>
  <c r="F30" i="4"/>
  <c r="F27" i="4"/>
  <c r="F31" i="4"/>
  <c r="E43" i="4"/>
  <c r="E42" i="4"/>
  <c r="I41" i="4"/>
  <c r="M73" i="2"/>
  <c r="J73" i="2"/>
  <c r="F73" i="2"/>
  <c r="I98" i="2"/>
  <c r="I97" i="2"/>
  <c r="I93" i="2"/>
  <c r="I90" i="2"/>
  <c r="I82" i="2"/>
  <c r="E102" i="2"/>
  <c r="E94" i="2"/>
  <c r="E90" i="2"/>
  <c r="E87" i="2"/>
  <c r="I86" i="2"/>
  <c r="E83" i="2"/>
  <c r="E82" i="2"/>
  <c r="I79" i="2"/>
  <c r="I81" i="2"/>
  <c r="E79" i="2"/>
  <c r="M87" i="6"/>
  <c r="J87" i="6"/>
  <c r="F87" i="6"/>
  <c r="I118" i="6"/>
  <c r="I114" i="6"/>
  <c r="E111" i="6"/>
  <c r="I108" i="6"/>
  <c r="I104" i="6"/>
  <c r="I100" i="6"/>
  <c r="I102" i="6"/>
  <c r="E98" i="6"/>
  <c r="I107" i="7"/>
  <c r="M90" i="7"/>
  <c r="J90" i="7"/>
  <c r="F90" i="7"/>
  <c r="I113" i="7"/>
  <c r="E107" i="7"/>
  <c r="I105" i="7"/>
  <c r="I123" i="7"/>
  <c r="I119" i="7"/>
  <c r="I115" i="7"/>
  <c r="E115" i="7"/>
  <c r="I103" i="7"/>
  <c r="I99" i="7"/>
  <c r="E99" i="7"/>
  <c r="I121" i="7"/>
  <c r="I101" i="7"/>
  <c r="E101" i="7"/>
  <c r="I97" i="7"/>
  <c r="O64" i="14"/>
  <c r="O60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<sst xmlns="http://schemas.openxmlformats.org/spreadsheetml/2006/main" count="828" uniqueCount="324">
  <si>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</si>
  <si>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</si>
  <si>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</si>
  <si>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</si>
  <si>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</si>
  <si>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</si>
  <si>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</si>
  <si>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</si>
  <si>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</si>
  <si>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</si>
  <si>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</si>
  <si>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</si>
  <si>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</si>
  <si>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</si>
  <si>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</si>
  <si>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</si>
  <si>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</si>
  <si>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</si>
  <si>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</si>
  <si>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</si>
  <si>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</si>
  <si>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</si>
  <si>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</si>
  <si>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</si>
  <si>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</si>
  <si>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</si>
  <si>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</si>
  <si>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</si>
  <si>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</si>
  <si>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</si>
  <si>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</si>
  <si>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</si>
  <si>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</si>
  <si>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</si>
  <si>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</si>
  <si>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</si>
  <si>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</si>
  <si>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</si>
  <si>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</si>
  <si>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</si>
  <si>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</si>
  <si>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</si>
  <si>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</si>
  <si>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</si>
  <si>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</si>
  <si>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</si>
  <si>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</si>
  <si>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</si>
  <si>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</si>
  <si>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</si>
  <si>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</si>
  <si>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</si>
  <si>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</si>
  <si>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</si>
  <si>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</si>
  <si>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</si>
  <si>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</si>
  <si>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</si>
  <si>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</si>
  <si>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</si>
  <si>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</si>
  <si>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</si>
  <si>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</si>
  <si>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</si>
  <si>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</si>
  <si>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</si>
  <si>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</si>
  <si>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</si>
  <si>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</si>
  <si>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</si>
  <si>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</si>
  <si>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</si>
  <si>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</si>
  <si>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</si>
  <si>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</si>
  <si>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</si>
  <si>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</si>
  <si>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</si>
  <si>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</si>
  <si>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</si>
  <si>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</si>
  <si>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</si>
  <si>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</si>
  <si>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</si>
  <si>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</si>
  <si>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</si>
  <si>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</si>
  <si>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</si>
  <si>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</si>
  <si>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</si>
  <si>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</si>
  <si>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</si>
  <si>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</si>
  <si>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</si>
  <si>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</si>
  <si>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</si>
  <si>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</si>
  <si>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</si>
  <si>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</si>
  <si>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</si>
  <si>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</si>
  <si>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</si>
  <si>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</si>
  <si>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</si>
  <si>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</si>
  <si>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</si>
  <si>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</si>
  <si>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</si>
  <si>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</si>
  <si>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</si>
  <si>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</si>
  <si>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</si>
  <si>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</si>
  <si>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</si>
  <si>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</si>
  <si>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</si>
  <si>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</si>
  <si>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</si>
  <si>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</si>
  <si>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</si>
  <si>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</si>
  <si>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</si>
  <si>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</si>
  <si>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</si>
  <si>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</si>
  <si>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</si>
  <si>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</si>
  <si>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</si>
  <si>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</si>
  <si>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</si>
  <si>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</si>
  <si>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</si>
  <si>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</si>
  <si>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</si>
  <si>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</si>
  <si>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</si>
  <si>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</si>
  <si>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</si>
  <si>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</si>
  <si>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</si>
  <si>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</si>
  <si>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</si>
  <si>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</si>
  <si>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</si>
  <si>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</si>
  <si>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</si>
  <si>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</si>
  <si>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</si>
  <si>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</si>
  <si>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</si>
  <si>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</si>
  <si>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</si>
  <si>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</si>
  <si>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</si>
  <si>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</si>
  <si>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</si>
  <si>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</si>
  <si>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</si>
  <si>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</si>
  <si>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</si>
  <si>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</si>
  <si>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</si>
  <si>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</si>
  <si>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</si>
  <si>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</si>
  <si>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</si>
  <si>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</si>
  <si>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</si>
  <si>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</si>
  <si>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</si>
  <si>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</si>
  <si>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</si>
  <si>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</si>
  <si>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</si>
  <si>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</si>
  <si>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</si>
  <si>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</si>
  <si>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</si>
  <si>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</si>
  <si>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</si>
  <si>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</si>
  <si>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</si>
  <si>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</si>
  <si>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</si>
  <si>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</si>
  <si>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</si>
  <si>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</si>
  <si>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</si>
  <si>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</si>
  <si>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</si>
  <si>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</si>
  <si>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</si>
  <si>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</si>
  <si>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</si>
  <si>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</si>
  <si>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</si>
  <si>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</si>
  <si>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</si>
  <si>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</si>
  <si>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</si>
  <si>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</si>
  <si>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</si>
  <si>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</si>
  <si>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</si>
  <si>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</si>
  <si>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</si>
  <si>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</si>
  <si>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</si>
  <si>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</si>
  <si>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</si>
  <si>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</si>
  <si>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</si>
  <si>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</si>
  <si>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</si>
  <si>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</si>
  <si>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</si>
  <si>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</si>
  <si>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</si>
  <si>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</si>
  <si>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</si>
  <si>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</si>
  <si>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</si>
  <si>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</si>
  <si>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</si>
  <si>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</si>
  <si>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</si>
  <si>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</si>
  <si>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</si>
  <si>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</si>
  <si>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</si>
  <si>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</si>
  <si>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</si>
  <si>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</si>
  <si>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</si>
  <si>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</si>
  <si>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</si>
  <si>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</si>
  <si>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</si>
  <si>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</si>
  <si>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</si>
  <si>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</si>
  <si>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</si>
  <si>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</si>
  <si>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</si>
  <si>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</si>
  <si>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</si>
  <si>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</si>
  <si>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</si>
  <si>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</si>
  <si>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</si>
  <si>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</si>
  <si>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</si>
  <si>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</si>
  <si>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</si>
  <si>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</si>
  <si>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</si>
  <si>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</si>
  <si>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</si>
  <si>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</si>
  <si>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</si>
  <si>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</si>
  <si>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</si>
  <si>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</si>
  <si>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</si>
  <si>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</si>
  <si>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</si>
  <si>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</si>
  <si>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</si>
  <si>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</si>
  <si>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</si>
  <si>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</si>
  <si>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</si>
  <si>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</si>
  <si>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</si>
  <si>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</si>
  <si>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</si>
  <si>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</si>
  <si>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</si>
  <si>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</si>
  <si>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</si>
  <si>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</si>
  <si>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</si>
  <si>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</si>
  <si>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</si>
  <si>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</si>
  <si>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</si>
  <si>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</si>
  <si>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</si>
  <si>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</si>
  <si>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</si>
  <si>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</si>
  <si>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</si>
  <si>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</si>
  <si>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</si>
  <si>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</si>
  <si>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</si>
  <si>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</si>
  <si>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</si>
  <si>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</si>
  <si>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</si>
  <si>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</si>
  <si>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</si>
  <si>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</si>
  <si>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</si>
  <si>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</si>
  <si>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</si>
  <si>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</si>
  <si>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Mayo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</si>
  <si>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Mayo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</si>
  <si>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Mayo</t>
    </r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</si>
  <si>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</si>
  <si>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</si>
  <si>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</si>
  <si>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</si>
  <si>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</si>
  <si>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</si>
  <si>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97 Prestadores que actualmente hacen uso del Sistema de Información</t>
  </si>
  <si>
    <t>Mayo de 2018</t>
  </si>
  <si>
    <t>Junio de 2018</t>
  </si>
  <si>
    <t>% Cambio   '18/'17</t>
  </si>
  <si>
    <t>Acumulado 2013-2018</t>
  </si>
  <si>
    <t>2013-2018</t>
  </si>
  <si>
    <t>Año corrido a Mayo</t>
  </si>
  <si>
    <t>Acumulado a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</si>
</sst>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97970</c:v>
                </c:pt>
                <c:pt idx="1">
                  <c:v>97162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46544</c:v>
                </c:pt>
                <c:pt idx="1">
                  <c:v>46785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51426</c:v>
                </c:pt>
                <c:pt idx="1">
                  <c:v>50377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313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316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317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318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310</v>
      </c>
      <c r="N13" s="15"/>
    </row>
    <row r="14" spans="1:19" ht="31.5">
      <c r="A14" s="12"/>
      <c r="B14" s="30" t="s">
        <v>296</v>
      </c>
      <c r="C14" s="104" t="s">
        <v>307</v>
      </c>
      <c r="D14" s="104"/>
      <c r="E14" s="101" t="s">
        <v>319</v>
      </c>
      <c r="F14" s="101" t="s">
        <v>306</v>
      </c>
      <c r="G14" s="105" t="s">
        <v>308</v>
      </c>
      <c r="H14" s="106"/>
      <c r="I14" s="101" t="s">
        <v>319</v>
      </c>
      <c r="J14" s="101" t="s">
        <v>306</v>
      </c>
      <c r="K14" s="64"/>
      <c r="L14" s="86" t="s">
        <v>309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321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404</v>
      </c>
      <c r="D17" s="35">
        <v>336</v>
      </c>
      <c r="E17" s="36">
        <f t="shared" ref="E17:E26" si="0">IF(ISBLANK(D17),"",(IFERROR(((D17/C17-1)*100),"")))</f>
        <v>-16.831683168316836</v>
      </c>
      <c r="F17" s="36">
        <f>+(D17*100)/$D$26</f>
        <v>0.34581420720034584</v>
      </c>
      <c r="G17" s="35">
        <v>2005</v>
      </c>
      <c r="H17" s="35">
        <v>1932</v>
      </c>
      <c r="I17" s="36">
        <f t="shared" ref="I17:I26" si="1">IF(ISBLANK(H17),"",(IFERROR(((H17/G17-1)*100),"")))</f>
        <v>-3.6408977556109723</v>
      </c>
      <c r="J17" s="36">
        <f>+(H17*100)/$H$26</f>
        <v>0.39102346140768446</v>
      </c>
      <c r="K17" s="79"/>
      <c r="L17" s="35">
        <v>17393</v>
      </c>
      <c r="M17" s="36">
        <f>+(L17*100)/$L$26</f>
        <v>0.41178423102911255</v>
      </c>
      <c r="N17" s="15"/>
    </row>
    <row r="18" spans="1:14" ht="15.75">
      <c r="A18" s="12"/>
      <c r="B18" s="34" t="s">
        <v>288</v>
      </c>
      <c r="C18" s="35">
        <v>1061</v>
      </c>
      <c r="D18" s="35">
        <v>871</v>
      </c>
      <c r="E18" s="36">
        <f t="shared" si="0"/>
        <v>-17.907634307257304</v>
      </c>
      <c r="F18" s="36">
        <f t="shared" ref="F18:F24" si="2">+(D18*100)/$D$26</f>
        <v>0.89644099545089639</v>
      </c>
      <c r="G18" s="35">
        <v>5392</v>
      </c>
      <c r="H18" s="35">
        <v>5133</v>
      </c>
      <c r="I18" s="36">
        <f t="shared" si="1"/>
        <v>-4.8034124629080077</v>
      </c>
      <c r="J18" s="36">
        <f t="shared" ref="J18:J24" si="3">+(H18*100)/$H$26</f>
        <v>1.0388837615971245</v>
      </c>
      <c r="K18" s="79"/>
      <c r="L18" s="35">
        <v>51007</v>
      </c>
      <c r="M18" s="36">
        <f t="shared" ref="M18:M24" si="4">+(L18*100)/$L$26</f>
        <v>1.2076052591330964</v>
      </c>
      <c r="N18" s="15"/>
    </row>
    <row r="19" spans="1:14" ht="15.75">
      <c r="A19" s="12"/>
      <c r="B19" s="34" t="s">
        <v>289</v>
      </c>
      <c r="C19" s="35">
        <v>1518</v>
      </c>
      <c r="D19" s="35">
        <v>1619</v>
      </c>
      <c r="E19" s="36">
        <f t="shared" si="0"/>
        <v>6.6534914361001229</v>
      </c>
      <c r="F19" s="36">
        <f t="shared" si="2"/>
        <v>1.6662892900516664</v>
      </c>
      <c r="G19" s="35">
        <v>11570</v>
      </c>
      <c r="H19" s="35">
        <v>10737</v>
      </c>
      <c r="I19" s="36">
        <f t="shared" si="1"/>
        <v>-7.1996542783059674</v>
      </c>
      <c r="J19" s="36">
        <f t="shared" si="3"/>
        <v>2.1730946713945696</v>
      </c>
      <c r="K19" s="79"/>
      <c r="L19" s="35">
        <v>84210</v>
      </c>
      <c r="M19" s="36">
        <f t="shared" si="4"/>
        <v>1.9936957451251405</v>
      </c>
      <c r="N19" s="15"/>
    </row>
    <row r="20" spans="1:14" ht="15.75">
      <c r="A20" s="12"/>
      <c r="B20" s="34" t="s">
        <v>290</v>
      </c>
      <c r="C20" s="35">
        <v>1974</v>
      </c>
      <c r="D20" s="35">
        <v>1802</v>
      </c>
      <c r="E20" s="36">
        <f t="shared" si="0"/>
        <v>-8.7132725430597802</v>
      </c>
      <c r="F20" s="36">
        <f t="shared" si="2"/>
        <v>1.8546345279018546</v>
      </c>
      <c r="G20" s="35">
        <v>10090</v>
      </c>
      <c r="H20" s="35">
        <v>9295</v>
      </c>
      <c r="I20" s="36">
        <f t="shared" si="1"/>
        <v>-7.8790882061447025</v>
      </c>
      <c r="J20" s="36">
        <f t="shared" si="3"/>
        <v>1.8812438270105729</v>
      </c>
      <c r="K20" s="79"/>
      <c r="L20" s="35">
        <v>83002</v>
      </c>
      <c r="M20" s="36">
        <f t="shared" si="4"/>
        <v>1.965096000912919</v>
      </c>
      <c r="N20" s="15"/>
    </row>
    <row r="21" spans="1:14" ht="15.75">
      <c r="A21" s="12"/>
      <c r="B21" s="34" t="s">
        <v>291</v>
      </c>
      <c r="C21" s="35">
        <v>3803</v>
      </c>
      <c r="D21" s="35">
        <v>3528</v>
      </c>
      <c r="E21" s="36">
        <f t="shared" si="0"/>
        <v>-7.2311333158033175</v>
      </c>
      <c r="F21" s="36">
        <f t="shared" si="2"/>
        <v>3.6310491756036312</v>
      </c>
      <c r="G21" s="35">
        <v>20909</v>
      </c>
      <c r="H21" s="35">
        <v>17613</v>
      </c>
      <c r="I21" s="36">
        <f t="shared" si="1"/>
        <v>-15.763546798029559</v>
      </c>
      <c r="J21" s="36">
        <f t="shared" si="3"/>
        <v>3.56474959926167</v>
      </c>
      <c r="K21" s="79"/>
      <c r="L21" s="35">
        <v>194281</v>
      </c>
      <c r="M21" s="36">
        <f t="shared" si="4"/>
        <v>4.5996580341842703</v>
      </c>
      <c r="N21" s="15"/>
    </row>
    <row r="22" spans="1:14" ht="15" customHeight="1">
      <c r="A22" s="12"/>
      <c r="B22" s="34" t="s">
        <v>292</v>
      </c>
      <c r="C22" s="35">
        <v>9185</v>
      </c>
      <c r="D22" s="35">
        <v>8411</v>
      </c>
      <c r="E22" s="36">
        <f t="shared" si="0"/>
        <v>-8.4267827980402785</v>
      </c>
      <c r="F22" s="36">
        <f t="shared" si="2"/>
        <v>8.6566764784586567</v>
      </c>
      <c r="G22" s="35">
        <v>47636</v>
      </c>
      <c r="H22" s="35">
        <v>43273</v>
      </c>
      <c r="I22" s="36">
        <f t="shared" si="1"/>
        <v>-9.1590393819800155</v>
      </c>
      <c r="J22" s="36">
        <f t="shared" si="3"/>
        <v>8.7581564417674578</v>
      </c>
      <c r="K22" s="79"/>
      <c r="L22" s="35">
        <v>465536</v>
      </c>
      <c r="M22" s="36">
        <f t="shared" si="4"/>
        <v>11.02169745163968</v>
      </c>
      <c r="N22" s="15"/>
    </row>
    <row r="23" spans="1:14" ht="15.75">
      <c r="A23" s="12"/>
      <c r="B23" s="34" t="s">
        <v>293</v>
      </c>
      <c r="C23" s="35">
        <v>7480</v>
      </c>
      <c r="D23" s="35">
        <v>6748</v>
      </c>
      <c r="E23" s="36">
        <f t="shared" si="0"/>
        <v>-9.7860962566844947</v>
      </c>
      <c r="F23" s="36">
        <f t="shared" si="2"/>
        <v>6.9451019946069454</v>
      </c>
      <c r="G23" s="35">
        <v>37803</v>
      </c>
      <c r="H23" s="35">
        <v>33736</v>
      </c>
      <c r="I23" s="36">
        <f t="shared" si="1"/>
        <v>-10.758405417559459</v>
      </c>
      <c r="J23" s="36">
        <f t="shared" si="3"/>
        <v>6.8279334855329417</v>
      </c>
      <c r="K23" s="79"/>
      <c r="L23" s="35">
        <v>350807</v>
      </c>
      <c r="M23" s="36">
        <f t="shared" si="4"/>
        <v>8.3054556853118999</v>
      </c>
      <c r="N23" s="15"/>
    </row>
    <row r="24" spans="1:14" ht="15.75">
      <c r="A24" s="12"/>
      <c r="B24" s="34" t="s">
        <v>294</v>
      </c>
      <c r="C24" s="35">
        <v>384</v>
      </c>
      <c r="D24" s="35">
        <v>409</v>
      </c>
      <c r="E24" s="36">
        <f t="shared" si="0"/>
        <v>6.5104166666666741</v>
      </c>
      <c r="F24" s="36">
        <f t="shared" si="2"/>
        <v>0.42094646055042095</v>
      </c>
      <c r="G24" s="35">
        <v>1939</v>
      </c>
      <c r="H24" s="35">
        <v>1937</v>
      </c>
      <c r="I24" s="36">
        <f t="shared" si="1"/>
        <v>-0.10314595152139949</v>
      </c>
      <c r="J24" s="36">
        <f t="shared" si="3"/>
        <v>0.39203542688751802</v>
      </c>
      <c r="K24" s="79"/>
      <c r="L24" s="35">
        <v>17782</v>
      </c>
      <c r="M24" s="36">
        <f t="shared" si="4"/>
        <v>0.42099391687228649</v>
      </c>
      <c r="N24" s="15"/>
    </row>
    <row r="25" spans="1:14" ht="15.75">
      <c r="A25" s="12"/>
      <c r="B25" s="34" t="s">
        <v>295</v>
      </c>
      <c r="C25" s="35">
        <v>72161</v>
      </c>
      <c r="D25" s="35">
        <v>73438</v>
      </c>
      <c r="E25" s="36">
        <f t="shared" si="0"/>
        <v>1.7696539682099832</v>
      </c>
      <c r="F25" s="36">
        <f>+(D25*100)/$D$26</f>
        <v>75.583046870175579</v>
      </c>
      <c r="G25" s="35">
        <v>351193</v>
      </c>
      <c r="H25" s="35">
        <v>370432</v>
      </c>
      <c r="I25" s="36">
        <f t="shared" si="1"/>
        <v>5.4781843601666269</v>
      </c>
      <c r="J25" s="36">
        <f>+(H25*100)/$H$26</f>
        <v>74.972879325140454</v>
      </c>
      <c r="K25" s="79"/>
      <c r="L25" s="35">
        <v>2959796</v>
      </c>
      <c r="M25" s="36">
        <f>+(L25*100)/$L$26</f>
        <v>70.074013675791591</v>
      </c>
      <c r="N25" s="15"/>
    </row>
    <row r="26" spans="1:14" ht="15.75">
      <c r="A26" s="12"/>
      <c r="B26" s="40" t="s">
        <v>70</v>
      </c>
      <c r="C26" s="37">
        <f>SUM(C17:C25)</f>
        <v>97970</v>
      </c>
      <c r="D26" s="37">
        <f>SUM(D17:D25)</f>
        <v>97162</v>
      </c>
      <c r="E26" s="38">
        <f t="shared" si="0"/>
        <v>-0.82474226804123418</v>
      </c>
      <c r="F26" s="38">
        <f>SUM(F17:F25)</f>
        <v>100</v>
      </c>
      <c r="G26" s="37">
        <f t="shared" ref="G26:H26" si="5">SUM(G17:G25)</f>
        <v>488537</v>
      </c>
      <c r="H26" s="37">
        <f t="shared" si="5"/>
        <v>494088</v>
      </c>
      <c r="I26" s="38">
        <f t="shared" si="1"/>
        <v>1.1362496596982519</v>
      </c>
      <c r="J26" s="38">
        <f>SUM(J17:J25)</f>
        <v>100</v>
      </c>
      <c r="K26" s="4"/>
      <c r="L26" s="37">
        <f t="shared" ref="L26:M26" si="6">SUM(L17:L25)</f>
        <v>4223814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311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191</v>
      </c>
      <c r="D29" s="35">
        <v>150</v>
      </c>
      <c r="E29" s="36">
        <f t="shared" ref="E29:E37" si="7">IF(ISBLANK(D29),"",(IFERROR(((D29/C29-1)*100),"")))</f>
        <v>-21.465968586387429</v>
      </c>
      <c r="F29" s="36">
        <f>+(D29*100)/$D$38</f>
        <v>0.29775492784405583</v>
      </c>
      <c r="G29" s="35">
        <v>854</v>
      </c>
      <c r="H29" s="35">
        <v>832</v>
      </c>
      <c r="I29" s="36">
        <f t="shared" ref="I29:I37" si="8">IF(ISBLANK(H29),"",(IFERROR(((H29/G29-1)*100),"")))</f>
        <v>-2.5761124121779888</v>
      </c>
      <c r="J29" s="36">
        <f>+(H29*100)/$H$38</f>
        <v>0.31879715381579504</v>
      </c>
      <c r="K29" s="79"/>
      <c r="L29" s="35">
        <v>7735</v>
      </c>
      <c r="M29" s="36">
        <f>+(L29*100)/$L$38</f>
        <v>0.33333247145234701</v>
      </c>
      <c r="N29" s="15"/>
    </row>
    <row r="30" spans="1:14" ht="15.75">
      <c r="A30" s="12"/>
      <c r="B30" s="34" t="s">
        <v>288</v>
      </c>
      <c r="C30" s="35">
        <v>520</v>
      </c>
      <c r="D30" s="35">
        <v>398</v>
      </c>
      <c r="E30" s="36">
        <f t="shared" si="7"/>
        <v>-23.461538461538467</v>
      </c>
      <c r="F30" s="36">
        <f t="shared" ref="F30:F36" si="9">+(D30*100)/$D$38</f>
        <v>0.79004307521289474</v>
      </c>
      <c r="G30" s="35">
        <v>2709</v>
      </c>
      <c r="H30" s="35">
        <v>2501</v>
      </c>
      <c r="I30" s="36">
        <f t="shared" si="8"/>
        <v>-7.6781100036913958</v>
      </c>
      <c r="J30" s="36">
        <f t="shared" ref="J30:J36" si="10">+(H30*100)/$H$38</f>
        <v>0.95830730972752809</v>
      </c>
      <c r="K30" s="79"/>
      <c r="L30" s="35">
        <v>25792</v>
      </c>
      <c r="M30" s="36">
        <f t="shared" ref="M30:M36" si="11">+(L30*100)/$L$38</f>
        <v>1.1114817199352209</v>
      </c>
      <c r="N30" s="15"/>
    </row>
    <row r="31" spans="1:14" ht="15.75">
      <c r="A31" s="12"/>
      <c r="B31" s="34" t="s">
        <v>289</v>
      </c>
      <c r="C31" s="35">
        <v>1169</v>
      </c>
      <c r="D31" s="35">
        <v>1189</v>
      </c>
      <c r="E31" s="36">
        <f t="shared" si="7"/>
        <v>1.7108639863130826</v>
      </c>
      <c r="F31" s="36">
        <f t="shared" si="9"/>
        <v>2.3602040613772157</v>
      </c>
      <c r="G31" s="35">
        <v>9188</v>
      </c>
      <c r="H31" s="35">
        <v>8270</v>
      </c>
      <c r="I31" s="36">
        <f t="shared" si="8"/>
        <v>-9.9912929908576373</v>
      </c>
      <c r="J31" s="36">
        <f t="shared" si="10"/>
        <v>3.1688130553565204</v>
      </c>
      <c r="K31" s="79"/>
      <c r="L31" s="35">
        <v>64432</v>
      </c>
      <c r="M31" s="36">
        <f t="shared" si="11"/>
        <v>2.7766357854709276</v>
      </c>
      <c r="N31" s="15"/>
    </row>
    <row r="32" spans="1:14" ht="15.75">
      <c r="A32" s="12"/>
      <c r="B32" s="34" t="s">
        <v>290</v>
      </c>
      <c r="C32" s="35">
        <v>1561</v>
      </c>
      <c r="D32" s="35">
        <v>1388</v>
      </c>
      <c r="E32" s="36">
        <f t="shared" si="7"/>
        <v>-11.082639333760413</v>
      </c>
      <c r="F32" s="36">
        <f t="shared" si="9"/>
        <v>2.7552255989836634</v>
      </c>
      <c r="G32" s="35">
        <v>8068</v>
      </c>
      <c r="H32" s="35">
        <v>7270</v>
      </c>
      <c r="I32" s="36">
        <f t="shared" si="8"/>
        <v>-9.8909271194843829</v>
      </c>
      <c r="J32" s="36">
        <f t="shared" si="10"/>
        <v>2.7856433993279204</v>
      </c>
      <c r="K32" s="79"/>
      <c r="L32" s="35">
        <v>65319</v>
      </c>
      <c r="M32" s="36">
        <f t="shared" si="11"/>
        <v>2.8148602072134268</v>
      </c>
      <c r="N32" s="15"/>
    </row>
    <row r="33" spans="1:14" ht="15.75">
      <c r="A33" s="12"/>
      <c r="B33" s="34" t="s">
        <v>291</v>
      </c>
      <c r="C33" s="35">
        <v>2459</v>
      </c>
      <c r="D33" s="35">
        <v>2332</v>
      </c>
      <c r="E33" s="36">
        <f t="shared" si="7"/>
        <v>-5.1647010980073187</v>
      </c>
      <c r="F33" s="36">
        <f t="shared" si="9"/>
        <v>4.6290966115489214</v>
      </c>
      <c r="G33" s="35">
        <v>13971</v>
      </c>
      <c r="H33" s="35">
        <v>11549</v>
      </c>
      <c r="I33" s="36">
        <f t="shared" si="8"/>
        <v>-17.335910099491802</v>
      </c>
      <c r="J33" s="36">
        <f t="shared" si="10"/>
        <v>4.4252263574742985</v>
      </c>
      <c r="K33" s="79"/>
      <c r="L33" s="35">
        <v>128475</v>
      </c>
      <c r="M33" s="36">
        <f t="shared" si="11"/>
        <v>5.5365079857582788</v>
      </c>
      <c r="N33" s="15"/>
    </row>
    <row r="34" spans="1:14" ht="15.75">
      <c r="A34" s="12"/>
      <c r="B34" s="34" t="s">
        <v>292</v>
      </c>
      <c r="C34" s="35">
        <v>6123</v>
      </c>
      <c r="D34" s="35">
        <v>5509</v>
      </c>
      <c r="E34" s="36">
        <f t="shared" si="7"/>
        <v>-10.027764167891561</v>
      </c>
      <c r="F34" s="36">
        <f t="shared" si="9"/>
        <v>10.935545983286023</v>
      </c>
      <c r="G34" s="35">
        <v>32196</v>
      </c>
      <c r="H34" s="35">
        <v>28846</v>
      </c>
      <c r="I34" s="36">
        <f t="shared" si="8"/>
        <v>-10.405019257050563</v>
      </c>
      <c r="J34" s="36">
        <f t="shared" si="10"/>
        <v>11.052911897800989</v>
      </c>
      <c r="K34" s="79"/>
      <c r="L34" s="35">
        <v>308646</v>
      </c>
      <c r="M34" s="36">
        <f t="shared" si="11"/>
        <v>13.300805944910291</v>
      </c>
      <c r="N34" s="15"/>
    </row>
    <row r="35" spans="1:14" ht="15.75">
      <c r="A35" s="12"/>
      <c r="B35" s="34" t="s">
        <v>293</v>
      </c>
      <c r="C35" s="35">
        <v>2430</v>
      </c>
      <c r="D35" s="35">
        <v>2211</v>
      </c>
      <c r="E35" s="36">
        <f t="shared" si="7"/>
        <v>-9.0123456790123448</v>
      </c>
      <c r="F35" s="36">
        <f t="shared" si="9"/>
        <v>4.3889076364213828</v>
      </c>
      <c r="G35" s="35">
        <v>12645</v>
      </c>
      <c r="H35" s="35">
        <v>11060</v>
      </c>
      <c r="I35" s="36">
        <f t="shared" si="8"/>
        <v>-12.534598655595097</v>
      </c>
      <c r="J35" s="36">
        <f t="shared" si="10"/>
        <v>4.2378563956763138</v>
      </c>
      <c r="K35" s="79"/>
      <c r="L35" s="35">
        <v>120000</v>
      </c>
      <c r="M35" s="36">
        <f t="shared" si="11"/>
        <v>5.171285917812753</v>
      </c>
      <c r="N35" s="15"/>
    </row>
    <row r="36" spans="1:14" ht="15.75">
      <c r="A36" s="12"/>
      <c r="B36" s="34" t="s">
        <v>294</v>
      </c>
      <c r="C36" s="35">
        <v>202</v>
      </c>
      <c r="D36" s="35">
        <v>203</v>
      </c>
      <c r="E36" s="36">
        <f t="shared" si="7"/>
        <v>0.49504950495049549</v>
      </c>
      <c r="F36" s="36">
        <f t="shared" si="9"/>
        <v>0.40296166901562219</v>
      </c>
      <c r="G36" s="35">
        <v>1056</v>
      </c>
      <c r="H36" s="35">
        <v>1047</v>
      </c>
      <c r="I36" s="36">
        <f t="shared" si="8"/>
        <v>-0.85227272727272929</v>
      </c>
      <c r="J36" s="36">
        <f t="shared" si="10"/>
        <v>0.40117862986194397</v>
      </c>
      <c r="K36" s="79"/>
      <c r="L36" s="35">
        <v>9713</v>
      </c>
      <c r="M36" s="36">
        <f t="shared" si="11"/>
        <v>0.41857250099762722</v>
      </c>
      <c r="N36" s="15"/>
    </row>
    <row r="37" spans="1:14" ht="15.75">
      <c r="A37" s="12"/>
      <c r="B37" s="34" t="s">
        <v>295</v>
      </c>
      <c r="C37" s="35">
        <v>36771</v>
      </c>
      <c r="D37" s="35">
        <v>36997</v>
      </c>
      <c r="E37" s="36">
        <f t="shared" si="7"/>
        <v>0.61461477795001773</v>
      </c>
      <c r="F37" s="36">
        <f>+(D37*100)/$D$38</f>
        <v>73.440260436310226</v>
      </c>
      <c r="G37" s="35">
        <v>184892</v>
      </c>
      <c r="H37" s="35">
        <v>189606</v>
      </c>
      <c r="I37" s="36">
        <f t="shared" si="8"/>
        <v>2.5495965212123828</v>
      </c>
      <c r="J37" s="36">
        <f>+(H37*100)/$H$38</f>
        <v>72.651265800958697</v>
      </c>
      <c r="K37" s="79"/>
      <c r="L37" s="35">
        <v>1590394</v>
      </c>
      <c r="M37" s="36">
        <f>+(L37*100)/$L$38</f>
        <v>68.536517466449126</v>
      </c>
      <c r="N37" s="15"/>
    </row>
    <row r="38" spans="1:14" ht="15.75">
      <c r="A38" s="12"/>
      <c r="B38" s="40" t="s">
        <v>70</v>
      </c>
      <c r="C38" s="37">
        <f>SUM(C29:C37)</f>
        <v>51426</v>
      </c>
      <c r="D38" s="37">
        <f>SUM(D29:D37)</f>
        <v>50377</v>
      </c>
      <c r="E38" s="38">
        <f t="shared" ref="E38" si="12">IF(ISBLANK(D38),"",(IFERROR(((D38/C38-1)*100),"")))</f>
        <v>-2.0398242134328948</v>
      </c>
      <c r="F38" s="38">
        <f>SUM(F29:F37)</f>
        <v>100</v>
      </c>
      <c r="G38" s="37">
        <f t="shared" ref="G38:H38" si="13">SUM(G29:G37)</f>
        <v>265579</v>
      </c>
      <c r="H38" s="37">
        <f t="shared" si="13"/>
        <v>260981</v>
      </c>
      <c r="I38" s="38">
        <f t="shared" ref="I38" si="14">IF(ISBLANK(H38),"",(IFERROR(((H38/G38-1)*100),"")))</f>
        <v>-1.7313115871360307</v>
      </c>
      <c r="J38" s="38">
        <f>SUM(J29:J37)</f>
        <v>100</v>
      </c>
      <c r="K38" s="4"/>
      <c r="L38" s="37">
        <f t="shared" ref="L38:M38" si="15">SUM(L29:L37)</f>
        <v>2320506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312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213</v>
      </c>
      <c r="D41" s="35">
        <f t="shared" si="16"/>
        <v>186</v>
      </c>
      <c r="E41" s="36">
        <f t="shared" ref="E41:E50" si="17">IF(ISBLANK(D41),"",(IFERROR(((D41/C41-1)*100),"")))</f>
        <v>-12.676056338028175</v>
      </c>
      <c r="F41" s="36">
        <f>+(D41*100)/$D$50</f>
        <v>0.39756332157742869</v>
      </c>
      <c r="G41" s="35">
        <f t="shared" ref="G41:H49" si="18">G17-G29</f>
        <v>1151</v>
      </c>
      <c r="H41" s="35">
        <f t="shared" si="18"/>
        <v>1100</v>
      </c>
      <c r="I41" s="36">
        <f t="shared" ref="I41:I50" si="19">IF(ISBLANK(H41),"",(IFERROR(((H41/G41-1)*100),"")))</f>
        <v>-4.4309296264118174</v>
      </c>
      <c r="J41" s="36">
        <f>+(H41*100)/$H$50</f>
        <v>0.47188630114067787</v>
      </c>
      <c r="K41" s="79"/>
      <c r="L41" s="35">
        <f t="shared" ref="L41:L49" si="20">L17-L29</f>
        <v>9658</v>
      </c>
      <c r="M41" s="36">
        <f>+(L41*100)/$L$50</f>
        <v>0.50743232309221631</v>
      </c>
      <c r="N41" s="15"/>
    </row>
    <row r="42" spans="1:14" ht="15.75">
      <c r="A42" s="12"/>
      <c r="B42" s="34" t="s">
        <v>288</v>
      </c>
      <c r="C42" s="35">
        <f t="shared" si="16"/>
        <v>541</v>
      </c>
      <c r="D42" s="35">
        <f t="shared" si="16"/>
        <v>473</v>
      </c>
      <c r="E42" s="36">
        <f t="shared" si="17"/>
        <v>-12.569316081330872</v>
      </c>
      <c r="F42" s="36">
        <f t="shared" ref="F42:F48" si="21">+(D42*100)/$D$50</f>
        <v>1.0110078016458266</v>
      </c>
      <c r="G42" s="35">
        <f t="shared" si="18"/>
        <v>2683</v>
      </c>
      <c r="H42" s="35">
        <f t="shared" si="18"/>
        <v>2632</v>
      </c>
      <c r="I42" s="36">
        <f t="shared" si="19"/>
        <v>-1.9008572493477427</v>
      </c>
      <c r="J42" s="36">
        <f t="shared" ref="J42:J48" si="22">+(H42*100)/$H$50</f>
        <v>1.1290952223656947</v>
      </c>
      <c r="K42" s="79"/>
      <c r="L42" s="35">
        <f t="shared" si="20"/>
        <v>25215</v>
      </c>
      <c r="M42" s="36">
        <f t="shared" ref="M42:M48" si="23">+(L42*100)/$L$50</f>
        <v>1.3247987188621075</v>
      </c>
      <c r="N42" s="15"/>
    </row>
    <row r="43" spans="1:14" ht="15.75">
      <c r="A43" s="12"/>
      <c r="B43" s="34" t="s">
        <v>289</v>
      </c>
      <c r="C43" s="35">
        <f t="shared" si="16"/>
        <v>349</v>
      </c>
      <c r="D43" s="35">
        <f t="shared" si="16"/>
        <v>430</v>
      </c>
      <c r="E43" s="36">
        <f t="shared" si="17"/>
        <v>23.209169054441258</v>
      </c>
      <c r="F43" s="36">
        <f t="shared" si="21"/>
        <v>0.91909800149620602</v>
      </c>
      <c r="G43" s="35">
        <f t="shared" si="18"/>
        <v>2382</v>
      </c>
      <c r="H43" s="35">
        <f t="shared" si="18"/>
        <v>2467</v>
      </c>
      <c r="I43" s="36">
        <f t="shared" si="19"/>
        <v>3.5684298908480239</v>
      </c>
      <c r="J43" s="36">
        <f t="shared" si="22"/>
        <v>1.058312277194593</v>
      </c>
      <c r="K43" s="79"/>
      <c r="L43" s="35">
        <f t="shared" si="20"/>
        <v>19778</v>
      </c>
      <c r="M43" s="36">
        <f t="shared" si="23"/>
        <v>1.0391381741683428</v>
      </c>
      <c r="N43" s="15"/>
    </row>
    <row r="44" spans="1:14" ht="15.75">
      <c r="A44" s="12"/>
      <c r="B44" s="34" t="s">
        <v>290</v>
      </c>
      <c r="C44" s="35">
        <f t="shared" si="16"/>
        <v>413</v>
      </c>
      <c r="D44" s="35">
        <f t="shared" si="16"/>
        <v>414</v>
      </c>
      <c r="E44" s="36">
        <f t="shared" si="17"/>
        <v>0.2421307506053294</v>
      </c>
      <c r="F44" s="36">
        <f t="shared" si="21"/>
        <v>0.88489900609169603</v>
      </c>
      <c r="G44" s="35">
        <f t="shared" si="18"/>
        <v>2022</v>
      </c>
      <c r="H44" s="35">
        <f t="shared" si="18"/>
        <v>2025</v>
      </c>
      <c r="I44" s="36">
        <f t="shared" si="19"/>
        <v>0.14836795252226587</v>
      </c>
      <c r="J44" s="36">
        <f t="shared" si="22"/>
        <v>0.86869978164533879</v>
      </c>
      <c r="K44" s="79"/>
      <c r="L44" s="35">
        <f t="shared" si="20"/>
        <v>17683</v>
      </c>
      <c r="M44" s="36">
        <f t="shared" si="23"/>
        <v>0.9290666565789667</v>
      </c>
      <c r="N44" s="15"/>
    </row>
    <row r="45" spans="1:14" ht="15.75">
      <c r="A45" s="12"/>
      <c r="B45" s="34" t="s">
        <v>291</v>
      </c>
      <c r="C45" s="35">
        <f t="shared" si="16"/>
        <v>1344</v>
      </c>
      <c r="D45" s="35">
        <f t="shared" si="16"/>
        <v>1196</v>
      </c>
      <c r="E45" s="36">
        <f t="shared" si="17"/>
        <v>-11.011904761904766</v>
      </c>
      <c r="F45" s="36">
        <f t="shared" si="21"/>
        <v>2.5563749064871217</v>
      </c>
      <c r="G45" s="35">
        <f t="shared" si="18"/>
        <v>6938</v>
      </c>
      <c r="H45" s="35">
        <f t="shared" si="18"/>
        <v>6064</v>
      </c>
      <c r="I45" s="36">
        <f t="shared" si="19"/>
        <v>-12.597290285384833</v>
      </c>
      <c r="J45" s="36">
        <f t="shared" si="22"/>
        <v>2.6013804819246098</v>
      </c>
      <c r="K45" s="79"/>
      <c r="L45" s="35">
        <f t="shared" si="20"/>
        <v>65806</v>
      </c>
      <c r="M45" s="36">
        <f t="shared" si="23"/>
        <v>3.4574540746952147</v>
      </c>
      <c r="N45" s="15"/>
    </row>
    <row r="46" spans="1:14" ht="15.75">
      <c r="A46" s="12"/>
      <c r="B46" s="34" t="s">
        <v>292</v>
      </c>
      <c r="C46" s="35">
        <f t="shared" si="16"/>
        <v>3062</v>
      </c>
      <c r="D46" s="35">
        <f t="shared" si="16"/>
        <v>2902</v>
      </c>
      <c r="E46" s="36">
        <f t="shared" si="17"/>
        <v>-5.2253429131286726</v>
      </c>
      <c r="F46" s="36">
        <f t="shared" si="21"/>
        <v>6.2028427914929996</v>
      </c>
      <c r="G46" s="35">
        <f t="shared" si="18"/>
        <v>15440</v>
      </c>
      <c r="H46" s="35">
        <f t="shared" si="18"/>
        <v>14427</v>
      </c>
      <c r="I46" s="36">
        <f t="shared" si="19"/>
        <v>-6.5608808290155469</v>
      </c>
      <c r="J46" s="36">
        <f t="shared" si="22"/>
        <v>6.1890033332332361</v>
      </c>
      <c r="K46" s="79"/>
      <c r="L46" s="35">
        <f t="shared" si="20"/>
        <v>156890</v>
      </c>
      <c r="M46" s="36">
        <f t="shared" si="23"/>
        <v>8.2430168947957974</v>
      </c>
      <c r="N46" s="15"/>
    </row>
    <row r="47" spans="1:14" ht="15.75">
      <c r="A47" s="12"/>
      <c r="B47" s="34" t="s">
        <v>293</v>
      </c>
      <c r="C47" s="35">
        <f t="shared" si="16"/>
        <v>5050</v>
      </c>
      <c r="D47" s="35">
        <f t="shared" si="16"/>
        <v>4537</v>
      </c>
      <c r="E47" s="36">
        <f t="shared" si="17"/>
        <v>-10.158415841584157</v>
      </c>
      <c r="F47" s="36">
        <f t="shared" si="21"/>
        <v>9.6975526343913643</v>
      </c>
      <c r="G47" s="35">
        <f t="shared" si="18"/>
        <v>25158</v>
      </c>
      <c r="H47" s="35">
        <f t="shared" si="18"/>
        <v>22676</v>
      </c>
      <c r="I47" s="36">
        <f t="shared" si="19"/>
        <v>-9.8656490977025229</v>
      </c>
      <c r="J47" s="36">
        <f t="shared" si="22"/>
        <v>9.7277216042418289</v>
      </c>
      <c r="K47" s="79"/>
      <c r="L47" s="35">
        <f t="shared" si="20"/>
        <v>230807</v>
      </c>
      <c r="M47" s="36">
        <f t="shared" si="23"/>
        <v>12.126623751909833</v>
      </c>
      <c r="N47" s="15"/>
    </row>
    <row r="48" spans="1:14" ht="15.75">
      <c r="A48" s="12"/>
      <c r="B48" s="34" t="s">
        <v>294</v>
      </c>
      <c r="C48" s="35">
        <f t="shared" si="16"/>
        <v>182</v>
      </c>
      <c r="D48" s="35">
        <f t="shared" si="16"/>
        <v>206</v>
      </c>
      <c r="E48" s="36">
        <f t="shared" si="17"/>
        <v>13.186813186813184</v>
      </c>
      <c r="F48" s="36">
        <f t="shared" si="21"/>
        <v>0.44031206583306615</v>
      </c>
      <c r="G48" s="35">
        <f t="shared" si="18"/>
        <v>883</v>
      </c>
      <c r="H48" s="35">
        <f t="shared" si="18"/>
        <v>890</v>
      </c>
      <c r="I48" s="36">
        <f t="shared" si="19"/>
        <v>0.79275198187995777</v>
      </c>
      <c r="J48" s="36">
        <f t="shared" si="22"/>
        <v>0.38179891637745755</v>
      </c>
      <c r="K48" s="79"/>
      <c r="L48" s="35">
        <f t="shared" si="20"/>
        <v>8069</v>
      </c>
      <c r="M48" s="36">
        <f t="shared" si="23"/>
        <v>0.42394609805664663</v>
      </c>
      <c r="N48" s="15"/>
    </row>
    <row r="49" spans="1:14" ht="15.75">
      <c r="A49" s="12"/>
      <c r="B49" s="34" t="s">
        <v>295</v>
      </c>
      <c r="C49" s="35">
        <f t="shared" si="16"/>
        <v>35390</v>
      </c>
      <c r="D49" s="35">
        <f t="shared" si="16"/>
        <v>36441</v>
      </c>
      <c r="E49" s="36">
        <f t="shared" si="17"/>
        <v>2.9697654704718746</v>
      </c>
      <c r="F49" s="36">
        <f>+(D49*100)/$D$50</f>
        <v>77.89034947098429</v>
      </c>
      <c r="G49" s="35">
        <f t="shared" si="18"/>
        <v>166301</v>
      </c>
      <c r="H49" s="35">
        <f t="shared" si="18"/>
        <v>180826</v>
      </c>
      <c r="I49" s="36">
        <f t="shared" si="19"/>
        <v>8.7341627530802555</v>
      </c>
      <c r="J49" s="36">
        <f>+(H49*100)/$H$50</f>
        <v>77.572102081876565</v>
      </c>
      <c r="K49" s="79"/>
      <c r="L49" s="35">
        <f t="shared" si="20"/>
        <v>1369402</v>
      </c>
      <c r="M49" s="36">
        <f>+(L49*100)/$L$50</f>
        <v>71.948523307840873</v>
      </c>
      <c r="N49" s="15"/>
    </row>
    <row r="50" spans="1:14" ht="15.75">
      <c r="A50" s="12"/>
      <c r="B50" s="40" t="s">
        <v>70</v>
      </c>
      <c r="C50" s="37">
        <f>SUM(C41:C49)</f>
        <v>46544</v>
      </c>
      <c r="D50" s="37">
        <f>SUM(D41:D49)</f>
        <v>46785</v>
      </c>
      <c r="E50" s="38">
        <f t="shared" si="17"/>
        <v>0.51778961842556814</v>
      </c>
      <c r="F50" s="38">
        <f>SUM(F41:F49)</f>
        <v>100</v>
      </c>
      <c r="G50" s="37">
        <f t="shared" ref="G50:H50" si="24">SUM(G41:G49)</f>
        <v>222958</v>
      </c>
      <c r="H50" s="37">
        <f t="shared" si="24"/>
        <v>233107</v>
      </c>
      <c r="I50" s="38">
        <f t="shared" si="19"/>
        <v>4.5519783995191965</v>
      </c>
      <c r="J50" s="38">
        <f>SUM(J41:J49)</f>
        <v>100</v>
      </c>
      <c r="K50" s="4"/>
      <c r="L50" s="37">
        <f t="shared" ref="L50:M50" si="25">SUM(L41:L49)</f>
        <v>1903308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319</v>
      </c>
      <c r="F14" s="101" t="s">
        <v>320</v>
      </c>
      <c r="G14" s="67"/>
      <c r="H14" s="102" t="s">
        <v>268</v>
      </c>
      <c r="I14" s="102"/>
      <c r="J14" s="100" t="s">
        <v>319</v>
      </c>
      <c r="K14" s="101" t="s">
        <v>320</v>
      </c>
      <c r="L14" s="32"/>
      <c r="M14" s="102" t="s">
        <v>268</v>
      </c>
      <c r="N14" s="102"/>
      <c r="O14" s="100" t="s">
        <v>319</v>
      </c>
      <c r="P14" s="101" t="s">
        <v>320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35">
        <v>101419</v>
      </c>
      <c r="E18" s="36">
        <f t="shared" si="0"/>
        <v>-3.724974606760767</v>
      </c>
      <c r="F18" s="35">
        <v>3936973</v>
      </c>
      <c r="G18" s="67"/>
      <c r="H18" s="35">
        <v>47461</v>
      </c>
      <c r="I18" s="35">
        <v>47490</v>
      </c>
      <c r="J18" s="36">
        <f t="shared" si="1"/>
        <v>6.1102800193846285E-2</v>
      </c>
      <c r="K18" s="35">
        <v>1766276</v>
      </c>
      <c r="L18" s="32"/>
      <c r="M18" s="35">
        <v>57882</v>
      </c>
      <c r="N18" s="35">
        <v>53929</v>
      </c>
      <c r="O18" s="36">
        <f t="shared" si="2"/>
        <v>-6.8294115614526145</v>
      </c>
      <c r="P18" s="35">
        <v>2170697</v>
      </c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35">
        <v>88165</v>
      </c>
      <c r="E19" s="36">
        <f t="shared" si="0"/>
        <v>-14.554723161761141</v>
      </c>
      <c r="F19" s="35">
        <v>4025138</v>
      </c>
      <c r="G19" s="67"/>
      <c r="H19" s="35">
        <v>46216</v>
      </c>
      <c r="I19" s="35">
        <v>41615</v>
      </c>
      <c r="J19" s="36">
        <f t="shared" si="1"/>
        <v>-9.9554266920547025</v>
      </c>
      <c r="K19" s="35">
        <v>1807891</v>
      </c>
      <c r="L19" s="83"/>
      <c r="M19" s="35">
        <v>56967</v>
      </c>
      <c r="N19" s="35">
        <v>46550</v>
      </c>
      <c r="O19" s="36">
        <f t="shared" si="2"/>
        <v>-18.286025242684357</v>
      </c>
      <c r="P19" s="35">
        <v>2217247</v>
      </c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35">
        <v>101514</v>
      </c>
      <c r="E20" s="36">
        <f>IF(ISBLANK(D20),"",(IFERROR(((D20/C20-1)*100),"")))</f>
        <v>31.937458572152689</v>
      </c>
      <c r="F20" s="35">
        <v>4126652</v>
      </c>
      <c r="G20" s="67"/>
      <c r="H20" s="35">
        <v>36118</v>
      </c>
      <c r="I20" s="35">
        <v>48632</v>
      </c>
      <c r="J20" s="36">
        <f>IF(ISBLANK(I20),"",(IFERROR(((I20/H20-1)*100),"")))</f>
        <v>34.647544160806241</v>
      </c>
      <c r="K20" s="35">
        <v>1856523</v>
      </c>
      <c r="L20" s="83"/>
      <c r="M20" s="35">
        <v>40823</v>
      </c>
      <c r="N20" s="35">
        <v>52882</v>
      </c>
      <c r="O20" s="36">
        <f>IF(ISBLANK(N20),"",(IFERROR(((N20/M20-1)*100),"")))</f>
        <v>29.539720255738189</v>
      </c>
      <c r="P20" s="35">
        <v>2270129</v>
      </c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109">
        <v>97162</v>
      </c>
      <c r="E21" s="110">
        <f t="shared" ref="E21:E28" si="3">IF(ISBLANK(D21),"",(IFERROR(((D21/C21-1)*100),"")))</f>
        <v>-0.82474226804123418</v>
      </c>
      <c r="F21" s="109">
        <v>4223814</v>
      </c>
      <c r="G21" s="67"/>
      <c r="H21" s="35">
        <v>46544</v>
      </c>
      <c r="I21" s="109">
        <v>46785</v>
      </c>
      <c r="J21" s="110">
        <f t="shared" ref="J21:J28" si="4">IF(ISBLANK(I21),"",(IFERROR(((I21/H21-1)*100),"")))</f>
        <v>0.51778961842556814</v>
      </c>
      <c r="K21" s="109">
        <v>1903308</v>
      </c>
      <c r="L21" s="32"/>
      <c r="M21" s="35">
        <v>51426</v>
      </c>
      <c r="N21" s="109">
        <v>50377</v>
      </c>
      <c r="O21" s="110">
        <f t="shared" ref="O21:O28" si="5">IF(ISBLANK(N21),"",(IFERROR(((N21/M21-1)*100),"")))</f>
        <v>-2.0398242134328948</v>
      </c>
      <c r="P21" s="109">
        <v>2320506</v>
      </c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35"/>
      <c r="E22" s="36" t="str">
        <f t="shared" si="3"/>
        <v/>
      </c>
      <c r="F22" s="35"/>
      <c r="G22" s="67"/>
      <c r="H22" s="35">
        <v>46968</v>
      </c>
      <c r="I22" s="35"/>
      <c r="J22" s="36" t="str">
        <f t="shared" si="4"/>
        <v/>
      </c>
      <c r="K22" s="35"/>
      <c r="L22" s="32"/>
      <c r="M22" s="35">
        <v>52122</v>
      </c>
      <c r="N22" s="35"/>
      <c r="O22" s="36" t="str">
        <f t="shared" si="5"/>
        <v/>
      </c>
      <c r="P22" s="35"/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/>
      <c r="E23" s="36" t="str">
        <f t="shared" si="3"/>
        <v/>
      </c>
      <c r="F23" s="35"/>
      <c r="G23" s="67"/>
      <c r="H23" s="35">
        <v>40458</v>
      </c>
      <c r="I23" s="35"/>
      <c r="J23" s="36" t="str">
        <f t="shared" si="4"/>
        <v/>
      </c>
      <c r="K23" s="35"/>
      <c r="L23" s="32"/>
      <c r="M23" s="35">
        <v>45908</v>
      </c>
      <c r="N23" s="35"/>
      <c r="O23" s="36" t="str">
        <f t="shared" si="5"/>
        <v/>
      </c>
      <c r="P23" s="35"/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35"/>
      <c r="E24" s="36" t="str">
        <f t="shared" si="3"/>
        <v/>
      </c>
      <c r="F24" s="35"/>
      <c r="G24" s="67"/>
      <c r="H24" s="35">
        <v>44092</v>
      </c>
      <c r="I24" s="35"/>
      <c r="J24" s="36" t="str">
        <f t="shared" si="4"/>
        <v/>
      </c>
      <c r="K24" s="35"/>
      <c r="L24" s="32"/>
      <c r="M24" s="35">
        <v>47666</v>
      </c>
      <c r="N24" s="35"/>
      <c r="O24" s="36" t="str">
        <f t="shared" si="5"/>
        <v/>
      </c>
      <c r="P24" s="35"/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35"/>
      <c r="E25" s="36" t="str">
        <f t="shared" si="3"/>
        <v/>
      </c>
      <c r="F25" s="35"/>
      <c r="G25" s="67"/>
      <c r="H25" s="35">
        <v>43513</v>
      </c>
      <c r="I25" s="35"/>
      <c r="J25" s="36" t="str">
        <f t="shared" si="4"/>
        <v/>
      </c>
      <c r="K25" s="35"/>
      <c r="L25" s="32"/>
      <c r="M25" s="35">
        <v>48045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35"/>
      <c r="E26" s="36" t="str">
        <f t="shared" si="3"/>
        <v/>
      </c>
      <c r="F26" s="35"/>
      <c r="G26" s="67"/>
      <c r="H26" s="35">
        <v>45119</v>
      </c>
      <c r="I26" s="35"/>
      <c r="J26" s="36" t="str">
        <f t="shared" si="4"/>
        <v/>
      </c>
      <c r="K26" s="35"/>
      <c r="L26" s="32"/>
      <c r="M26" s="35">
        <v>50241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35"/>
      <c r="E27" s="36" t="str">
        <f t="shared" si="3"/>
        <v/>
      </c>
      <c r="F27" s="35"/>
      <c r="G27" s="67"/>
      <c r="H27" s="35">
        <v>42502</v>
      </c>
      <c r="I27" s="35"/>
      <c r="J27" s="36" t="str">
        <f t="shared" si="4"/>
        <v/>
      </c>
      <c r="K27" s="35"/>
      <c r="L27" s="32"/>
      <c r="M27" s="35">
        <v>45731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494058</v>
      </c>
      <c r="E29" s="75"/>
      <c r="F29" s="76"/>
      <c r="G29" s="80"/>
      <c r="H29" s="76">
        <f>SUM(H17:H28)</f>
        <v>513470</v>
      </c>
      <c r="I29" s="76">
        <f>SUM(I17:I28)</f>
        <v>233111</v>
      </c>
      <c r="J29" s="75"/>
      <c r="K29" s="76"/>
      <c r="L29" s="80"/>
      <c r="M29" s="76">
        <f>SUM(M17:M28)</f>
        <v>582898</v>
      </c>
      <c r="N29" s="76">
        <f>SUM(N17:N28)</f>
        <v>260947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SUM(C17:C21)</f>
        <v>488537</v>
      </c>
      <c r="D32" s="76">
        <f>SUM(D17:D21)</f>
        <v>494058</v>
      </c>
      <c r="E32" s="75">
        <f>(D32/C32-1)*100</f>
        <v>1.1301088760933053</v>
      </c>
      <c r="G32" s="21"/>
      <c r="H32" s="76">
        <f>SUM(H17:H21)</f>
        <v>222958</v>
      </c>
      <c r="I32" s="76">
        <f>SUM(I17:I21)</f>
        <v>233111</v>
      </c>
      <c r="J32" s="75">
        <f>(I32/H32-1)*100</f>
        <v>4.5537724593869733</v>
      </c>
      <c r="K32" s="21"/>
      <c r="L32" s="21"/>
      <c r="M32" s="76">
        <f>SUM(M17:M21)</f>
        <v>265579</v>
      </c>
      <c r="N32" s="76">
        <f>SUM(N17:N21)</f>
        <v>260947</v>
      </c>
      <c r="O32" s="75">
        <f>(N32/M32-1)*100</f>
        <v>-1.7441138041787929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1.1301088760933053</v>
      </c>
      <c r="E33" s="21"/>
      <c r="F33" s="77"/>
      <c r="G33" s="21"/>
      <c r="H33" s="77"/>
      <c r="I33" s="75">
        <f>(I32/H32-1)*100</f>
        <v>4.5537724593869733</v>
      </c>
      <c r="J33" s="21"/>
      <c r="K33" s="21"/>
      <c r="L33" s="21"/>
      <c r="M33" s="77"/>
      <c r="N33" s="75">
        <f>(N32/M32-1)*100</f>
        <v>-1.7441138041787929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C21</f>
        <v>97970</v>
      </c>
      <c r="E40" s="82">
        <f>D21</f>
        <v>97162</v>
      </c>
      <c r="F40" s="21"/>
      <c r="G40" s="21"/>
      <c r="H40" s="21" t="s">
        <v>302</v>
      </c>
      <c r="I40" s="82">
        <f>H21</f>
        <v>46544</v>
      </c>
      <c r="J40" s="82">
        <f>I21</f>
        <v>46785</v>
      </c>
      <c r="K40" s="21"/>
      <c r="L40" s="21"/>
      <c r="M40" s="21" t="s">
        <v>302</v>
      </c>
      <c r="N40" s="82">
        <f>M21</f>
        <v>51426</v>
      </c>
      <c r="O40" s="82">
        <f>N21</f>
        <v>50377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B21</f>
        <v xml:space="preserve">  Mayo</v>
      </c>
      <c r="E41" s="21"/>
      <c r="F41" s="21"/>
      <c r="G41" s="21"/>
      <c r="H41" s="21" t="s">
        <v>303</v>
      </c>
      <c r="I41" s="21" t="str">
        <f>B21</f>
        <v xml:space="preserve">  Mayo</v>
      </c>
      <c r="J41" s="21"/>
      <c r="K41" s="21"/>
      <c r="L41" s="21"/>
      <c r="M41" s="21" t="str">
        <f>B21</f>
        <v xml:space="preserve">  Mayo</v>
      </c>
      <c r="N41" s="21" t="str">
        <f>B21</f>
        <v xml:space="preserve">  Mayo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310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319</v>
      </c>
      <c r="F14" s="101" t="s">
        <v>320</v>
      </c>
      <c r="H14" s="102" t="s">
        <v>268</v>
      </c>
      <c r="I14" s="102"/>
      <c r="J14" s="100" t="s">
        <v>319</v>
      </c>
      <c r="K14" s="101" t="s">
        <v>320</v>
      </c>
      <c r="L14" s="32"/>
      <c r="M14" s="102" t="s">
        <v>268</v>
      </c>
      <c r="N14" s="102"/>
      <c r="O14" s="100" t="s">
        <v>319</v>
      </c>
      <c r="P14" s="101" t="s">
        <v>320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35">
        <v>50373</v>
      </c>
      <c r="E18" s="36">
        <f t="shared" si="0"/>
        <v>-9.7516841049161584</v>
      </c>
      <c r="F18" s="35">
        <v>1940118</v>
      </c>
      <c r="G18" s="67"/>
      <c r="H18" s="35">
        <v>36065</v>
      </c>
      <c r="I18" s="35">
        <v>36422</v>
      </c>
      <c r="J18" s="36">
        <f t="shared" si="1"/>
        <v>0.98987938444474732</v>
      </c>
      <c r="K18" s="35">
        <v>1469603</v>
      </c>
      <c r="L18" s="32"/>
      <c r="M18" s="35">
        <v>12374</v>
      </c>
      <c r="N18" s="35">
        <v>13558</v>
      </c>
      <c r="O18" s="36">
        <f t="shared" si="2"/>
        <v>9.5684499757556107</v>
      </c>
      <c r="P18" s="35">
        <v>492876</v>
      </c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35">
        <v>42720</v>
      </c>
      <c r="E19" s="36">
        <f t="shared" si="0"/>
        <v>-20.432110262618743</v>
      </c>
      <c r="F19" s="35">
        <v>1982838</v>
      </c>
      <c r="G19" s="67"/>
      <c r="H19" s="35">
        <v>35408</v>
      </c>
      <c r="I19" s="35">
        <v>32205</v>
      </c>
      <c r="J19" s="36">
        <f t="shared" si="1"/>
        <v>-9.045978309986447</v>
      </c>
      <c r="K19" s="35">
        <v>1501808</v>
      </c>
      <c r="L19" s="83"/>
      <c r="M19" s="35">
        <v>12690</v>
      </c>
      <c r="N19" s="35">
        <v>12072</v>
      </c>
      <c r="O19" s="36">
        <f t="shared" si="2"/>
        <v>-4.8699763593380574</v>
      </c>
      <c r="P19" s="35">
        <v>504948</v>
      </c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35">
        <v>50511</v>
      </c>
      <c r="E20" s="36">
        <f>IF(ISBLANK(D20),"",(IFERROR(((D20/C20-1)*100),"")))</f>
        <v>23.831821524883544</v>
      </c>
      <c r="F20" s="35">
        <v>2033349</v>
      </c>
      <c r="G20" s="67"/>
      <c r="H20" s="35">
        <v>25580</v>
      </c>
      <c r="I20" s="35">
        <v>36126</v>
      </c>
      <c r="J20" s="36">
        <f>IF(ISBLANK(I20),"",(IFERROR(((I20/H20-1)*100),"")))</f>
        <v>41.227521501172795</v>
      </c>
      <c r="K20" s="35">
        <v>1537934</v>
      </c>
      <c r="L20" s="83"/>
      <c r="M20" s="35">
        <v>9218</v>
      </c>
      <c r="N20" s="35">
        <v>13111</v>
      </c>
      <c r="O20" s="36">
        <f>IF(ISBLANK(N20),"",(IFERROR(((N20/M20-1)*100),"")))</f>
        <v>42.232588413972664</v>
      </c>
      <c r="P20" s="35">
        <v>518059</v>
      </c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109">
        <v>48776</v>
      </c>
      <c r="E21" s="110">
        <f t="shared" ref="E21:E28" si="3">IF(ISBLANK(D21),"",(IFERROR(((D21/C21-1)*100),"")))</f>
        <v>-7.0897938969103569</v>
      </c>
      <c r="F21" s="109">
        <v>2082125</v>
      </c>
      <c r="G21" s="67"/>
      <c r="H21" s="35">
        <v>32655</v>
      </c>
      <c r="I21" s="109">
        <v>33955</v>
      </c>
      <c r="J21" s="110">
        <f t="shared" ref="J21:J28" si="4">IF(ISBLANK(I21),"",(IFERROR(((I21/H21-1)*100),"")))</f>
        <v>3.981013627315888</v>
      </c>
      <c r="K21" s="109">
        <v>1571889</v>
      </c>
      <c r="L21" s="32"/>
      <c r="M21" s="35">
        <v>11453</v>
      </c>
      <c r="N21" s="109">
        <v>12630</v>
      </c>
      <c r="O21" s="110">
        <f t="shared" ref="O21:O28" si="5">IF(ISBLANK(N21),"",(IFERROR(((N21/M21-1)*100),"")))</f>
        <v>10.276783375534793</v>
      </c>
      <c r="P21" s="109">
        <v>530689</v>
      </c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35"/>
      <c r="E22" s="36" t="str">
        <f t="shared" si="3"/>
        <v/>
      </c>
      <c r="F22" s="35"/>
      <c r="G22" s="67"/>
      <c r="H22" s="35">
        <v>29938</v>
      </c>
      <c r="I22" s="35"/>
      <c r="J22" s="36" t="str">
        <f t="shared" si="4"/>
        <v/>
      </c>
      <c r="K22" s="35"/>
      <c r="L22" s="32"/>
      <c r="M22" s="35">
        <v>10941</v>
      </c>
      <c r="N22" s="35"/>
      <c r="O22" s="36" t="str">
        <f t="shared" si="5"/>
        <v/>
      </c>
      <c r="P22" s="35"/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/>
      <c r="E23" s="36" t="str">
        <f t="shared" si="3"/>
        <v/>
      </c>
      <c r="F23" s="35"/>
      <c r="G23" s="67"/>
      <c r="H23" s="35">
        <v>29143</v>
      </c>
      <c r="I23" s="35"/>
      <c r="J23" s="36" t="str">
        <f t="shared" si="4"/>
        <v/>
      </c>
      <c r="K23" s="35"/>
      <c r="L23" s="32"/>
      <c r="M23" s="35">
        <v>10158</v>
      </c>
      <c r="N23" s="35"/>
      <c r="O23" s="36" t="str">
        <f t="shared" si="5"/>
        <v/>
      </c>
      <c r="P23" s="35"/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35"/>
      <c r="E24" s="36" t="str">
        <f t="shared" si="3"/>
        <v/>
      </c>
      <c r="F24" s="35"/>
      <c r="G24" s="67"/>
      <c r="H24" s="35">
        <v>31598</v>
      </c>
      <c r="I24" s="35"/>
      <c r="J24" s="36" t="str">
        <f t="shared" si="4"/>
        <v/>
      </c>
      <c r="K24" s="35"/>
      <c r="L24" s="32"/>
      <c r="M24" s="35">
        <v>11379</v>
      </c>
      <c r="N24" s="35"/>
      <c r="O24" s="36" t="str">
        <f t="shared" si="5"/>
        <v/>
      </c>
      <c r="P24" s="35"/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35"/>
      <c r="E25" s="36" t="str">
        <f t="shared" si="3"/>
        <v/>
      </c>
      <c r="F25" s="35"/>
      <c r="G25" s="67"/>
      <c r="H25" s="35">
        <v>31765</v>
      </c>
      <c r="I25" s="35"/>
      <c r="J25" s="36" t="str">
        <f t="shared" si="4"/>
        <v/>
      </c>
      <c r="K25" s="35"/>
      <c r="L25" s="32"/>
      <c r="M25" s="35">
        <v>11575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35"/>
      <c r="E26" s="36" t="str">
        <f t="shared" si="3"/>
        <v/>
      </c>
      <c r="F26" s="35"/>
      <c r="G26" s="67"/>
      <c r="H26" s="35">
        <v>31948</v>
      </c>
      <c r="I26" s="35"/>
      <c r="J26" s="36" t="str">
        <f t="shared" si="4"/>
        <v/>
      </c>
      <c r="K26" s="35"/>
      <c r="L26" s="32"/>
      <c r="M26" s="35">
        <v>11856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35"/>
      <c r="E27" s="36" t="str">
        <f t="shared" si="3"/>
        <v/>
      </c>
      <c r="F27" s="35"/>
      <c r="G27" s="67"/>
      <c r="H27" s="35">
        <v>29036</v>
      </c>
      <c r="I27" s="35"/>
      <c r="J27" s="36" t="str">
        <f t="shared" si="4"/>
        <v/>
      </c>
      <c r="K27" s="35"/>
      <c r="L27" s="32"/>
      <c r="M27" s="35">
        <v>10794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246078</v>
      </c>
      <c r="E29" s="75"/>
      <c r="F29" s="76"/>
      <c r="G29" s="80"/>
      <c r="H29" s="76">
        <f>SUM(H17:H28)</f>
        <v>368338</v>
      </c>
      <c r="I29" s="76">
        <f>SUM(I17:I28)</f>
        <v>176488</v>
      </c>
      <c r="J29" s="75"/>
      <c r="K29" s="76"/>
      <c r="L29" s="80"/>
      <c r="M29" s="76">
        <f>SUM(M17:M28)</f>
        <v>131391</v>
      </c>
      <c r="N29" s="76">
        <f>SUM(N17:N28)</f>
        <v>64603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311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319</v>
      </c>
      <c r="F33" s="101" t="s">
        <v>320</v>
      </c>
      <c r="G33" s="67"/>
      <c r="H33" s="102" t="s">
        <v>268</v>
      </c>
      <c r="I33" s="102"/>
      <c r="J33" s="100" t="s">
        <v>319</v>
      </c>
      <c r="K33" s="101" t="s">
        <v>320</v>
      </c>
      <c r="L33" s="90"/>
      <c r="M33" s="102" t="s">
        <v>268</v>
      </c>
      <c r="N33" s="102"/>
      <c r="O33" s="100" t="s">
        <v>319</v>
      </c>
      <c r="P33" s="101" t="s">
        <v>320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6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7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8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>
        <v>26988</v>
      </c>
      <c r="E37" s="36">
        <f t="shared" si="6"/>
        <v>-14.212149146508157</v>
      </c>
      <c r="F37" s="35">
        <v>1104358</v>
      </c>
      <c r="G37" s="67"/>
      <c r="H37" s="35">
        <v>20052</v>
      </c>
      <c r="I37" s="35">
        <v>19946</v>
      </c>
      <c r="J37" s="36">
        <f t="shared" si="7"/>
        <v>-0.52862557350887851</v>
      </c>
      <c r="K37" s="35">
        <v>817442</v>
      </c>
      <c r="L37" s="90"/>
      <c r="M37" s="35">
        <v>5760</v>
      </c>
      <c r="N37" s="35">
        <v>6427</v>
      </c>
      <c r="O37" s="36">
        <f t="shared" si="8"/>
        <v>11.579861111111111</v>
      </c>
      <c r="P37" s="35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35">
        <v>22803</v>
      </c>
      <c r="E38" s="36">
        <f t="shared" si="6"/>
        <v>-24.560823105170869</v>
      </c>
      <c r="F38" s="35">
        <v>1127161</v>
      </c>
      <c r="G38" s="67"/>
      <c r="H38" s="35">
        <v>19818</v>
      </c>
      <c r="I38" s="35">
        <v>17411</v>
      </c>
      <c r="J38" s="36">
        <f t="shared" si="7"/>
        <v>-12.145524270864872</v>
      </c>
      <c r="K38" s="35">
        <v>834853</v>
      </c>
      <c r="L38" s="90"/>
      <c r="M38" s="35">
        <v>6103</v>
      </c>
      <c r="N38" s="35">
        <v>5706</v>
      </c>
      <c r="O38" s="36">
        <f t="shared" si="8"/>
        <v>-6.5049975421923589</v>
      </c>
      <c r="P38" s="35">
        <v>235126</v>
      </c>
      <c r="Q38" s="23"/>
    </row>
    <row r="39" spans="1:17" s="2" customFormat="1" ht="15.75">
      <c r="A39" s="22"/>
      <c r="B39" s="34" t="s">
        <v>273</v>
      </c>
      <c r="C39" s="35">
        <v>22157</v>
      </c>
      <c r="D39" s="35">
        <v>27059</v>
      </c>
      <c r="E39" s="36">
        <f>IF(ISBLANK(D39),"",(IFERROR(((D39/C39-1)*100),"")))</f>
        <v>22.123933745543177</v>
      </c>
      <c r="F39" s="35">
        <v>1154220</v>
      </c>
      <c r="G39" s="67"/>
      <c r="H39" s="35">
        <v>13728</v>
      </c>
      <c r="I39" s="35">
        <v>18946</v>
      </c>
      <c r="J39" s="36">
        <f>IF(ISBLANK(I39),"",(IFERROR(((I39/H39-1)*100),"")))</f>
        <v>38.009906759906762</v>
      </c>
      <c r="K39" s="35">
        <v>853799</v>
      </c>
      <c r="L39" s="90"/>
      <c r="M39" s="35">
        <v>4141</v>
      </c>
      <c r="N39" s="35">
        <v>5777</v>
      </c>
      <c r="O39" s="36">
        <f>IF(ISBLANK(N39),"",(IFERROR(((N39/M39-1)*100),"")))</f>
        <v>39.507365370683402</v>
      </c>
      <c r="P39" s="35">
        <v>240903</v>
      </c>
      <c r="Q39" s="23"/>
    </row>
    <row r="40" spans="1:17" s="2" customFormat="1" ht="15.75">
      <c r="A40" s="22"/>
      <c r="B40" s="34" t="s">
        <v>274</v>
      </c>
      <c r="C40" s="35">
        <v>28508</v>
      </c>
      <c r="D40" s="109">
        <v>25933</v>
      </c>
      <c r="E40" s="110">
        <f t="shared" ref="E40:E47" si="9">IF(ISBLANK(D40),"",(IFERROR(((D40/C40-1)*100),"")))</f>
        <v>-9.0325522660305921</v>
      </c>
      <c r="F40" s="109">
        <v>1180153</v>
      </c>
      <c r="G40" s="67"/>
      <c r="H40" s="35">
        <v>17109</v>
      </c>
      <c r="I40" s="109">
        <v>17618</v>
      </c>
      <c r="J40" s="110">
        <f t="shared" ref="J40:J47" si="10">IF(ISBLANK(I40),"",(IFERROR(((I40/H40-1)*100),"")))</f>
        <v>2.9750423753579947</v>
      </c>
      <c r="K40" s="109">
        <v>871417</v>
      </c>
      <c r="L40" s="90"/>
      <c r="M40" s="35">
        <v>5017</v>
      </c>
      <c r="N40" s="109">
        <v>5743</v>
      </c>
      <c r="O40" s="110">
        <f t="shared" ref="O40:O47" si="11">IF(ISBLANK(N40),"",(IFERROR(((N40/M40-1)*100),"")))</f>
        <v>14.470799282439707</v>
      </c>
      <c r="P40" s="109">
        <v>246646</v>
      </c>
      <c r="Q40" s="23"/>
    </row>
    <row r="41" spans="1:17" s="2" customFormat="1" ht="15.75">
      <c r="A41" s="22"/>
      <c r="B41" s="34" t="s">
        <v>275</v>
      </c>
      <c r="C41" s="35">
        <v>30600</v>
      </c>
      <c r="D41" s="35"/>
      <c r="E41" s="36" t="str">
        <f t="shared" si="9"/>
        <v/>
      </c>
      <c r="F41" s="35"/>
      <c r="G41" s="67"/>
      <c r="H41" s="35">
        <v>15773</v>
      </c>
      <c r="I41" s="35"/>
      <c r="J41" s="36" t="str">
        <f t="shared" si="10"/>
        <v/>
      </c>
      <c r="K41" s="35"/>
      <c r="L41" s="90"/>
      <c r="M41" s="35">
        <v>4949</v>
      </c>
      <c r="N41" s="35"/>
      <c r="O41" s="36" t="str">
        <f t="shared" si="11"/>
        <v/>
      </c>
      <c r="P41" s="35"/>
      <c r="Q41" s="23"/>
    </row>
    <row r="42" spans="1:17" s="2" customFormat="1" ht="15.75">
      <c r="A42" s="22"/>
      <c r="B42" s="34" t="s">
        <v>276</v>
      </c>
      <c r="C42" s="35">
        <v>24926</v>
      </c>
      <c r="D42" s="35"/>
      <c r="E42" s="36" t="str">
        <f t="shared" si="9"/>
        <v/>
      </c>
      <c r="F42" s="35"/>
      <c r="G42" s="67"/>
      <c r="H42" s="35">
        <v>15757</v>
      </c>
      <c r="I42" s="35"/>
      <c r="J42" s="36" t="str">
        <f t="shared" si="10"/>
        <v/>
      </c>
      <c r="K42" s="35"/>
      <c r="L42" s="90"/>
      <c r="M42" s="35">
        <v>4728</v>
      </c>
      <c r="N42" s="35"/>
      <c r="O42" s="36" t="str">
        <f t="shared" si="11"/>
        <v/>
      </c>
      <c r="P42" s="35"/>
      <c r="Q42" s="23"/>
    </row>
    <row r="43" spans="1:17" s="2" customFormat="1" ht="15.75">
      <c r="A43" s="22"/>
      <c r="B43" s="34" t="s">
        <v>277</v>
      </c>
      <c r="C43" s="35">
        <v>24926</v>
      </c>
      <c r="D43" s="35"/>
      <c r="E43" s="36" t="str">
        <f t="shared" si="9"/>
        <v/>
      </c>
      <c r="F43" s="35"/>
      <c r="G43" s="67"/>
      <c r="H43" s="35">
        <v>16619</v>
      </c>
      <c r="I43" s="35"/>
      <c r="J43" s="36" t="str">
        <f t="shared" si="10"/>
        <v/>
      </c>
      <c r="K43" s="35"/>
      <c r="L43" s="90"/>
      <c r="M43" s="35">
        <v>5210</v>
      </c>
      <c r="N43" s="35"/>
      <c r="O43" s="36" t="str">
        <f t="shared" si="11"/>
        <v/>
      </c>
      <c r="P43" s="35"/>
      <c r="Q43" s="23"/>
    </row>
    <row r="44" spans="1:17" s="2" customFormat="1" ht="15.75">
      <c r="A44" s="22"/>
      <c r="B44" s="34" t="s">
        <v>278</v>
      </c>
      <c r="C44" s="35">
        <v>25028</v>
      </c>
      <c r="D44" s="35"/>
      <c r="E44" s="36" t="str">
        <f t="shared" si="9"/>
        <v/>
      </c>
      <c r="F44" s="35"/>
      <c r="G44" s="67"/>
      <c r="H44" s="35">
        <v>16811</v>
      </c>
      <c r="I44" s="35"/>
      <c r="J44" s="36" t="str">
        <f t="shared" si="10"/>
        <v/>
      </c>
      <c r="K44" s="35"/>
      <c r="L44" s="90"/>
      <c r="M44" s="35">
        <v>5240</v>
      </c>
      <c r="N44" s="35"/>
      <c r="O44" s="36" t="str">
        <f t="shared" si="11"/>
        <v/>
      </c>
      <c r="P44" s="35"/>
      <c r="Q44" s="23"/>
    </row>
    <row r="45" spans="1:17" s="2" customFormat="1" ht="15.75">
      <c r="A45" s="22"/>
      <c r="B45" s="34" t="s">
        <v>279</v>
      </c>
      <c r="C45" s="35">
        <v>26382</v>
      </c>
      <c r="D45" s="35"/>
      <c r="E45" s="36" t="str">
        <f t="shared" si="9"/>
        <v/>
      </c>
      <c r="F45" s="35"/>
      <c r="G45" s="67"/>
      <c r="H45" s="35">
        <v>16802</v>
      </c>
      <c r="I45" s="35"/>
      <c r="J45" s="36" t="str">
        <f t="shared" si="10"/>
        <v/>
      </c>
      <c r="K45" s="35"/>
      <c r="L45" s="90"/>
      <c r="M45" s="35">
        <v>5304</v>
      </c>
      <c r="N45" s="35"/>
      <c r="O45" s="36" t="str">
        <f t="shared" si="11"/>
        <v/>
      </c>
      <c r="P45" s="35"/>
      <c r="Q45" s="23"/>
    </row>
    <row r="46" spans="1:17" s="2" customFormat="1" ht="15.75">
      <c r="A46" s="22"/>
      <c r="B46" s="34" t="s">
        <v>280</v>
      </c>
      <c r="C46" s="35">
        <v>24418</v>
      </c>
      <c r="D46" s="35"/>
      <c r="E46" s="36" t="str">
        <f t="shared" si="9"/>
        <v/>
      </c>
      <c r="F46" s="35"/>
      <c r="G46" s="67"/>
      <c r="H46" s="35">
        <v>15020</v>
      </c>
      <c r="I46" s="35"/>
      <c r="J46" s="36" t="str">
        <f t="shared" si="10"/>
        <v/>
      </c>
      <c r="K46" s="35"/>
      <c r="L46" s="90"/>
      <c r="M46" s="35">
        <v>4750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132273</v>
      </c>
      <c r="E48" s="75"/>
      <c r="F48" s="76"/>
      <c r="G48" s="80"/>
      <c r="H48" s="76">
        <f>SUM(H36:H47)</f>
        <v>197416</v>
      </c>
      <c r="I48" s="76">
        <f>SUM(I36:I47)</f>
        <v>94746</v>
      </c>
      <c r="J48" s="75"/>
      <c r="K48" s="76"/>
      <c r="L48" s="80"/>
      <c r="M48" s="76">
        <f>SUM(M36:M47)</f>
        <v>59859</v>
      </c>
      <c r="N48" s="76">
        <f>SUM(N36:N47)</f>
        <v>29946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312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319</v>
      </c>
      <c r="F52" s="101" t="s">
        <v>320</v>
      </c>
      <c r="G52" s="67"/>
      <c r="H52" s="102" t="s">
        <v>268</v>
      </c>
      <c r="I52" s="102"/>
      <c r="J52" s="100" t="s">
        <v>319</v>
      </c>
      <c r="K52" s="101" t="s">
        <v>320</v>
      </c>
      <c r="L52" s="96"/>
      <c r="M52" s="102" t="s">
        <v>268</v>
      </c>
      <c r="N52" s="102"/>
      <c r="O52" s="100" t="s">
        <v>319</v>
      </c>
      <c r="P52" s="101" t="s">
        <v>320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2">IF(D17-D36=0,"",D17-D36)</f>
        <v>24208</v>
      </c>
      <c r="E55" s="36">
        <f t="shared" ref="E55:E66" si="13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4">IF(I17-I36=0,"",I17-I36)</f>
        <v>16955</v>
      </c>
      <c r="J55" s="36">
        <f t="shared" ref="J55:J66" si="15">IF(ISBLANK(I55),"",(IFERROR(((I55/H55-1)*100),"")))</f>
        <v>6.4745038934940879</v>
      </c>
      <c r="K55" s="35">
        <f t="shared" ref="K55:K66" si="16">IF(K17-K36=0,"",K17-K36)</f>
        <v>635756</v>
      </c>
      <c r="L55" s="90"/>
      <c r="M55" s="35">
        <f>M17-M36</f>
        <v>6198</v>
      </c>
      <c r="N55" s="35">
        <f t="shared" ref="N55:N66" si="17">IF(N17-N36=0,"",N17-N36)</f>
        <v>6939</v>
      </c>
      <c r="O55" s="36">
        <f t="shared" ref="O55:O66" si="18">IF(ISBLANK(N55),"",(IFERROR(((N55/M55-1)*100),"")))</f>
        <v>11.95546950629236</v>
      </c>
      <c r="P55" s="35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35">
        <f t="shared" si="12"/>
        <v>23385</v>
      </c>
      <c r="E56" s="36">
        <f t="shared" si="13"/>
        <v>-3.990639241285876</v>
      </c>
      <c r="F56" s="35">
        <f t="shared" ref="F56:F66" si="21">IF(F18-F37=0,"",F18-F37)</f>
        <v>835760</v>
      </c>
      <c r="G56" s="67"/>
      <c r="H56" s="35">
        <f t="shared" ref="H56" si="22">H18-H37</f>
        <v>16013</v>
      </c>
      <c r="I56" s="35">
        <f t="shared" si="14"/>
        <v>16476</v>
      </c>
      <c r="J56" s="36">
        <f t="shared" si="15"/>
        <v>2.8914007369012618</v>
      </c>
      <c r="K56" s="35">
        <f t="shared" si="16"/>
        <v>652161</v>
      </c>
      <c r="L56" s="90"/>
      <c r="M56" s="35">
        <f t="shared" ref="M56" si="23">M18-M37</f>
        <v>6614</v>
      </c>
      <c r="N56" s="35">
        <f t="shared" si="17"/>
        <v>7131</v>
      </c>
      <c r="O56" s="36">
        <f t="shared" si="18"/>
        <v>7.8167523435137554</v>
      </c>
      <c r="P56" s="35">
        <f t="shared" si="19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35">
        <f t="shared" si="12"/>
        <v>19917</v>
      </c>
      <c r="E57" s="36">
        <f t="shared" si="13"/>
        <v>-15.113156885308786</v>
      </c>
      <c r="F57" s="35">
        <f t="shared" si="21"/>
        <v>855677</v>
      </c>
      <c r="G57" s="67"/>
      <c r="H57" s="35">
        <f t="shared" ref="H57" si="25">H19-H38</f>
        <v>15590</v>
      </c>
      <c r="I57" s="35">
        <f t="shared" si="14"/>
        <v>14794</v>
      </c>
      <c r="J57" s="36">
        <f t="shared" si="15"/>
        <v>-5.105837075048103</v>
      </c>
      <c r="K57" s="35">
        <f t="shared" si="16"/>
        <v>666955</v>
      </c>
      <c r="L57" s="90"/>
      <c r="M57" s="35">
        <f t="shared" ref="M57" si="26">M19-M38</f>
        <v>6587</v>
      </c>
      <c r="N57" s="35">
        <f t="shared" si="17"/>
        <v>6366</v>
      </c>
      <c r="O57" s="36">
        <f t="shared" si="18"/>
        <v>-3.355093365720363</v>
      </c>
      <c r="P57" s="35">
        <f t="shared" si="19"/>
        <v>269822</v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35">
        <f t="shared" si="12"/>
        <v>23452</v>
      </c>
      <c r="E58" s="36">
        <f t="shared" si="13"/>
        <v>25.86271668545055</v>
      </c>
      <c r="F58" s="35">
        <f t="shared" si="21"/>
        <v>879129</v>
      </c>
      <c r="G58" s="67"/>
      <c r="H58" s="35">
        <f t="shared" ref="H58" si="28">H20-H39</f>
        <v>11852</v>
      </c>
      <c r="I58" s="35">
        <f t="shared" si="14"/>
        <v>17180</v>
      </c>
      <c r="J58" s="36">
        <f t="shared" si="15"/>
        <v>44.95443806952413</v>
      </c>
      <c r="K58" s="35">
        <f t="shared" si="16"/>
        <v>684135</v>
      </c>
      <c r="L58" s="90"/>
      <c r="M58" s="35">
        <f t="shared" ref="M58" si="29">M20-M39</f>
        <v>5077</v>
      </c>
      <c r="N58" s="35">
        <f t="shared" si="17"/>
        <v>7334</v>
      </c>
      <c r="O58" s="36">
        <f t="shared" si="18"/>
        <v>44.455387039590313</v>
      </c>
      <c r="P58" s="35">
        <f t="shared" si="19"/>
        <v>277156</v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109">
        <f t="shared" si="12"/>
        <v>22843</v>
      </c>
      <c r="E59" s="110">
        <f t="shared" si="13"/>
        <v>-4.7811588161734031</v>
      </c>
      <c r="F59" s="109">
        <f t="shared" si="21"/>
        <v>901972</v>
      </c>
      <c r="G59" s="67"/>
      <c r="H59" s="35">
        <f t="shared" ref="H59" si="31">H21-H40</f>
        <v>15546</v>
      </c>
      <c r="I59" s="109">
        <f t="shared" si="14"/>
        <v>16337</v>
      </c>
      <c r="J59" s="110">
        <f t="shared" si="15"/>
        <v>5.0881255628457467</v>
      </c>
      <c r="K59" s="109">
        <f t="shared" si="16"/>
        <v>700472</v>
      </c>
      <c r="L59" s="90"/>
      <c r="M59" s="35">
        <f t="shared" ref="M59" si="32">M21-M40</f>
        <v>6436</v>
      </c>
      <c r="N59" s="109">
        <f t="shared" si="17"/>
        <v>6887</v>
      </c>
      <c r="O59" s="110">
        <f t="shared" si="18"/>
        <v>7.0074580484773108</v>
      </c>
      <c r="P59" s="109">
        <f t="shared" si="19"/>
        <v>284043</v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35" t="str">
        <f t="shared" si="12"/>
        <v/>
      </c>
      <c r="E60" s="36" t="str">
        <f t="shared" si="13"/>
        <v/>
      </c>
      <c r="F60" s="35" t="str">
        <f t="shared" si="21"/>
        <v/>
      </c>
      <c r="G60" s="67"/>
      <c r="H60" s="35">
        <f t="shared" ref="H60" si="34">H22-H41</f>
        <v>14165</v>
      </c>
      <c r="I60" s="35" t="str">
        <f t="shared" si="14"/>
        <v/>
      </c>
      <c r="J60" s="36" t="str">
        <f t="shared" si="15"/>
        <v/>
      </c>
      <c r="K60" s="35" t="str">
        <f t="shared" si="16"/>
        <v/>
      </c>
      <c r="L60" s="90"/>
      <c r="M60" s="35">
        <f t="shared" ref="M60" si="35">M22-M41</f>
        <v>5992</v>
      </c>
      <c r="N60" s="35" t="str">
        <f t="shared" si="17"/>
        <v/>
      </c>
      <c r="O60" s="36" t="str">
        <f t="shared" si="18"/>
        <v/>
      </c>
      <c r="P60" s="35" t="str">
        <f t="shared" si="19"/>
        <v/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 t="str">
        <f t="shared" si="12"/>
        <v/>
      </c>
      <c r="E61" s="36" t="str">
        <f t="shared" si="13"/>
        <v/>
      </c>
      <c r="F61" s="35" t="str">
        <f t="shared" si="21"/>
        <v/>
      </c>
      <c r="G61" s="67"/>
      <c r="H61" s="35">
        <f t="shared" ref="H61" si="37">H23-H42</f>
        <v>13386</v>
      </c>
      <c r="I61" s="35" t="str">
        <f t="shared" si="14"/>
        <v/>
      </c>
      <c r="J61" s="36" t="str">
        <f t="shared" si="15"/>
        <v/>
      </c>
      <c r="K61" s="35" t="str">
        <f t="shared" si="16"/>
        <v/>
      </c>
      <c r="L61" s="90"/>
      <c r="M61" s="35">
        <f t="shared" ref="M61" si="38">M23-M42</f>
        <v>5430</v>
      </c>
      <c r="N61" s="35" t="str">
        <f t="shared" si="17"/>
        <v/>
      </c>
      <c r="O61" s="36" t="str">
        <f t="shared" si="18"/>
        <v/>
      </c>
      <c r="P61" s="35" t="str">
        <f t="shared" si="19"/>
        <v/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35" t="str">
        <f t="shared" si="12"/>
        <v/>
      </c>
      <c r="E62" s="36" t="str">
        <f t="shared" si="13"/>
        <v/>
      </c>
      <c r="F62" s="35" t="str">
        <f t="shared" si="21"/>
        <v/>
      </c>
      <c r="G62" s="67"/>
      <c r="H62" s="35">
        <f t="shared" ref="H62" si="40">H24-H43</f>
        <v>14979</v>
      </c>
      <c r="I62" s="35" t="str">
        <f t="shared" si="14"/>
        <v/>
      </c>
      <c r="J62" s="36" t="str">
        <f t="shared" si="15"/>
        <v/>
      </c>
      <c r="K62" s="35" t="str">
        <f t="shared" si="16"/>
        <v/>
      </c>
      <c r="L62" s="90"/>
      <c r="M62" s="35">
        <f t="shared" ref="M62" si="41">M24-M43</f>
        <v>6169</v>
      </c>
      <c r="N62" s="35" t="str">
        <f t="shared" si="17"/>
        <v/>
      </c>
      <c r="O62" s="36" t="str">
        <f t="shared" si="18"/>
        <v/>
      </c>
      <c r="P62" s="35" t="str">
        <f t="shared" si="19"/>
        <v/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35" t="str">
        <f t="shared" si="12"/>
        <v/>
      </c>
      <c r="E63" s="36" t="str">
        <f t="shared" si="13"/>
        <v/>
      </c>
      <c r="F63" s="35" t="str">
        <f t="shared" si="21"/>
        <v/>
      </c>
      <c r="G63" s="67"/>
      <c r="H63" s="35">
        <f t="shared" ref="H63" si="43">H25-H44</f>
        <v>14954</v>
      </c>
      <c r="I63" s="35" t="str">
        <f t="shared" si="14"/>
        <v/>
      </c>
      <c r="J63" s="36" t="str">
        <f t="shared" si="15"/>
        <v/>
      </c>
      <c r="K63" s="35" t="str">
        <f t="shared" si="16"/>
        <v/>
      </c>
      <c r="L63" s="90"/>
      <c r="M63" s="35">
        <f t="shared" ref="M63" si="44">M25-M44</f>
        <v>6335</v>
      </c>
      <c r="N63" s="35" t="str">
        <f t="shared" si="17"/>
        <v/>
      </c>
      <c r="O63" s="36" t="str">
        <f t="shared" si="18"/>
        <v/>
      </c>
      <c r="P63" s="35" t="str">
        <f t="shared" si="19"/>
        <v/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35" t="str">
        <f t="shared" si="12"/>
        <v/>
      </c>
      <c r="E64" s="36" t="str">
        <f t="shared" si="13"/>
        <v/>
      </c>
      <c r="F64" s="35" t="str">
        <f t="shared" si="21"/>
        <v/>
      </c>
      <c r="G64" s="67"/>
      <c r="H64" s="35">
        <f t="shared" ref="H64" si="46">H26-H45</f>
        <v>15146</v>
      </c>
      <c r="I64" s="35" t="str">
        <f t="shared" si="14"/>
        <v/>
      </c>
      <c r="J64" s="36" t="str">
        <f t="shared" si="15"/>
        <v/>
      </c>
      <c r="K64" s="35" t="str">
        <f t="shared" si="16"/>
        <v/>
      </c>
      <c r="L64" s="90"/>
      <c r="M64" s="35">
        <f t="shared" ref="M64" si="47">M26-M45</f>
        <v>6552</v>
      </c>
      <c r="N64" s="35" t="str">
        <f t="shared" si="17"/>
        <v/>
      </c>
      <c r="O64" s="36" t="str">
        <f t="shared" si="18"/>
        <v/>
      </c>
      <c r="P64" s="35" t="str">
        <f t="shared" si="19"/>
        <v/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14016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6044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113805</v>
      </c>
      <c r="E67" s="76"/>
      <c r="F67" s="76"/>
      <c r="G67" s="80"/>
      <c r="H67" s="76">
        <f>SUM(H55:H66)</f>
        <v>170922</v>
      </c>
      <c r="I67" s="76">
        <f>SUM(I55:I66)</f>
        <v>81742</v>
      </c>
      <c r="J67" s="76"/>
      <c r="K67" s="76"/>
      <c r="L67" s="80"/>
      <c r="M67" s="76">
        <f>SUM(M55:M66)</f>
        <v>71532</v>
      </c>
      <c r="N67" s="76">
        <f>SUM(N55:N66)</f>
        <v>34657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314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310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307</v>
      </c>
      <c r="D13" s="104"/>
      <c r="E13" s="101" t="s">
        <v>319</v>
      </c>
      <c r="F13" s="101" t="s">
        <v>305</v>
      </c>
      <c r="G13" s="105" t="s">
        <v>308</v>
      </c>
      <c r="H13" s="106"/>
      <c r="I13" s="101" t="s">
        <v>319</v>
      </c>
      <c r="J13" s="101" t="s">
        <v>306</v>
      </c>
      <c r="K13" s="32"/>
      <c r="L13" s="86" t="s">
        <v>309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321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87</v>
      </c>
      <c r="D16" s="35">
        <v>130</v>
      </c>
      <c r="E16" s="36">
        <f t="shared" ref="E16:E50" si="0">IF(ISBLANK(D16),"",(IFERROR(((D16/C16-1)*100),"")))</f>
        <v>49.425287356321832</v>
      </c>
      <c r="F16" s="36">
        <f>+(D16*100)/$D$50</f>
        <v>0.13379716350013379</v>
      </c>
      <c r="G16" s="35">
        <v>399</v>
      </c>
      <c r="H16" s="35">
        <v>393</v>
      </c>
      <c r="I16" s="36">
        <f t="shared" ref="I16:I50" si="1">IF(ISBLANK(H16),"",(IFERROR(((H16/G16-1)*100),"")))</f>
        <v>-1.5037593984962405</v>
      </c>
      <c r="J16" s="36">
        <f>+(H16*100)/$H$50</f>
        <v>7.9540486714917175E-2</v>
      </c>
      <c r="K16" s="79"/>
      <c r="L16" s="35">
        <v>2883</v>
      </c>
      <c r="M16" s="36">
        <f>+(L16*100)/$L$50</f>
        <v>6.8255846493240471E-2</v>
      </c>
      <c r="N16" s="15"/>
    </row>
    <row r="17" spans="1:14" ht="15.75">
      <c r="A17" s="12"/>
      <c r="B17" s="34" t="s">
        <v>0</v>
      </c>
      <c r="C17" s="35">
        <v>17011</v>
      </c>
      <c r="D17" s="35">
        <v>20395</v>
      </c>
      <c r="E17" s="36">
        <f t="shared" si="0"/>
        <v>19.89301040503204</v>
      </c>
      <c r="F17" s="36">
        <f t="shared" ref="F17:F48" si="2">+(D17*100)/$D$50</f>
        <v>20.990716535270991</v>
      </c>
      <c r="G17" s="35">
        <v>80867</v>
      </c>
      <c r="H17" s="35">
        <v>101319</v>
      </c>
      <c r="I17" s="36">
        <f t="shared" si="1"/>
        <v>25.290909765417279</v>
      </c>
      <c r="J17" s="36">
        <f t="shared" ref="J17:J48" si="3">+(H17*100)/$H$50</f>
        <v>20.506266090251131</v>
      </c>
      <c r="K17" s="79"/>
      <c r="L17" s="35">
        <v>628695</v>
      </c>
      <c r="M17" s="36">
        <f t="shared" ref="M17:M47" si="4">+(L17*100)/$L$50</f>
        <v>14.884533267800144</v>
      </c>
      <c r="N17" s="15"/>
    </row>
    <row r="18" spans="1:14" ht="15.75">
      <c r="A18" s="12"/>
      <c r="B18" s="34" t="s">
        <v>23</v>
      </c>
      <c r="C18" s="35">
        <v>606</v>
      </c>
      <c r="D18" s="35">
        <v>352</v>
      </c>
      <c r="E18" s="36">
        <f t="shared" si="0"/>
        <v>-41.914191419141908</v>
      </c>
      <c r="F18" s="36">
        <f t="shared" si="2"/>
        <v>0.36228155040036231</v>
      </c>
      <c r="G18" s="35">
        <v>2830</v>
      </c>
      <c r="H18" s="35">
        <v>2047</v>
      </c>
      <c r="I18" s="36">
        <f t="shared" si="1"/>
        <v>-27.667844522968199</v>
      </c>
      <c r="J18" s="36">
        <f t="shared" si="3"/>
        <v>0.41429866744385613</v>
      </c>
      <c r="K18" s="79"/>
      <c r="L18" s="35">
        <v>19251</v>
      </c>
      <c r="M18" s="36">
        <f t="shared" si="4"/>
        <v>0.45577291045486379</v>
      </c>
      <c r="N18" s="15"/>
    </row>
    <row r="19" spans="1:14" ht="15.75">
      <c r="A19" s="12"/>
      <c r="B19" s="34" t="s">
        <v>2</v>
      </c>
      <c r="C19" s="35">
        <v>5139</v>
      </c>
      <c r="D19" s="35">
        <v>6666</v>
      </c>
      <c r="E19" s="36">
        <f t="shared" si="0"/>
        <v>29.713952130764731</v>
      </c>
      <c r="F19" s="36">
        <f t="shared" si="2"/>
        <v>6.8607068607068609</v>
      </c>
      <c r="G19" s="35">
        <v>25909</v>
      </c>
      <c r="H19" s="35">
        <v>31670</v>
      </c>
      <c r="I19" s="36">
        <f t="shared" si="1"/>
        <v>22.235516615847772</v>
      </c>
      <c r="J19" s="36">
        <f t="shared" si="3"/>
        <v>6.4097893492657176</v>
      </c>
      <c r="K19" s="79"/>
      <c r="L19" s="35">
        <v>247436</v>
      </c>
      <c r="M19" s="36">
        <f t="shared" si="4"/>
        <v>5.858117805376847</v>
      </c>
      <c r="N19" s="15"/>
    </row>
    <row r="20" spans="1:14" ht="15.75">
      <c r="A20" s="12"/>
      <c r="B20" s="34" t="s">
        <v>231</v>
      </c>
      <c r="C20" s="35">
        <v>20373</v>
      </c>
      <c r="D20" s="35">
        <v>22140</v>
      </c>
      <c r="E20" s="36">
        <f t="shared" si="0"/>
        <v>8.6732439994109853</v>
      </c>
      <c r="F20" s="36">
        <f t="shared" si="2"/>
        <v>22.786686153022785</v>
      </c>
      <c r="G20" s="35">
        <v>105724</v>
      </c>
      <c r="H20" s="35">
        <v>111005</v>
      </c>
      <c r="I20" s="36">
        <f t="shared" si="1"/>
        <v>4.9950815330483067</v>
      </c>
      <c r="J20" s="36">
        <f t="shared" si="3"/>
        <v>22.466645617784685</v>
      </c>
      <c r="K20" s="79"/>
      <c r="L20" s="35">
        <v>947107</v>
      </c>
      <c r="M20" s="36">
        <f t="shared" si="4"/>
        <v>22.423028097354667</v>
      </c>
      <c r="N20" s="15"/>
    </row>
    <row r="21" spans="1:14" ht="15.75">
      <c r="A21" s="12"/>
      <c r="B21" s="34" t="s">
        <v>5</v>
      </c>
      <c r="C21" s="35">
        <v>696</v>
      </c>
      <c r="D21" s="35">
        <v>944</v>
      </c>
      <c r="E21" s="36">
        <f t="shared" si="0"/>
        <v>35.632183908045967</v>
      </c>
      <c r="F21" s="36">
        <f t="shared" si="2"/>
        <v>0.97157324880097162</v>
      </c>
      <c r="G21" s="35">
        <v>5442</v>
      </c>
      <c r="H21" s="35">
        <v>4935</v>
      </c>
      <c r="I21" s="36">
        <f t="shared" si="1"/>
        <v>-9.3164277839029808</v>
      </c>
      <c r="J21" s="36">
        <f t="shared" si="3"/>
        <v>0.99880992859571571</v>
      </c>
      <c r="K21" s="79"/>
      <c r="L21" s="35">
        <v>49457</v>
      </c>
      <c r="M21" s="36">
        <f t="shared" si="4"/>
        <v>1.1709085674700639</v>
      </c>
      <c r="N21" s="15"/>
    </row>
    <row r="22" spans="1:14" ht="15.75">
      <c r="A22" s="12"/>
      <c r="B22" s="34" t="s">
        <v>9</v>
      </c>
      <c r="C22" s="35">
        <v>1930</v>
      </c>
      <c r="D22" s="35">
        <v>2407</v>
      </c>
      <c r="E22" s="36">
        <f t="shared" si="0"/>
        <v>24.715025906735754</v>
      </c>
      <c r="F22" s="36">
        <f t="shared" si="2"/>
        <v>2.4773059426524773</v>
      </c>
      <c r="G22" s="35">
        <v>10433</v>
      </c>
      <c r="H22" s="35">
        <v>13032</v>
      </c>
      <c r="I22" s="36">
        <f t="shared" si="1"/>
        <v>24.91133902041598</v>
      </c>
      <c r="J22" s="36">
        <f t="shared" si="3"/>
        <v>2.6375868266381697</v>
      </c>
      <c r="K22" s="79"/>
      <c r="L22" s="35">
        <v>86820</v>
      </c>
      <c r="M22" s="36">
        <f t="shared" si="4"/>
        <v>2.0554882388286986</v>
      </c>
      <c r="N22" s="15"/>
    </row>
    <row r="23" spans="1:14" ht="15.75">
      <c r="A23" s="12"/>
      <c r="B23" s="34" t="s">
        <v>10</v>
      </c>
      <c r="C23" s="35">
        <v>1320</v>
      </c>
      <c r="D23" s="35">
        <v>1842</v>
      </c>
      <c r="E23" s="36">
        <f t="shared" si="0"/>
        <v>39.545454545454547</v>
      </c>
      <c r="F23" s="36">
        <f t="shared" si="2"/>
        <v>1.8958028859018958</v>
      </c>
      <c r="G23" s="35">
        <v>7506</v>
      </c>
      <c r="H23" s="35">
        <v>8150</v>
      </c>
      <c r="I23" s="36">
        <f t="shared" si="1"/>
        <v>8.5798028244071354</v>
      </c>
      <c r="J23" s="36">
        <f t="shared" si="3"/>
        <v>1.6495037321286896</v>
      </c>
      <c r="K23" s="79"/>
      <c r="L23" s="35">
        <v>73201</v>
      </c>
      <c r="M23" s="36">
        <f t="shared" si="4"/>
        <v>1.733054533177834</v>
      </c>
      <c r="N23" s="15"/>
    </row>
    <row r="24" spans="1:14" ht="15.75">
      <c r="A24" s="12"/>
      <c r="B24" s="34" t="s">
        <v>21</v>
      </c>
      <c r="C24" s="35">
        <v>323</v>
      </c>
      <c r="D24" s="35">
        <v>404</v>
      </c>
      <c r="E24" s="36">
        <f t="shared" si="0"/>
        <v>25.077399380804955</v>
      </c>
      <c r="F24" s="36">
        <f t="shared" si="2"/>
        <v>0.41580041580041582</v>
      </c>
      <c r="G24" s="35">
        <v>2209</v>
      </c>
      <c r="H24" s="35">
        <v>1923</v>
      </c>
      <c r="I24" s="36">
        <f t="shared" si="1"/>
        <v>-12.94703485740154</v>
      </c>
      <c r="J24" s="36">
        <f t="shared" si="3"/>
        <v>0.38920192354398409</v>
      </c>
      <c r="K24" s="79"/>
      <c r="L24" s="35">
        <v>18364</v>
      </c>
      <c r="M24" s="36">
        <f t="shared" si="4"/>
        <v>0.43477293270963163</v>
      </c>
      <c r="N24" s="15"/>
    </row>
    <row r="25" spans="1:14" ht="15.75">
      <c r="A25" s="12"/>
      <c r="B25" s="34" t="s">
        <v>12</v>
      </c>
      <c r="C25" s="35">
        <v>2053</v>
      </c>
      <c r="D25" s="35">
        <v>1593</v>
      </c>
      <c r="E25" s="36">
        <f t="shared" si="0"/>
        <v>-22.406234778373111</v>
      </c>
      <c r="F25" s="36">
        <f t="shared" si="2"/>
        <v>1.6395298573516395</v>
      </c>
      <c r="G25" s="35">
        <v>10058</v>
      </c>
      <c r="H25" s="35">
        <v>7521</v>
      </c>
      <c r="I25" s="36">
        <f t="shared" si="1"/>
        <v>-25.223702525352955</v>
      </c>
      <c r="J25" s="36">
        <f t="shared" si="3"/>
        <v>1.5221984747656288</v>
      </c>
      <c r="K25" s="79"/>
      <c r="L25" s="35">
        <v>72524</v>
      </c>
      <c r="M25" s="36">
        <f t="shared" si="4"/>
        <v>1.7170263652708193</v>
      </c>
      <c r="N25" s="15"/>
    </row>
    <row r="26" spans="1:14" ht="15.75">
      <c r="A26" s="12"/>
      <c r="B26" s="34" t="s">
        <v>16</v>
      </c>
      <c r="C26" s="35">
        <v>2314</v>
      </c>
      <c r="D26" s="35">
        <v>1769</v>
      </c>
      <c r="E26" s="36">
        <f t="shared" si="0"/>
        <v>-23.552290406222987</v>
      </c>
      <c r="F26" s="36">
        <f t="shared" si="2"/>
        <v>1.8206706325518207</v>
      </c>
      <c r="G26" s="35">
        <v>8650</v>
      </c>
      <c r="H26" s="35">
        <v>7852</v>
      </c>
      <c r="I26" s="36">
        <f t="shared" si="1"/>
        <v>-9.2254335260115621</v>
      </c>
      <c r="J26" s="36">
        <f t="shared" si="3"/>
        <v>1.58919058953061</v>
      </c>
      <c r="K26" s="79"/>
      <c r="L26" s="35">
        <v>71939</v>
      </c>
      <c r="M26" s="36">
        <f t="shared" si="4"/>
        <v>1.7031763235786423</v>
      </c>
      <c r="N26" s="15"/>
    </row>
    <row r="27" spans="1:14" ht="15.75">
      <c r="A27" s="12"/>
      <c r="B27" s="34" t="s">
        <v>14</v>
      </c>
      <c r="C27" s="35">
        <v>2031</v>
      </c>
      <c r="D27" s="35">
        <v>2054</v>
      </c>
      <c r="E27" s="36">
        <f t="shared" si="0"/>
        <v>1.1324470704086709</v>
      </c>
      <c r="F27" s="36">
        <f t="shared" si="2"/>
        <v>2.113995183302114</v>
      </c>
      <c r="G27" s="35">
        <v>9144</v>
      </c>
      <c r="H27" s="35">
        <v>10862</v>
      </c>
      <c r="I27" s="36">
        <f t="shared" si="1"/>
        <v>18.788276465441811</v>
      </c>
      <c r="J27" s="36">
        <f t="shared" si="3"/>
        <v>2.1983938083904082</v>
      </c>
      <c r="K27" s="79"/>
      <c r="L27" s="35">
        <v>74615</v>
      </c>
      <c r="M27" s="36">
        <f t="shared" si="4"/>
        <v>1.7665313860884972</v>
      </c>
      <c r="N27" s="15"/>
    </row>
    <row r="28" spans="1:14" ht="15.75">
      <c r="A28" s="12"/>
      <c r="B28" s="34" t="s">
        <v>24</v>
      </c>
      <c r="C28" s="35">
        <v>119</v>
      </c>
      <c r="D28" s="35">
        <v>341</v>
      </c>
      <c r="E28" s="36">
        <f t="shared" si="0"/>
        <v>186.55462184873949</v>
      </c>
      <c r="F28" s="36">
        <f t="shared" si="2"/>
        <v>0.35096025195035097</v>
      </c>
      <c r="G28" s="35">
        <v>1911</v>
      </c>
      <c r="H28" s="35">
        <v>1243</v>
      </c>
      <c r="I28" s="36">
        <f t="shared" si="1"/>
        <v>-34.955520669806383</v>
      </c>
      <c r="J28" s="36">
        <f t="shared" si="3"/>
        <v>0.25157461828662103</v>
      </c>
      <c r="K28" s="79"/>
      <c r="L28" s="35">
        <v>14248</v>
      </c>
      <c r="M28" s="36">
        <f t="shared" si="4"/>
        <v>0.33732545988057239</v>
      </c>
      <c r="N28" s="15"/>
    </row>
    <row r="29" spans="1:14" ht="15.75">
      <c r="A29" s="12"/>
      <c r="B29" s="34" t="s">
        <v>18</v>
      </c>
      <c r="C29" s="35">
        <v>4926</v>
      </c>
      <c r="D29" s="35">
        <v>1860</v>
      </c>
      <c r="E29" s="36">
        <f t="shared" si="0"/>
        <v>-62.241169305724718</v>
      </c>
      <c r="F29" s="36">
        <f t="shared" si="2"/>
        <v>1.9143286470019143</v>
      </c>
      <c r="G29" s="35">
        <v>11196</v>
      </c>
      <c r="H29" s="35">
        <v>8156</v>
      </c>
      <c r="I29" s="36">
        <f t="shared" si="1"/>
        <v>-27.152554483744197</v>
      </c>
      <c r="J29" s="36">
        <f t="shared" si="3"/>
        <v>1.6507180907044898</v>
      </c>
      <c r="K29" s="79"/>
      <c r="L29" s="35">
        <v>63348</v>
      </c>
      <c r="M29" s="36">
        <f t="shared" si="4"/>
        <v>1.4997819506256667</v>
      </c>
      <c r="N29" s="15"/>
    </row>
    <row r="30" spans="1:14" ht="15.75">
      <c r="A30" s="12"/>
      <c r="B30" s="34" t="s">
        <v>1</v>
      </c>
      <c r="C30" s="35">
        <v>8128</v>
      </c>
      <c r="D30" s="35">
        <v>7999</v>
      </c>
      <c r="E30" s="36">
        <f t="shared" si="0"/>
        <v>-1.5871062992126039</v>
      </c>
      <c r="F30" s="36">
        <f t="shared" si="2"/>
        <v>8.2326423910582331</v>
      </c>
      <c r="G30" s="35">
        <v>44822</v>
      </c>
      <c r="H30" s="35">
        <v>43947</v>
      </c>
      <c r="I30" s="36">
        <f t="shared" si="1"/>
        <v>-1.9521663468832218</v>
      </c>
      <c r="J30" s="36">
        <f t="shared" si="3"/>
        <v>8.8945693884490211</v>
      </c>
      <c r="K30" s="79"/>
      <c r="L30" s="35">
        <v>341869</v>
      </c>
      <c r="M30" s="36">
        <f t="shared" si="4"/>
        <v>8.0938459884833946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2</v>
      </c>
      <c r="H31" s="35">
        <v>0</v>
      </c>
      <c r="I31" s="36">
        <f t="shared" si="1"/>
        <v>-100</v>
      </c>
      <c r="J31" s="36">
        <f t="shared" si="3"/>
        <v>0</v>
      </c>
      <c r="K31" s="79"/>
      <c r="L31" s="35">
        <v>61</v>
      </c>
      <c r="M31" s="36">
        <f t="shared" si="4"/>
        <v>1.4441923815774085E-3</v>
      </c>
      <c r="N31" s="15"/>
    </row>
    <row r="32" spans="1:14" ht="15.75">
      <c r="A32" s="12"/>
      <c r="B32" s="34" t="s">
        <v>26</v>
      </c>
      <c r="C32" s="35">
        <v>8</v>
      </c>
      <c r="D32" s="35">
        <v>6</v>
      </c>
      <c r="E32" s="36">
        <f t="shared" si="0"/>
        <v>-25</v>
      </c>
      <c r="F32" s="36">
        <f t="shared" si="2"/>
        <v>6.1752537000061749E-3</v>
      </c>
      <c r="G32" s="35">
        <v>31</v>
      </c>
      <c r="H32" s="35">
        <v>17</v>
      </c>
      <c r="I32" s="36">
        <f t="shared" si="1"/>
        <v>-45.161290322580648</v>
      </c>
      <c r="J32" s="36">
        <f t="shared" si="3"/>
        <v>3.4406826314340765E-3</v>
      </c>
      <c r="K32" s="79"/>
      <c r="L32" s="35">
        <v>254</v>
      </c>
      <c r="M32" s="36">
        <f t="shared" si="4"/>
        <v>6.0135223757485532E-3</v>
      </c>
      <c r="N32" s="15"/>
    </row>
    <row r="33" spans="1:14" ht="15.75">
      <c r="A33" s="12"/>
      <c r="B33" s="34" t="s">
        <v>8</v>
      </c>
      <c r="C33" s="35">
        <v>1457</v>
      </c>
      <c r="D33" s="35">
        <v>1184</v>
      </c>
      <c r="E33" s="36">
        <f t="shared" si="0"/>
        <v>-18.737131091283455</v>
      </c>
      <c r="F33" s="36">
        <f t="shared" si="2"/>
        <v>1.2185833968012185</v>
      </c>
      <c r="G33" s="35">
        <v>7919</v>
      </c>
      <c r="H33" s="35">
        <v>6929</v>
      </c>
      <c r="I33" s="36">
        <f t="shared" si="1"/>
        <v>-12.501578482131581</v>
      </c>
      <c r="J33" s="36">
        <f t="shared" si="3"/>
        <v>1.4023817619533363</v>
      </c>
      <c r="K33" s="79"/>
      <c r="L33" s="35">
        <v>75193</v>
      </c>
      <c r="M33" s="36">
        <f t="shared" si="4"/>
        <v>1.7802157007860668</v>
      </c>
      <c r="N33" s="15"/>
    </row>
    <row r="34" spans="1:14" ht="15.75">
      <c r="A34" s="12"/>
      <c r="B34" s="34" t="s">
        <v>19</v>
      </c>
      <c r="C34" s="35">
        <v>1284</v>
      </c>
      <c r="D34" s="35">
        <v>1142</v>
      </c>
      <c r="E34" s="36">
        <f t="shared" si="0"/>
        <v>-11.059190031152644</v>
      </c>
      <c r="F34" s="36">
        <f t="shared" si="2"/>
        <v>1.1753566209011754</v>
      </c>
      <c r="G34" s="35">
        <v>5714</v>
      </c>
      <c r="H34" s="35">
        <v>5760</v>
      </c>
      <c r="I34" s="36">
        <f t="shared" si="1"/>
        <v>0.80504025201260099</v>
      </c>
      <c r="J34" s="36">
        <f t="shared" si="3"/>
        <v>1.1657842327682517</v>
      </c>
      <c r="K34" s="79"/>
      <c r="L34" s="35">
        <v>40455</v>
      </c>
      <c r="M34" s="36">
        <f t="shared" si="4"/>
        <v>0.95778365240514851</v>
      </c>
      <c r="N34" s="15"/>
    </row>
    <row r="35" spans="1:14" ht="15.75">
      <c r="A35" s="12"/>
      <c r="B35" s="34" t="s">
        <v>17</v>
      </c>
      <c r="C35" s="35">
        <v>1113</v>
      </c>
      <c r="D35" s="35">
        <v>1174</v>
      </c>
      <c r="E35" s="36">
        <f t="shared" si="0"/>
        <v>5.4806828391734008</v>
      </c>
      <c r="F35" s="36">
        <f t="shared" si="2"/>
        <v>1.2082913073012083</v>
      </c>
      <c r="G35" s="35">
        <v>6996</v>
      </c>
      <c r="H35" s="35">
        <v>6808</v>
      </c>
      <c r="I35" s="36">
        <f t="shared" si="1"/>
        <v>-2.6872498570611802</v>
      </c>
      <c r="J35" s="36">
        <f t="shared" si="3"/>
        <v>1.3778921973413643</v>
      </c>
      <c r="K35" s="79"/>
      <c r="L35" s="35">
        <v>51152</v>
      </c>
      <c r="M35" s="36">
        <f t="shared" si="4"/>
        <v>1.2110381754499606</v>
      </c>
      <c r="N35" s="15"/>
    </row>
    <row r="36" spans="1:14" ht="15.75">
      <c r="A36" s="12"/>
      <c r="B36" s="34" t="s">
        <v>4</v>
      </c>
      <c r="C36" s="35">
        <v>2565</v>
      </c>
      <c r="D36" s="35">
        <v>2093</v>
      </c>
      <c r="E36" s="36">
        <f t="shared" si="0"/>
        <v>-18.40155945419103</v>
      </c>
      <c r="F36" s="36">
        <f t="shared" si="2"/>
        <v>2.1541343323521542</v>
      </c>
      <c r="G36" s="35">
        <v>15074</v>
      </c>
      <c r="H36" s="35">
        <v>11180</v>
      </c>
      <c r="I36" s="36">
        <f t="shared" si="1"/>
        <v>-25.832559373756137</v>
      </c>
      <c r="J36" s="36">
        <f t="shared" si="3"/>
        <v>2.2627548129078221</v>
      </c>
      <c r="K36" s="79"/>
      <c r="L36" s="35">
        <v>163295</v>
      </c>
      <c r="M36" s="36">
        <f t="shared" si="4"/>
        <v>3.8660556549128349</v>
      </c>
      <c r="N36" s="15"/>
    </row>
    <row r="37" spans="1:14" ht="15.75">
      <c r="A37" s="12"/>
      <c r="B37" s="34" t="s">
        <v>13</v>
      </c>
      <c r="C37" s="35">
        <v>1533</v>
      </c>
      <c r="D37" s="35">
        <v>1256</v>
      </c>
      <c r="E37" s="36">
        <f t="shared" si="0"/>
        <v>-18.069145466405743</v>
      </c>
      <c r="F37" s="36">
        <f t="shared" si="2"/>
        <v>1.2926864412012926</v>
      </c>
      <c r="G37" s="35">
        <v>8297</v>
      </c>
      <c r="H37" s="35">
        <v>6142</v>
      </c>
      <c r="I37" s="36">
        <f t="shared" si="1"/>
        <v>-25.973243340966611</v>
      </c>
      <c r="J37" s="36">
        <f t="shared" si="3"/>
        <v>1.2430983954275352</v>
      </c>
      <c r="K37" s="79"/>
      <c r="L37" s="35">
        <v>70638</v>
      </c>
      <c r="M37" s="36">
        <f t="shared" si="4"/>
        <v>1.6723747778666389</v>
      </c>
      <c r="N37" s="15"/>
    </row>
    <row r="38" spans="1:14" ht="15.75">
      <c r="A38" s="12"/>
      <c r="B38" s="34" t="s">
        <v>11</v>
      </c>
      <c r="C38" s="35">
        <v>2489</v>
      </c>
      <c r="D38" s="35">
        <v>2014</v>
      </c>
      <c r="E38" s="36">
        <f t="shared" si="0"/>
        <v>-19.083969465648853</v>
      </c>
      <c r="F38" s="36">
        <f t="shared" si="2"/>
        <v>2.072826825302073</v>
      </c>
      <c r="G38" s="35">
        <v>13296</v>
      </c>
      <c r="H38" s="35">
        <v>11965</v>
      </c>
      <c r="I38" s="36">
        <f t="shared" si="1"/>
        <v>-10.010529482551146</v>
      </c>
      <c r="J38" s="36">
        <f t="shared" si="3"/>
        <v>2.4216333932416898</v>
      </c>
      <c r="K38" s="79"/>
      <c r="L38" s="35">
        <v>106848</v>
      </c>
      <c r="M38" s="36">
        <f t="shared" si="4"/>
        <v>2.5296568456849662</v>
      </c>
      <c r="N38" s="15"/>
    </row>
    <row r="39" spans="1:14" ht="15.75">
      <c r="A39" s="12"/>
      <c r="B39" s="34" t="s">
        <v>22</v>
      </c>
      <c r="C39" s="35">
        <v>1081</v>
      </c>
      <c r="D39" s="35">
        <v>761</v>
      </c>
      <c r="E39" s="36">
        <f t="shared" si="0"/>
        <v>-29.602220166512481</v>
      </c>
      <c r="F39" s="36">
        <f t="shared" si="2"/>
        <v>0.7832280109507832</v>
      </c>
      <c r="G39" s="35">
        <v>3635</v>
      </c>
      <c r="H39" s="35">
        <v>3052</v>
      </c>
      <c r="I39" s="36">
        <f t="shared" si="1"/>
        <v>-16.038514442916096</v>
      </c>
      <c r="J39" s="36">
        <f t="shared" si="3"/>
        <v>0.61770372889040004</v>
      </c>
      <c r="K39" s="79"/>
      <c r="L39" s="35">
        <v>23892</v>
      </c>
      <c r="M39" s="36">
        <f t="shared" si="4"/>
        <v>0.56564990787946623</v>
      </c>
      <c r="N39" s="15"/>
    </row>
    <row r="40" spans="1:14" ht="15.75">
      <c r="A40" s="12"/>
      <c r="B40" s="34" t="s">
        <v>15</v>
      </c>
      <c r="C40" s="35">
        <v>815</v>
      </c>
      <c r="D40" s="35">
        <v>973</v>
      </c>
      <c r="E40" s="36">
        <f t="shared" si="0"/>
        <v>19.386503067484661</v>
      </c>
      <c r="F40" s="36">
        <f t="shared" si="2"/>
        <v>1.0014203083510014</v>
      </c>
      <c r="G40" s="35">
        <v>4496</v>
      </c>
      <c r="H40" s="35">
        <v>5078</v>
      </c>
      <c r="I40" s="36">
        <f t="shared" si="1"/>
        <v>12.944839857651246</v>
      </c>
      <c r="J40" s="36">
        <f t="shared" si="3"/>
        <v>1.0277521413189554</v>
      </c>
      <c r="K40" s="79"/>
      <c r="L40" s="35">
        <v>43473</v>
      </c>
      <c r="M40" s="36">
        <f t="shared" si="4"/>
        <v>1.0292356623658143</v>
      </c>
      <c r="N40" s="15"/>
    </row>
    <row r="41" spans="1:14" ht="15.75">
      <c r="A41" s="12"/>
      <c r="B41" s="34" t="s">
        <v>6</v>
      </c>
      <c r="C41" s="35">
        <v>1621</v>
      </c>
      <c r="D41" s="35">
        <v>2154</v>
      </c>
      <c r="E41" s="36">
        <f t="shared" si="0"/>
        <v>32.88093769278224</v>
      </c>
      <c r="F41" s="36">
        <f t="shared" si="2"/>
        <v>2.216916078302217</v>
      </c>
      <c r="G41" s="35">
        <v>8065</v>
      </c>
      <c r="H41" s="35">
        <v>9794</v>
      </c>
      <c r="I41" s="36">
        <f t="shared" si="1"/>
        <v>21.438313701177925</v>
      </c>
      <c r="J41" s="36">
        <f t="shared" si="3"/>
        <v>1.9822379818979614</v>
      </c>
      <c r="K41" s="79"/>
      <c r="L41" s="35">
        <v>78579</v>
      </c>
      <c r="M41" s="36">
        <f t="shared" si="4"/>
        <v>1.8603802156060849</v>
      </c>
      <c r="N41" s="15"/>
    </row>
    <row r="42" spans="1:14" ht="15.75">
      <c r="A42" s="12"/>
      <c r="B42" s="34" t="s">
        <v>74</v>
      </c>
      <c r="C42" s="35">
        <v>149</v>
      </c>
      <c r="D42" s="35">
        <v>155</v>
      </c>
      <c r="E42" s="36">
        <f t="shared" si="0"/>
        <v>4.0268456375838868</v>
      </c>
      <c r="F42" s="36">
        <f t="shared" si="2"/>
        <v>0.15952738725015952</v>
      </c>
      <c r="G42" s="35">
        <v>755</v>
      </c>
      <c r="H42" s="35">
        <v>784</v>
      </c>
      <c r="I42" s="36">
        <f t="shared" si="1"/>
        <v>3.8410596026489996</v>
      </c>
      <c r="J42" s="36">
        <f t="shared" si="3"/>
        <v>0.15867618723790095</v>
      </c>
      <c r="K42" s="79"/>
      <c r="L42" s="35">
        <v>4873</v>
      </c>
      <c r="M42" s="36">
        <f t="shared" si="4"/>
        <v>0.11536966353158544</v>
      </c>
      <c r="N42" s="15"/>
    </row>
    <row r="43" spans="1:14" ht="15.75">
      <c r="A43" s="12"/>
      <c r="B43" s="34" t="s">
        <v>3</v>
      </c>
      <c r="C43" s="35">
        <v>5257</v>
      </c>
      <c r="D43" s="35">
        <v>5459</v>
      </c>
      <c r="E43" s="36">
        <f t="shared" si="0"/>
        <v>3.8424957199924004</v>
      </c>
      <c r="F43" s="36">
        <f t="shared" si="2"/>
        <v>5.6184516580556183</v>
      </c>
      <c r="G43" s="35">
        <v>29758</v>
      </c>
      <c r="H43" s="35">
        <v>28883</v>
      </c>
      <c r="I43" s="36">
        <f t="shared" si="1"/>
        <v>-2.9403857786141518</v>
      </c>
      <c r="J43" s="36">
        <f t="shared" si="3"/>
        <v>5.8457197908064957</v>
      </c>
      <c r="K43" s="79"/>
      <c r="L43" s="35">
        <v>235655</v>
      </c>
      <c r="M43" s="36">
        <f t="shared" si="4"/>
        <v>5.5791992734528559</v>
      </c>
      <c r="N43" s="15"/>
    </row>
    <row r="44" spans="1:14" ht="15.75">
      <c r="A44" s="12"/>
      <c r="B44" s="34" t="s">
        <v>20</v>
      </c>
      <c r="C44" s="35">
        <v>955</v>
      </c>
      <c r="D44" s="35">
        <v>567</v>
      </c>
      <c r="E44" s="36">
        <f t="shared" si="0"/>
        <v>-40.628272251308907</v>
      </c>
      <c r="F44" s="36">
        <f t="shared" si="2"/>
        <v>0.58356147465058361</v>
      </c>
      <c r="G44" s="35">
        <v>3530</v>
      </c>
      <c r="H44" s="35">
        <v>1847</v>
      </c>
      <c r="I44" s="36">
        <f t="shared" si="1"/>
        <v>-47.677053824362602</v>
      </c>
      <c r="J44" s="36">
        <f t="shared" si="3"/>
        <v>0.37382004825051407</v>
      </c>
      <c r="K44" s="79"/>
      <c r="L44" s="35">
        <v>42748</v>
      </c>
      <c r="M44" s="36">
        <f t="shared" si="4"/>
        <v>1.0120710807814928</v>
      </c>
      <c r="N44" s="15"/>
    </row>
    <row r="45" spans="1:14" ht="15.75">
      <c r="A45" s="12"/>
      <c r="B45" s="34" t="s">
        <v>7</v>
      </c>
      <c r="C45" s="35">
        <v>2080</v>
      </c>
      <c r="D45" s="35">
        <v>2014</v>
      </c>
      <c r="E45" s="36">
        <f t="shared" si="0"/>
        <v>-3.1730769230769229</v>
      </c>
      <c r="F45" s="36">
        <f t="shared" si="2"/>
        <v>2.072826825302073</v>
      </c>
      <c r="G45" s="35">
        <v>11665</v>
      </c>
      <c r="H45" s="35">
        <v>10871</v>
      </c>
      <c r="I45" s="36">
        <f t="shared" si="1"/>
        <v>-6.8066866695242201</v>
      </c>
      <c r="J45" s="36">
        <f t="shared" si="3"/>
        <v>2.2002153462541085</v>
      </c>
      <c r="K45" s="79"/>
      <c r="L45" s="35">
        <v>92685</v>
      </c>
      <c r="M45" s="36">
        <f t="shared" si="4"/>
        <v>2.1943437850246248</v>
      </c>
      <c r="N45" s="15"/>
    </row>
    <row r="46" spans="1:14" ht="15.75">
      <c r="A46" s="12"/>
      <c r="B46" s="34" t="s">
        <v>232</v>
      </c>
      <c r="C46" s="35">
        <v>8503</v>
      </c>
      <c r="D46" s="35">
        <v>5313</v>
      </c>
      <c r="E46" s="36">
        <f t="shared" si="0"/>
        <v>-37.516170763260028</v>
      </c>
      <c r="F46" s="36">
        <f t="shared" si="2"/>
        <v>5.4681871513554681</v>
      </c>
      <c r="G46" s="35">
        <v>42187</v>
      </c>
      <c r="H46" s="35">
        <v>30913</v>
      </c>
      <c r="I46" s="36">
        <f t="shared" si="1"/>
        <v>-26.72387228293076</v>
      </c>
      <c r="J46" s="36">
        <f t="shared" si="3"/>
        <v>6.2565777756189185</v>
      </c>
      <c r="K46" s="79"/>
      <c r="L46" s="35">
        <v>482006</v>
      </c>
      <c r="M46" s="36">
        <f t="shared" si="4"/>
        <v>11.41162939466558</v>
      </c>
      <c r="N46" s="15"/>
    </row>
    <row r="47" spans="1:14" ht="15.75">
      <c r="A47" s="12"/>
      <c r="B47" s="34" t="s">
        <v>29</v>
      </c>
      <c r="C47" s="35">
        <v>1</v>
      </c>
      <c r="D47" s="35">
        <v>0</v>
      </c>
      <c r="E47" s="36">
        <f t="shared" si="0"/>
        <v>-100</v>
      </c>
      <c r="F47" s="36">
        <f t="shared" si="2"/>
        <v>0</v>
      </c>
      <c r="G47" s="35">
        <v>2</v>
      </c>
      <c r="H47" s="35">
        <v>2</v>
      </c>
      <c r="I47" s="36">
        <f t="shared" si="1"/>
        <v>0</v>
      </c>
      <c r="J47" s="36">
        <f t="shared" si="3"/>
        <v>4.0478619193342079E-4</v>
      </c>
      <c r="K47" s="79"/>
      <c r="L47" s="35">
        <v>42</v>
      </c>
      <c r="M47" s="36">
        <f t="shared" si="4"/>
        <v>9.9436196764346148E-4</v>
      </c>
      <c r="N47" s="15"/>
    </row>
    <row r="48" spans="1:14" ht="15.75">
      <c r="A48" s="12"/>
      <c r="B48" s="34" t="s">
        <v>28</v>
      </c>
      <c r="C48" s="35">
        <v>3</v>
      </c>
      <c r="D48" s="35">
        <v>1</v>
      </c>
      <c r="E48" s="36">
        <f t="shared" si="0"/>
        <v>-66.666666666666671</v>
      </c>
      <c r="F48" s="36">
        <f t="shared" si="2"/>
        <v>1.0292089500010292E-3</v>
      </c>
      <c r="G48" s="35">
        <v>15</v>
      </c>
      <c r="H48" s="35">
        <v>8</v>
      </c>
      <c r="I48" s="36">
        <f t="shared" si="1"/>
        <v>-46.666666666666664</v>
      </c>
      <c r="J48" s="36">
        <f t="shared" si="3"/>
        <v>1.6191447677336831E-3</v>
      </c>
      <c r="K48" s="79"/>
      <c r="L48" s="35">
        <v>94</v>
      </c>
      <c r="M48" s="36">
        <f>+(L48*100)/$L$50</f>
        <v>2.2254767847258426E-3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2.6989824836036813E-3</v>
      </c>
      <c r="N49" s="15"/>
    </row>
    <row r="50" spans="1:14" ht="15.75">
      <c r="A50" s="12"/>
      <c r="B50" s="40" t="s">
        <v>70</v>
      </c>
      <c r="C50" s="37">
        <f>SUM(C16:C49)</f>
        <v>97970</v>
      </c>
      <c r="D50" s="37">
        <f>SUM(D16:D49)</f>
        <v>97162</v>
      </c>
      <c r="E50" s="38">
        <f t="shared" si="0"/>
        <v>-0.82474226804123418</v>
      </c>
      <c r="F50" s="38">
        <f>SUM(F16:F49)</f>
        <v>100.00000000000001</v>
      </c>
      <c r="G50" s="37">
        <f>SUM(G16:G49)</f>
        <v>488537</v>
      </c>
      <c r="H50" s="37">
        <f>SUM(H16:H49)</f>
        <v>494088</v>
      </c>
      <c r="I50" s="38">
        <f t="shared" si="1"/>
        <v>1.1362496596982519</v>
      </c>
      <c r="J50" s="38">
        <f>SUM(J16:J49)</f>
        <v>100.00000000000003</v>
      </c>
      <c r="K50" s="79"/>
      <c r="L50" s="37">
        <f>SUM(L16:L49)</f>
        <v>4223814</v>
      </c>
      <c r="M50" s="38">
        <f>SUM(M16:M49)</f>
        <v>100.00000000000006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311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307</v>
      </c>
      <c r="D53" s="104"/>
      <c r="E53" s="101" t="s">
        <v>319</v>
      </c>
      <c r="F53" s="101" t="s">
        <v>305</v>
      </c>
      <c r="G53" s="105" t="s">
        <v>322</v>
      </c>
      <c r="H53" s="106"/>
      <c r="I53" s="101" t="s">
        <v>319</v>
      </c>
      <c r="J53" s="101" t="s">
        <v>306</v>
      </c>
      <c r="K53" s="94"/>
      <c r="L53" s="86" t="s">
        <v>323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321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48</v>
      </c>
      <c r="D56" s="35">
        <v>76</v>
      </c>
      <c r="E56" s="36">
        <f t="shared" ref="E56:E90" si="5">IF(ISBLANK(D56),"",(IFERROR(((D56/C56-1)*100),"")))</f>
        <v>58.333333333333329</v>
      </c>
      <c r="F56" s="36">
        <f>+(D56*100)/$D$90</f>
        <v>0.15086249677432162</v>
      </c>
      <c r="G56" s="35">
        <v>221</v>
      </c>
      <c r="H56" s="35">
        <v>236</v>
      </c>
      <c r="I56" s="36">
        <f t="shared" ref="I56:I90" si="6">IF(ISBLANK(H56),"",(IFERROR(((H56/G56-1)*100),"")))</f>
        <v>6.7873303167420795</v>
      </c>
      <c r="J56" s="36">
        <f>+(H56*100)/$H$90</f>
        <v>9.0428038822749551E-2</v>
      </c>
      <c r="K56" s="79"/>
      <c r="L56" s="35">
        <v>1726</v>
      </c>
      <c r="M56" s="36">
        <f>+(L56*100)/$L$90</f>
        <v>7.4380329117873428E-2</v>
      </c>
      <c r="N56" s="85"/>
    </row>
    <row r="57" spans="1:14" ht="15.75">
      <c r="A57" s="12"/>
      <c r="B57" s="34" t="s">
        <v>0</v>
      </c>
      <c r="C57" s="35">
        <v>9551</v>
      </c>
      <c r="D57" s="35">
        <v>10617</v>
      </c>
      <c r="E57" s="36">
        <f t="shared" si="5"/>
        <v>11.161134959690088</v>
      </c>
      <c r="F57" s="36">
        <f t="shared" ref="F57:F89" si="7">+(D57*100)/$D$90</f>
        <v>21.075093792802271</v>
      </c>
      <c r="G57" s="35">
        <v>45740</v>
      </c>
      <c r="H57" s="35">
        <v>53748</v>
      </c>
      <c r="I57" s="36">
        <f t="shared" si="6"/>
        <v>17.507651945780502</v>
      </c>
      <c r="J57" s="36">
        <f t="shared" ref="J57:J89" si="8">+(H57*100)/$H$90</f>
        <v>20.594602672225182</v>
      </c>
      <c r="K57" s="79"/>
      <c r="L57" s="35">
        <v>360616</v>
      </c>
      <c r="M57" s="36">
        <f t="shared" ref="M57:M89" si="9">+(L57*100)/$L$90</f>
        <v>15.540403687816363</v>
      </c>
      <c r="N57" s="85"/>
    </row>
    <row r="58" spans="1:14" ht="15.75">
      <c r="A58" s="12"/>
      <c r="B58" s="34" t="s">
        <v>23</v>
      </c>
      <c r="C58" s="35">
        <v>208</v>
      </c>
      <c r="D58" s="35">
        <v>162</v>
      </c>
      <c r="E58" s="36">
        <f t="shared" si="5"/>
        <v>-22.115384615384613</v>
      </c>
      <c r="F58" s="36">
        <f t="shared" si="7"/>
        <v>0.32157532207158029</v>
      </c>
      <c r="G58" s="35">
        <v>1123</v>
      </c>
      <c r="H58" s="35">
        <v>943</v>
      </c>
      <c r="I58" s="36">
        <f t="shared" si="6"/>
        <v>-16.028495102404271</v>
      </c>
      <c r="J58" s="36">
        <f t="shared" si="8"/>
        <v>0.36132898563496957</v>
      </c>
      <c r="K58" s="79"/>
      <c r="L58" s="35">
        <v>8739</v>
      </c>
      <c r="M58" s="36">
        <f t="shared" si="9"/>
        <v>0.37659889696471371</v>
      </c>
      <c r="N58" s="85"/>
    </row>
    <row r="59" spans="1:14" ht="15.75">
      <c r="A59" s="12"/>
      <c r="B59" s="34" t="s">
        <v>2</v>
      </c>
      <c r="C59" s="35">
        <v>2753</v>
      </c>
      <c r="D59" s="35">
        <v>3228</v>
      </c>
      <c r="E59" s="36">
        <f t="shared" si="5"/>
        <v>17.253904831093347</v>
      </c>
      <c r="F59" s="36">
        <f t="shared" si="7"/>
        <v>6.4076860472040815</v>
      </c>
      <c r="G59" s="35">
        <v>14066</v>
      </c>
      <c r="H59" s="35">
        <v>16270</v>
      </c>
      <c r="I59" s="36">
        <f t="shared" si="6"/>
        <v>15.668989051613824</v>
      </c>
      <c r="J59" s="36">
        <f t="shared" si="8"/>
        <v>6.2341703035853184</v>
      </c>
      <c r="K59" s="79"/>
      <c r="L59" s="35">
        <v>131846</v>
      </c>
      <c r="M59" s="36">
        <f t="shared" si="9"/>
        <v>5.6817780259995017</v>
      </c>
      <c r="N59" s="85"/>
    </row>
    <row r="60" spans="1:14" ht="15.75">
      <c r="A60" s="12"/>
      <c r="B60" s="34" t="s">
        <v>231</v>
      </c>
      <c r="C60" s="35">
        <v>11789</v>
      </c>
      <c r="D60" s="35">
        <v>12392</v>
      </c>
      <c r="E60" s="36">
        <f t="shared" si="5"/>
        <v>5.114937653745022</v>
      </c>
      <c r="F60" s="36">
        <f t="shared" si="7"/>
        <v>24.598527105623599</v>
      </c>
      <c r="G60" s="35">
        <v>62756</v>
      </c>
      <c r="H60" s="35">
        <v>62811</v>
      </c>
      <c r="I60" s="36">
        <f t="shared" si="6"/>
        <v>8.7641022372353383E-2</v>
      </c>
      <c r="J60" s="36">
        <f t="shared" si="8"/>
        <v>24.067269264812381</v>
      </c>
      <c r="K60" s="79"/>
      <c r="L60" s="35">
        <v>559233</v>
      </c>
      <c r="M60" s="36">
        <f t="shared" si="9"/>
        <v>24.099614480634827</v>
      </c>
      <c r="N60" s="85"/>
    </row>
    <row r="61" spans="1:14" ht="15.75">
      <c r="A61" s="12"/>
      <c r="B61" s="34" t="s">
        <v>5</v>
      </c>
      <c r="C61" s="35">
        <v>336</v>
      </c>
      <c r="D61" s="35">
        <v>546</v>
      </c>
      <c r="E61" s="36">
        <f t="shared" si="5"/>
        <v>62.5</v>
      </c>
      <c r="F61" s="36">
        <f t="shared" si="7"/>
        <v>1.0838279373523632</v>
      </c>
      <c r="G61" s="35">
        <v>2088</v>
      </c>
      <c r="H61" s="35">
        <v>2508</v>
      </c>
      <c r="I61" s="36">
        <f t="shared" si="6"/>
        <v>20.114942528735625</v>
      </c>
      <c r="J61" s="36">
        <f t="shared" si="8"/>
        <v>0.96098949731972827</v>
      </c>
      <c r="K61" s="79"/>
      <c r="L61" s="35">
        <v>22893</v>
      </c>
      <c r="M61" s="36">
        <f t="shared" si="9"/>
        <v>0.98655207097072795</v>
      </c>
      <c r="N61" s="85"/>
    </row>
    <row r="62" spans="1:14" ht="15.75">
      <c r="A62" s="12"/>
      <c r="B62" s="34" t="s">
        <v>9</v>
      </c>
      <c r="C62" s="35">
        <v>947</v>
      </c>
      <c r="D62" s="35">
        <v>1304</v>
      </c>
      <c r="E62" s="36">
        <f t="shared" si="5"/>
        <v>37.697993664202741</v>
      </c>
      <c r="F62" s="36">
        <f t="shared" si="7"/>
        <v>2.5884828393909918</v>
      </c>
      <c r="G62" s="35">
        <v>5534</v>
      </c>
      <c r="H62" s="35">
        <v>6723</v>
      </c>
      <c r="I62" s="36">
        <f t="shared" si="6"/>
        <v>21.485363209251894</v>
      </c>
      <c r="J62" s="36">
        <f t="shared" si="8"/>
        <v>2.5760495974802762</v>
      </c>
      <c r="K62" s="79"/>
      <c r="L62" s="35">
        <v>45346</v>
      </c>
      <c r="M62" s="36">
        <f t="shared" si="9"/>
        <v>1.9541427602428092</v>
      </c>
      <c r="N62" s="85"/>
    </row>
    <row r="63" spans="1:14" ht="15.75">
      <c r="A63" s="12"/>
      <c r="B63" s="34" t="s">
        <v>10</v>
      </c>
      <c r="C63" s="35">
        <v>744</v>
      </c>
      <c r="D63" s="35">
        <v>782</v>
      </c>
      <c r="E63" s="36">
        <f t="shared" si="5"/>
        <v>5.1075268817204256</v>
      </c>
      <c r="F63" s="36">
        <f t="shared" si="7"/>
        <v>1.5522956904936778</v>
      </c>
      <c r="G63" s="35">
        <v>4291</v>
      </c>
      <c r="H63" s="35">
        <v>4076</v>
      </c>
      <c r="I63" s="36">
        <f t="shared" si="6"/>
        <v>-5.0104870659519962</v>
      </c>
      <c r="J63" s="36">
        <f t="shared" si="8"/>
        <v>1.5617995179725728</v>
      </c>
      <c r="K63" s="79"/>
      <c r="L63" s="35">
        <v>40992</v>
      </c>
      <c r="M63" s="36">
        <f t="shared" si="9"/>
        <v>1.7665112695248364</v>
      </c>
      <c r="N63" s="85"/>
    </row>
    <row r="64" spans="1:14" ht="15.75">
      <c r="A64" s="12"/>
      <c r="B64" s="34" t="s">
        <v>21</v>
      </c>
      <c r="C64" s="35">
        <v>175</v>
      </c>
      <c r="D64" s="35">
        <v>234</v>
      </c>
      <c r="E64" s="36">
        <f t="shared" si="5"/>
        <v>33.714285714285722</v>
      </c>
      <c r="F64" s="36">
        <f t="shared" si="7"/>
        <v>0.46449768743672709</v>
      </c>
      <c r="G64" s="35">
        <v>1177</v>
      </c>
      <c r="H64" s="35">
        <v>1088</v>
      </c>
      <c r="I64" s="36">
        <f t="shared" si="6"/>
        <v>-7.5615972812234533</v>
      </c>
      <c r="J64" s="36">
        <f t="shared" si="8"/>
        <v>0.41688858575911658</v>
      </c>
      <c r="K64" s="79"/>
      <c r="L64" s="35">
        <v>9975</v>
      </c>
      <c r="M64" s="36">
        <f t="shared" si="9"/>
        <v>0.42986314191818509</v>
      </c>
      <c r="N64" s="85"/>
    </row>
    <row r="65" spans="1:14" ht="15.75">
      <c r="A65" s="12"/>
      <c r="B65" s="34" t="s">
        <v>12</v>
      </c>
      <c r="C65" s="35">
        <v>854</v>
      </c>
      <c r="D65" s="35">
        <v>688</v>
      </c>
      <c r="E65" s="36">
        <f t="shared" si="5"/>
        <v>-19.437939110070257</v>
      </c>
      <c r="F65" s="36">
        <f t="shared" si="7"/>
        <v>1.3657026023780694</v>
      </c>
      <c r="G65" s="35">
        <v>4277</v>
      </c>
      <c r="H65" s="35">
        <v>3246</v>
      </c>
      <c r="I65" s="36">
        <f t="shared" si="6"/>
        <v>-24.105681552490065</v>
      </c>
      <c r="J65" s="36">
        <f t="shared" si="8"/>
        <v>1.2437687034688349</v>
      </c>
      <c r="K65" s="79"/>
      <c r="L65" s="35">
        <v>30715</v>
      </c>
      <c r="M65" s="36">
        <f t="shared" si="9"/>
        <v>1.3236337247134893</v>
      </c>
      <c r="N65" s="85"/>
    </row>
    <row r="66" spans="1:14" ht="15.75">
      <c r="A66" s="12"/>
      <c r="B66" s="34" t="s">
        <v>16</v>
      </c>
      <c r="C66" s="35">
        <v>1278</v>
      </c>
      <c r="D66" s="35">
        <v>1009</v>
      </c>
      <c r="E66" s="36">
        <f t="shared" si="5"/>
        <v>-21.048513302034433</v>
      </c>
      <c r="F66" s="36">
        <f t="shared" si="7"/>
        <v>2.0028981479643488</v>
      </c>
      <c r="G66" s="35">
        <v>5004</v>
      </c>
      <c r="H66" s="35">
        <v>4341</v>
      </c>
      <c r="I66" s="36">
        <f t="shared" si="6"/>
        <v>-13.249400479616302</v>
      </c>
      <c r="J66" s="36">
        <f t="shared" si="8"/>
        <v>1.6633394768201517</v>
      </c>
      <c r="K66" s="79"/>
      <c r="L66" s="35">
        <v>40941</v>
      </c>
      <c r="M66" s="36">
        <f t="shared" si="9"/>
        <v>1.764313473009766</v>
      </c>
      <c r="N66" s="85"/>
    </row>
    <row r="67" spans="1:14" ht="15.75">
      <c r="A67" s="12"/>
      <c r="B67" s="34" t="s">
        <v>14</v>
      </c>
      <c r="C67" s="35">
        <v>787</v>
      </c>
      <c r="D67" s="35">
        <v>977</v>
      </c>
      <c r="E67" s="36">
        <f t="shared" si="5"/>
        <v>24.142312579415503</v>
      </c>
      <c r="F67" s="36">
        <f t="shared" si="7"/>
        <v>1.9393770966909503</v>
      </c>
      <c r="G67" s="35">
        <v>4152</v>
      </c>
      <c r="H67" s="35">
        <v>5134</v>
      </c>
      <c r="I67" s="36">
        <f t="shared" si="6"/>
        <v>23.651252408477852</v>
      </c>
      <c r="J67" s="36">
        <f t="shared" si="8"/>
        <v>1.9671930140508314</v>
      </c>
      <c r="K67" s="79"/>
      <c r="L67" s="35">
        <v>36025</v>
      </c>
      <c r="M67" s="36">
        <f t="shared" si="9"/>
        <v>1.5524631265767035</v>
      </c>
      <c r="N67" s="85"/>
    </row>
    <row r="68" spans="1:14" ht="15.75">
      <c r="A68" s="12"/>
      <c r="B68" s="34" t="s">
        <v>24</v>
      </c>
      <c r="C68" s="35">
        <v>69</v>
      </c>
      <c r="D68" s="35">
        <v>160</v>
      </c>
      <c r="E68" s="36">
        <f t="shared" si="5"/>
        <v>131.8840579710145</v>
      </c>
      <c r="F68" s="36">
        <f t="shared" si="7"/>
        <v>0.31760525636699288</v>
      </c>
      <c r="G68" s="35">
        <v>1256</v>
      </c>
      <c r="H68" s="35">
        <v>701</v>
      </c>
      <c r="I68" s="36">
        <f t="shared" si="6"/>
        <v>-44.187898089171973</v>
      </c>
      <c r="J68" s="36">
        <f t="shared" si="8"/>
        <v>0.26860192887604845</v>
      </c>
      <c r="K68" s="79"/>
      <c r="L68" s="35">
        <v>9292</v>
      </c>
      <c r="M68" s="36">
        <f t="shared" si="9"/>
        <v>0.40042990623596753</v>
      </c>
      <c r="N68" s="85"/>
    </row>
    <row r="69" spans="1:14" ht="15.75">
      <c r="A69" s="12"/>
      <c r="B69" s="34" t="s">
        <v>18</v>
      </c>
      <c r="C69" s="35">
        <v>2022</v>
      </c>
      <c r="D69" s="35">
        <v>924</v>
      </c>
      <c r="E69" s="36">
        <f t="shared" si="5"/>
        <v>-54.302670623145403</v>
      </c>
      <c r="F69" s="36">
        <f t="shared" si="7"/>
        <v>1.8341703555193838</v>
      </c>
      <c r="G69" s="35">
        <v>5026</v>
      </c>
      <c r="H69" s="35">
        <v>4353</v>
      </c>
      <c r="I69" s="36">
        <f t="shared" si="6"/>
        <v>-13.390370075606839</v>
      </c>
      <c r="J69" s="36">
        <f t="shared" si="8"/>
        <v>1.6679375126924949</v>
      </c>
      <c r="K69" s="79"/>
      <c r="L69" s="35">
        <v>31064</v>
      </c>
      <c r="M69" s="36">
        <f t="shared" si="9"/>
        <v>1.3386735479244614</v>
      </c>
      <c r="N69" s="85"/>
    </row>
    <row r="70" spans="1:14" ht="15.75">
      <c r="A70" s="12"/>
      <c r="B70" s="34" t="s">
        <v>1</v>
      </c>
      <c r="C70" s="35">
        <v>4496</v>
      </c>
      <c r="D70" s="35">
        <v>4274</v>
      </c>
      <c r="E70" s="36">
        <f t="shared" si="5"/>
        <v>-4.937722419928825</v>
      </c>
      <c r="F70" s="36">
        <f t="shared" si="7"/>
        <v>8.4840304107032978</v>
      </c>
      <c r="G70" s="35">
        <v>26048</v>
      </c>
      <c r="H70" s="35">
        <v>24166</v>
      </c>
      <c r="I70" s="36">
        <f t="shared" si="6"/>
        <v>-7.2251228501228448</v>
      </c>
      <c r="J70" s="36">
        <f t="shared" si="8"/>
        <v>9.2596779075871432</v>
      </c>
      <c r="K70" s="79"/>
      <c r="L70" s="35">
        <v>199296</v>
      </c>
      <c r="M70" s="36">
        <f t="shared" si="9"/>
        <v>8.5884716523034204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1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9.9116313424744431E-4</v>
      </c>
      <c r="N71" s="85"/>
    </row>
    <row r="72" spans="1:14" ht="15.75">
      <c r="A72" s="12"/>
      <c r="B72" s="34" t="s">
        <v>26</v>
      </c>
      <c r="C72" s="35">
        <v>3</v>
      </c>
      <c r="D72" s="35">
        <v>4</v>
      </c>
      <c r="E72" s="36">
        <f t="shared" si="5"/>
        <v>33.333333333333329</v>
      </c>
      <c r="F72" s="36">
        <f t="shared" si="7"/>
        <v>7.9401314091748221E-3</v>
      </c>
      <c r="G72" s="35">
        <v>14</v>
      </c>
      <c r="H72" s="35">
        <v>13</v>
      </c>
      <c r="I72" s="36">
        <f t="shared" si="6"/>
        <v>-7.1428571428571397</v>
      </c>
      <c r="J72" s="36">
        <f t="shared" si="8"/>
        <v>4.9812055283717975E-3</v>
      </c>
      <c r="K72" s="79"/>
      <c r="L72" s="35">
        <v>137</v>
      </c>
      <c r="M72" s="36">
        <f t="shared" si="9"/>
        <v>5.90388475616956E-3</v>
      </c>
      <c r="N72" s="85"/>
    </row>
    <row r="73" spans="1:14" ht="15.75">
      <c r="A73" s="12"/>
      <c r="B73" s="34" t="s">
        <v>8</v>
      </c>
      <c r="C73" s="35">
        <v>679</v>
      </c>
      <c r="D73" s="35">
        <v>605</v>
      </c>
      <c r="E73" s="36">
        <f t="shared" si="5"/>
        <v>-10.898379970544914</v>
      </c>
      <c r="F73" s="36">
        <f t="shared" si="7"/>
        <v>1.2009448756376917</v>
      </c>
      <c r="G73" s="35">
        <v>3894</v>
      </c>
      <c r="H73" s="35">
        <v>3580</v>
      </c>
      <c r="I73" s="36">
        <f t="shared" si="6"/>
        <v>-8.0636877247046712</v>
      </c>
      <c r="J73" s="36">
        <f t="shared" si="8"/>
        <v>1.3717473685823873</v>
      </c>
      <c r="K73" s="79"/>
      <c r="L73" s="35">
        <v>38404</v>
      </c>
      <c r="M73" s="36">
        <f t="shared" si="9"/>
        <v>1.6549838698973414</v>
      </c>
      <c r="N73" s="85"/>
    </row>
    <row r="74" spans="1:14" ht="15.75">
      <c r="A74" s="12"/>
      <c r="B74" s="34" t="s">
        <v>19</v>
      </c>
      <c r="C74" s="35">
        <v>675</v>
      </c>
      <c r="D74" s="35">
        <v>498</v>
      </c>
      <c r="E74" s="36">
        <f t="shared" si="5"/>
        <v>-26.222222222222225</v>
      </c>
      <c r="F74" s="36">
        <f t="shared" si="7"/>
        <v>0.98854636044226529</v>
      </c>
      <c r="G74" s="35">
        <v>3153</v>
      </c>
      <c r="H74" s="35">
        <v>3160</v>
      </c>
      <c r="I74" s="36">
        <f t="shared" si="6"/>
        <v>0.2220107833809104</v>
      </c>
      <c r="J74" s="36">
        <f t="shared" si="8"/>
        <v>1.2108161130503754</v>
      </c>
      <c r="K74" s="79"/>
      <c r="L74" s="35">
        <v>22217</v>
      </c>
      <c r="M74" s="36">
        <f t="shared" si="9"/>
        <v>0.95742049363371606</v>
      </c>
      <c r="N74" s="85"/>
    </row>
    <row r="75" spans="1:14" ht="15.75">
      <c r="A75" s="12"/>
      <c r="B75" s="34" t="s">
        <v>17</v>
      </c>
      <c r="C75" s="35">
        <v>582</v>
      </c>
      <c r="D75" s="35">
        <v>532</v>
      </c>
      <c r="E75" s="36">
        <f t="shared" si="5"/>
        <v>-8.5910652920962232</v>
      </c>
      <c r="F75" s="36">
        <f t="shared" si="7"/>
        <v>1.0560374774202512</v>
      </c>
      <c r="G75" s="35">
        <v>3462</v>
      </c>
      <c r="H75" s="35">
        <v>2974</v>
      </c>
      <c r="I75" s="36">
        <f t="shared" si="6"/>
        <v>-14.095898324667822</v>
      </c>
      <c r="J75" s="36">
        <f t="shared" si="8"/>
        <v>1.1395465570290557</v>
      </c>
      <c r="K75" s="79"/>
      <c r="L75" s="35">
        <v>25371</v>
      </c>
      <c r="M75" s="36">
        <f t="shared" si="9"/>
        <v>1.0933391251735614</v>
      </c>
      <c r="N75" s="85"/>
    </row>
    <row r="76" spans="1:14" ht="15.75">
      <c r="A76" s="12"/>
      <c r="B76" s="34" t="s">
        <v>4</v>
      </c>
      <c r="C76" s="35">
        <v>1235</v>
      </c>
      <c r="D76" s="35">
        <v>979</v>
      </c>
      <c r="E76" s="36">
        <f t="shared" si="5"/>
        <v>-20.728744939271259</v>
      </c>
      <c r="F76" s="36">
        <f t="shared" si="7"/>
        <v>1.9433471623955376</v>
      </c>
      <c r="G76" s="35">
        <v>7336</v>
      </c>
      <c r="H76" s="35">
        <v>5166</v>
      </c>
      <c r="I76" s="36">
        <f t="shared" si="6"/>
        <v>-29.580152671755723</v>
      </c>
      <c r="J76" s="36">
        <f t="shared" si="8"/>
        <v>1.9794544430437464</v>
      </c>
      <c r="K76" s="79"/>
      <c r="L76" s="35">
        <v>72304</v>
      </c>
      <c r="M76" s="36">
        <f t="shared" si="9"/>
        <v>3.1158721416794442</v>
      </c>
      <c r="N76" s="85"/>
    </row>
    <row r="77" spans="1:14" ht="15.75">
      <c r="A77" s="12"/>
      <c r="B77" s="34" t="s">
        <v>13</v>
      </c>
      <c r="C77" s="35">
        <v>789</v>
      </c>
      <c r="D77" s="35">
        <v>779</v>
      </c>
      <c r="E77" s="36">
        <f t="shared" si="5"/>
        <v>-1.2674271229404344</v>
      </c>
      <c r="F77" s="36">
        <f t="shared" si="7"/>
        <v>1.5463405919367965</v>
      </c>
      <c r="G77" s="35">
        <v>4763</v>
      </c>
      <c r="H77" s="35">
        <v>3598</v>
      </c>
      <c r="I77" s="36">
        <f t="shared" si="6"/>
        <v>-24.459374343900908</v>
      </c>
      <c r="J77" s="36">
        <f t="shared" si="8"/>
        <v>1.378644422390902</v>
      </c>
      <c r="K77" s="79"/>
      <c r="L77" s="35">
        <v>41786</v>
      </c>
      <c r="M77" s="36">
        <f t="shared" si="9"/>
        <v>1.8007279446810307</v>
      </c>
      <c r="N77" s="85"/>
    </row>
    <row r="78" spans="1:14" ht="15.75">
      <c r="A78" s="12"/>
      <c r="B78" s="34" t="s">
        <v>11</v>
      </c>
      <c r="C78" s="35">
        <v>1164</v>
      </c>
      <c r="D78" s="35">
        <v>900</v>
      </c>
      <c r="E78" s="36">
        <f t="shared" si="5"/>
        <v>-22.680412371134018</v>
      </c>
      <c r="F78" s="36">
        <f t="shared" si="7"/>
        <v>1.7865295670643349</v>
      </c>
      <c r="G78" s="35">
        <v>6441</v>
      </c>
      <c r="H78" s="35">
        <v>6209</v>
      </c>
      <c r="I78" s="36">
        <f t="shared" si="6"/>
        <v>-3.6019251668995445</v>
      </c>
      <c r="J78" s="36">
        <f t="shared" si="8"/>
        <v>2.379100394281576</v>
      </c>
      <c r="K78" s="79"/>
      <c r="L78" s="35">
        <v>58387</v>
      </c>
      <c r="M78" s="36">
        <f t="shared" si="9"/>
        <v>2.51613225736111</v>
      </c>
      <c r="N78" s="85"/>
    </row>
    <row r="79" spans="1:14" ht="15.75">
      <c r="A79" s="12"/>
      <c r="B79" s="34" t="s">
        <v>22</v>
      </c>
      <c r="C79" s="35">
        <v>393</v>
      </c>
      <c r="D79" s="35">
        <v>330</v>
      </c>
      <c r="E79" s="36">
        <f t="shared" si="5"/>
        <v>-16.030534351145043</v>
      </c>
      <c r="F79" s="36">
        <f t="shared" si="7"/>
        <v>0.65506084125692277</v>
      </c>
      <c r="G79" s="35">
        <v>1443</v>
      </c>
      <c r="H79" s="35">
        <v>1197</v>
      </c>
      <c r="I79" s="36">
        <f t="shared" si="6"/>
        <v>-17.047817047817048</v>
      </c>
      <c r="J79" s="36">
        <f t="shared" si="8"/>
        <v>0.45865407826623394</v>
      </c>
      <c r="K79" s="79"/>
      <c r="L79" s="35">
        <v>9562</v>
      </c>
      <c r="M79" s="36">
        <f t="shared" si="9"/>
        <v>0.4120652995510462</v>
      </c>
      <c r="N79" s="85"/>
    </row>
    <row r="80" spans="1:14" ht="15.75">
      <c r="A80" s="12"/>
      <c r="B80" s="34" t="s">
        <v>15</v>
      </c>
      <c r="C80" s="35">
        <v>434</v>
      </c>
      <c r="D80" s="35">
        <v>553</v>
      </c>
      <c r="E80" s="36">
        <f t="shared" si="5"/>
        <v>27.419354838709676</v>
      </c>
      <c r="F80" s="36">
        <f t="shared" si="7"/>
        <v>1.0977231673184191</v>
      </c>
      <c r="G80" s="35">
        <v>2669</v>
      </c>
      <c r="H80" s="35">
        <v>2978</v>
      </c>
      <c r="I80" s="36">
        <f t="shared" si="6"/>
        <v>11.577369801423764</v>
      </c>
      <c r="J80" s="36">
        <f t="shared" si="8"/>
        <v>1.1410792356531703</v>
      </c>
      <c r="K80" s="79"/>
      <c r="L80" s="35">
        <v>25748</v>
      </c>
      <c r="M80" s="36">
        <f t="shared" si="9"/>
        <v>1.1095855817653564</v>
      </c>
      <c r="N80" s="85"/>
    </row>
    <row r="81" spans="1:14" ht="15.75">
      <c r="A81" s="12"/>
      <c r="B81" s="34" t="s">
        <v>6</v>
      </c>
      <c r="C81" s="35">
        <v>911</v>
      </c>
      <c r="D81" s="35">
        <v>1036</v>
      </c>
      <c r="E81" s="36">
        <f t="shared" si="5"/>
        <v>13.721185510428091</v>
      </c>
      <c r="F81" s="36">
        <f t="shared" si="7"/>
        <v>2.056494034976279</v>
      </c>
      <c r="G81" s="35">
        <v>4709</v>
      </c>
      <c r="H81" s="35">
        <v>5128</v>
      </c>
      <c r="I81" s="36">
        <f t="shared" si="6"/>
        <v>8.8978551709492528</v>
      </c>
      <c r="J81" s="36">
        <f t="shared" si="8"/>
        <v>1.9648939961146596</v>
      </c>
      <c r="K81" s="79"/>
      <c r="L81" s="35">
        <v>45228</v>
      </c>
      <c r="M81" s="36">
        <f t="shared" si="9"/>
        <v>1.9490576624236267</v>
      </c>
      <c r="N81" s="85"/>
    </row>
    <row r="82" spans="1:14" ht="15.75">
      <c r="A82" s="12"/>
      <c r="B82" s="34" t="s">
        <v>74</v>
      </c>
      <c r="C82" s="35">
        <v>109</v>
      </c>
      <c r="D82" s="35">
        <v>105</v>
      </c>
      <c r="E82" s="36">
        <f t="shared" si="5"/>
        <v>-3.669724770642202</v>
      </c>
      <c r="F82" s="36">
        <f t="shared" si="7"/>
        <v>0.20842844949083908</v>
      </c>
      <c r="G82" s="35">
        <v>560</v>
      </c>
      <c r="H82" s="35">
        <v>509</v>
      </c>
      <c r="I82" s="36">
        <f t="shared" si="6"/>
        <v>-9.1071428571428577</v>
      </c>
      <c r="J82" s="36">
        <f t="shared" si="8"/>
        <v>0.19503335491855728</v>
      </c>
      <c r="K82" s="79"/>
      <c r="L82" s="35">
        <v>3395</v>
      </c>
      <c r="M82" s="36">
        <f t="shared" si="9"/>
        <v>0.14630429742478579</v>
      </c>
      <c r="N82" s="85"/>
    </row>
    <row r="83" spans="1:14" ht="15.75">
      <c r="A83" s="12"/>
      <c r="B83" s="34" t="s">
        <v>3</v>
      </c>
      <c r="C83" s="35">
        <v>2680</v>
      </c>
      <c r="D83" s="35">
        <v>2554</v>
      </c>
      <c r="E83" s="36">
        <f t="shared" si="5"/>
        <v>-4.7014925373134346</v>
      </c>
      <c r="F83" s="36">
        <f t="shared" si="7"/>
        <v>5.0697739047581241</v>
      </c>
      <c r="G83" s="35">
        <v>14789</v>
      </c>
      <c r="H83" s="35">
        <v>13500</v>
      </c>
      <c r="I83" s="36">
        <f t="shared" si="6"/>
        <v>-8.7159375211305683</v>
      </c>
      <c r="J83" s="36">
        <f t="shared" si="8"/>
        <v>5.1727903563860966</v>
      </c>
      <c r="K83" s="79"/>
      <c r="L83" s="35">
        <v>116280</v>
      </c>
      <c r="M83" s="36">
        <f t="shared" si="9"/>
        <v>5.0109760543605573</v>
      </c>
      <c r="N83" s="85"/>
    </row>
    <row r="84" spans="1:14" ht="15.75">
      <c r="A84" s="12"/>
      <c r="B84" s="34" t="s">
        <v>20</v>
      </c>
      <c r="C84" s="35">
        <v>383</v>
      </c>
      <c r="D84" s="35">
        <v>315</v>
      </c>
      <c r="E84" s="36">
        <f t="shared" si="5"/>
        <v>-17.75456919060052</v>
      </c>
      <c r="F84" s="36">
        <f t="shared" si="7"/>
        <v>0.62528534847251727</v>
      </c>
      <c r="G84" s="35">
        <v>1572</v>
      </c>
      <c r="H84" s="35">
        <v>967</v>
      </c>
      <c r="I84" s="36">
        <f t="shared" si="6"/>
        <v>-38.48600508905853</v>
      </c>
      <c r="J84" s="36">
        <f t="shared" si="8"/>
        <v>0.37052505737965596</v>
      </c>
      <c r="K84" s="79"/>
      <c r="L84" s="35">
        <v>23352</v>
      </c>
      <c r="M84" s="36">
        <f t="shared" si="9"/>
        <v>1.0063322396063616</v>
      </c>
      <c r="N84" s="85"/>
    </row>
    <row r="85" spans="1:14" ht="15.75">
      <c r="A85" s="12"/>
      <c r="B85" s="34" t="s">
        <v>7</v>
      </c>
      <c r="C85" s="35">
        <v>1063</v>
      </c>
      <c r="D85" s="35">
        <v>996</v>
      </c>
      <c r="E85" s="36">
        <f t="shared" si="5"/>
        <v>-6.3029162746942591</v>
      </c>
      <c r="F85" s="36">
        <f t="shared" si="7"/>
        <v>1.9770927208845306</v>
      </c>
      <c r="G85" s="35">
        <v>6087</v>
      </c>
      <c r="H85" s="35">
        <v>5719</v>
      </c>
      <c r="I85" s="36">
        <f t="shared" si="6"/>
        <v>-6.0456711023492709</v>
      </c>
      <c r="J85" s="36">
        <f t="shared" si="8"/>
        <v>2.1913472628275623</v>
      </c>
      <c r="K85" s="79"/>
      <c r="L85" s="35">
        <v>49622</v>
      </c>
      <c r="M85" s="36">
        <f t="shared" si="9"/>
        <v>2.1384129151142037</v>
      </c>
      <c r="N85" s="85"/>
    </row>
    <row r="86" spans="1:14" ht="15.75">
      <c r="A86" s="12"/>
      <c r="B86" s="34" t="s">
        <v>232</v>
      </c>
      <c r="C86" s="35">
        <v>4267</v>
      </c>
      <c r="D86" s="35">
        <v>2818</v>
      </c>
      <c r="E86" s="36">
        <f t="shared" si="5"/>
        <v>-33.958284509022732</v>
      </c>
      <c r="F86" s="36">
        <f t="shared" si="7"/>
        <v>5.5938225777636621</v>
      </c>
      <c r="G86" s="35">
        <v>21921</v>
      </c>
      <c r="H86" s="35">
        <v>15935</v>
      </c>
      <c r="I86" s="36">
        <f t="shared" si="6"/>
        <v>-27.307148396514759</v>
      </c>
      <c r="J86" s="36">
        <f t="shared" si="8"/>
        <v>6.1058084688157379</v>
      </c>
      <c r="K86" s="79"/>
      <c r="L86" s="35">
        <v>259877</v>
      </c>
      <c r="M86" s="36">
        <f t="shared" si="9"/>
        <v>11.199152253861874</v>
      </c>
      <c r="N86" s="85"/>
    </row>
    <row r="87" spans="1:14" ht="15.75">
      <c r="A87" s="12"/>
      <c r="B87" s="34" t="s">
        <v>29</v>
      </c>
      <c r="C87" s="35">
        <v>1</v>
      </c>
      <c r="D87" s="35">
        <v>0</v>
      </c>
      <c r="E87" s="36">
        <f t="shared" si="5"/>
        <v>-100</v>
      </c>
      <c r="F87" s="36">
        <f t="shared" si="7"/>
        <v>0</v>
      </c>
      <c r="G87" s="35">
        <v>1</v>
      </c>
      <c r="H87" s="35">
        <v>1</v>
      </c>
      <c r="I87" s="36">
        <f t="shared" si="6"/>
        <v>0</v>
      </c>
      <c r="J87" s="36">
        <f t="shared" si="8"/>
        <v>3.8316965602859976E-4</v>
      </c>
      <c r="K87" s="79"/>
      <c r="L87" s="35">
        <v>12</v>
      </c>
      <c r="M87" s="36">
        <f t="shared" si="9"/>
        <v>5.171285917812753E-4</v>
      </c>
      <c r="N87" s="85"/>
    </row>
    <row r="88" spans="1:14" ht="15.75">
      <c r="A88" s="12"/>
      <c r="B88" s="34" t="s">
        <v>28</v>
      </c>
      <c r="C88" s="35">
        <v>1</v>
      </c>
      <c r="D88" s="35">
        <v>0</v>
      </c>
      <c r="E88" s="36">
        <f t="shared" si="5"/>
        <v>-100</v>
      </c>
      <c r="F88" s="36">
        <f t="shared" si="7"/>
        <v>0</v>
      </c>
      <c r="G88" s="35">
        <v>5</v>
      </c>
      <c r="H88" s="35">
        <v>3</v>
      </c>
      <c r="I88" s="36">
        <f t="shared" si="6"/>
        <v>-40</v>
      </c>
      <c r="J88" s="36">
        <f t="shared" si="8"/>
        <v>1.1495089680857993E-3</v>
      </c>
      <c r="K88" s="79"/>
      <c r="L88" s="35">
        <v>41</v>
      </c>
      <c r="M88" s="36">
        <f t="shared" si="9"/>
        <v>1.7668560219193572E-3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2.6287370082214829E-3</v>
      </c>
      <c r="N89" s="85"/>
    </row>
    <row r="90" spans="1:14" ht="15.75">
      <c r="A90" s="12"/>
      <c r="B90" s="40" t="s">
        <v>70</v>
      </c>
      <c r="C90" s="37">
        <f>SUM(C56:C89)</f>
        <v>51426</v>
      </c>
      <c r="D90" s="37">
        <f>SUM(D56:D89)</f>
        <v>50377</v>
      </c>
      <c r="E90" s="38">
        <f t="shared" si="5"/>
        <v>-2.0398242134328948</v>
      </c>
      <c r="F90" s="38">
        <f>SUM(F56:F89)</f>
        <v>100</v>
      </c>
      <c r="G90" s="37">
        <f>SUM(G56:G89)</f>
        <v>265579</v>
      </c>
      <c r="H90" s="37">
        <f>SUM(H56:H89)</f>
        <v>260981</v>
      </c>
      <c r="I90" s="38">
        <f t="shared" si="6"/>
        <v>-1.7313115871360307</v>
      </c>
      <c r="J90" s="38">
        <f>SUM(J56:J89)</f>
        <v>100.00000000000001</v>
      </c>
      <c r="K90" s="79"/>
      <c r="L90" s="37">
        <f>SUM(L56:L89)</f>
        <v>2320506</v>
      </c>
      <c r="M90" s="38">
        <f>SUM(M56:M89)</f>
        <v>99.999999999999986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312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307</v>
      </c>
      <c r="D93" s="104"/>
      <c r="E93" s="101" t="s">
        <v>319</v>
      </c>
      <c r="F93" s="101" t="s">
        <v>305</v>
      </c>
      <c r="G93" s="105" t="s">
        <v>322</v>
      </c>
      <c r="H93" s="106"/>
      <c r="I93" s="101" t="s">
        <v>319</v>
      </c>
      <c r="J93" s="101" t="s">
        <v>306</v>
      </c>
      <c r="K93" s="94"/>
      <c r="L93" s="86" t="s">
        <v>323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321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39</v>
      </c>
      <c r="D96" s="35">
        <f>D16-D56</f>
        <v>54</v>
      </c>
      <c r="E96" s="36">
        <f t="shared" ref="E96:E124" si="10">IF(ISBLANK(D96),"",(IFERROR(((D96/C96-1)*100),"")))</f>
        <v>38.46153846153846</v>
      </c>
      <c r="F96" s="36">
        <f>+(D96*100)/$D$130</f>
        <v>0.11542160949022122</v>
      </c>
      <c r="G96" s="35">
        <f>G16-G56</f>
        <v>178</v>
      </c>
      <c r="H96" s="35">
        <f>H16-H56</f>
        <v>157</v>
      </c>
      <c r="I96" s="36">
        <f t="shared" ref="I96:I124" si="11">IF(ISBLANK(H96),"",(IFERROR(((H96/G96-1)*100),"")))</f>
        <v>-11.79775280898876</v>
      </c>
      <c r="J96" s="36">
        <f>+(H96*100)/$H$130</f>
        <v>6.7351044799169479E-2</v>
      </c>
      <c r="K96" s="79"/>
      <c r="L96" s="35">
        <f>L16-L56</f>
        <v>1157</v>
      </c>
      <c r="M96" s="36">
        <f>+(L96*100)/$L$130</f>
        <v>6.0788900167497849E-2</v>
      </c>
      <c r="N96" s="85"/>
    </row>
    <row r="97" spans="1:14" ht="15.75">
      <c r="A97" s="12"/>
      <c r="B97" s="34" t="s">
        <v>0</v>
      </c>
      <c r="C97" s="35">
        <f t="shared" ref="C97:D124" si="12">C17-C57</f>
        <v>7460</v>
      </c>
      <c r="D97" s="35">
        <f t="shared" si="12"/>
        <v>9778</v>
      </c>
      <c r="E97" s="36">
        <f t="shared" si="10"/>
        <v>31.072386058981238</v>
      </c>
      <c r="F97" s="36">
        <f t="shared" ref="F97:F129" si="13">+(D97*100)/$D$130</f>
        <v>20.89986106658117</v>
      </c>
      <c r="G97" s="35">
        <f t="shared" ref="G97:H97" si="14">G17-G57</f>
        <v>35127</v>
      </c>
      <c r="H97" s="35">
        <f t="shared" si="14"/>
        <v>47571</v>
      </c>
      <c r="I97" s="36">
        <f t="shared" si="11"/>
        <v>35.425740883081389</v>
      </c>
      <c r="J97" s="36">
        <f t="shared" ref="J97:J129" si="15">+(H97*100)/$H$130</f>
        <v>20.407366574148352</v>
      </c>
      <c r="K97" s="79"/>
      <c r="L97" s="35">
        <f t="shared" ref="L97" si="16">L17-L57</f>
        <v>268079</v>
      </c>
      <c r="M97" s="36">
        <f t="shared" ref="M97:M129" si="17">+(L97*100)/$L$130</f>
        <v>14.084898503027361</v>
      </c>
      <c r="N97" s="85"/>
    </row>
    <row r="98" spans="1:14" ht="15.75">
      <c r="A98" s="12"/>
      <c r="B98" s="34" t="s">
        <v>23</v>
      </c>
      <c r="C98" s="35">
        <f t="shared" si="12"/>
        <v>398</v>
      </c>
      <c r="D98" s="35">
        <f t="shared" si="12"/>
        <v>190</v>
      </c>
      <c r="E98" s="36">
        <f t="shared" si="10"/>
        <v>-52.261306532663319</v>
      </c>
      <c r="F98" s="36">
        <f t="shared" si="13"/>
        <v>0.40611307042855616</v>
      </c>
      <c r="G98" s="35">
        <f t="shared" ref="G98:H98" si="18">G18-G58</f>
        <v>1707</v>
      </c>
      <c r="H98" s="35">
        <f t="shared" si="18"/>
        <v>1104</v>
      </c>
      <c r="I98" s="36">
        <f t="shared" si="11"/>
        <v>-35.325131810193319</v>
      </c>
      <c r="J98" s="36">
        <f t="shared" si="15"/>
        <v>0.47360225132664396</v>
      </c>
      <c r="K98" s="79"/>
      <c r="L98" s="35">
        <f t="shared" ref="L98" si="19">L18-L58</f>
        <v>10512</v>
      </c>
      <c r="M98" s="36">
        <f t="shared" si="17"/>
        <v>0.55230157178974715</v>
      </c>
      <c r="N98" s="85"/>
    </row>
    <row r="99" spans="1:14" ht="15.75">
      <c r="A99" s="12"/>
      <c r="B99" s="34" t="s">
        <v>2</v>
      </c>
      <c r="C99" s="35">
        <f t="shared" si="12"/>
        <v>2386</v>
      </c>
      <c r="D99" s="35">
        <f t="shared" si="12"/>
        <v>3438</v>
      </c>
      <c r="E99" s="36">
        <f t="shared" si="10"/>
        <v>44.090528080469404</v>
      </c>
      <c r="F99" s="36">
        <f t="shared" si="13"/>
        <v>7.3485091375440845</v>
      </c>
      <c r="G99" s="35">
        <f t="shared" ref="G99:H99" si="20">G19-G59</f>
        <v>11843</v>
      </c>
      <c r="H99" s="35">
        <f t="shared" si="20"/>
        <v>15400</v>
      </c>
      <c r="I99" s="36">
        <f t="shared" si="11"/>
        <v>30.034619606518611</v>
      </c>
      <c r="J99" s="36">
        <f t="shared" si="15"/>
        <v>6.6064082159694903</v>
      </c>
      <c r="K99" s="79"/>
      <c r="L99" s="35">
        <f t="shared" ref="L99" si="21">L19-L59</f>
        <v>115590</v>
      </c>
      <c r="M99" s="36">
        <f t="shared" si="17"/>
        <v>6.073110605325045</v>
      </c>
      <c r="N99" s="85"/>
    </row>
    <row r="100" spans="1:14" ht="15.75">
      <c r="A100" s="12"/>
      <c r="B100" s="34" t="s">
        <v>231</v>
      </c>
      <c r="C100" s="35">
        <f t="shared" si="12"/>
        <v>8584</v>
      </c>
      <c r="D100" s="35">
        <f t="shared" si="12"/>
        <v>9748</v>
      </c>
      <c r="E100" s="36">
        <f t="shared" si="10"/>
        <v>13.560111835973899</v>
      </c>
      <c r="F100" s="36">
        <f t="shared" si="13"/>
        <v>20.835737950197714</v>
      </c>
      <c r="G100" s="35">
        <f t="shared" ref="G100:H100" si="22">G20-G60</f>
        <v>42968</v>
      </c>
      <c r="H100" s="35">
        <f t="shared" si="22"/>
        <v>48194</v>
      </c>
      <c r="I100" s="36">
        <f t="shared" si="11"/>
        <v>12.162539564326934</v>
      </c>
      <c r="J100" s="36">
        <f t="shared" si="15"/>
        <v>20.674625815612572</v>
      </c>
      <c r="K100" s="79"/>
      <c r="L100" s="35">
        <f t="shared" ref="L100" si="23">L20-L60</f>
        <v>387874</v>
      </c>
      <c r="M100" s="36">
        <f t="shared" si="17"/>
        <v>20.378940245089076</v>
      </c>
      <c r="N100" s="85"/>
    </row>
    <row r="101" spans="1:14" ht="15.75">
      <c r="A101" s="12"/>
      <c r="B101" s="34" t="s">
        <v>5</v>
      </c>
      <c r="C101" s="35">
        <f t="shared" si="12"/>
        <v>360</v>
      </c>
      <c r="D101" s="35">
        <f t="shared" si="12"/>
        <v>398</v>
      </c>
      <c r="E101" s="36">
        <f t="shared" si="10"/>
        <v>10.555555555555562</v>
      </c>
      <c r="F101" s="36">
        <f t="shared" si="13"/>
        <v>0.85070001068718604</v>
      </c>
      <c r="G101" s="35">
        <f t="shared" ref="G101:H101" si="24">G21-G61</f>
        <v>3354</v>
      </c>
      <c r="H101" s="35">
        <f t="shared" si="24"/>
        <v>2427</v>
      </c>
      <c r="I101" s="36">
        <f t="shared" si="11"/>
        <v>-27.638640429338103</v>
      </c>
      <c r="J101" s="36">
        <f t="shared" si="15"/>
        <v>1.0411527753349321</v>
      </c>
      <c r="K101" s="79"/>
      <c r="L101" s="35">
        <f t="shared" ref="L101" si="25">L21-L61</f>
        <v>26564</v>
      </c>
      <c r="M101" s="36">
        <f t="shared" si="17"/>
        <v>1.3956753189709705</v>
      </c>
      <c r="N101" s="85"/>
    </row>
    <row r="102" spans="1:14" ht="15.75">
      <c r="A102" s="12"/>
      <c r="B102" s="34" t="s">
        <v>9</v>
      </c>
      <c r="C102" s="35">
        <f t="shared" si="12"/>
        <v>983</v>
      </c>
      <c r="D102" s="35">
        <f t="shared" si="12"/>
        <v>1103</v>
      </c>
      <c r="E102" s="36">
        <f t="shared" si="10"/>
        <v>12.207527975584952</v>
      </c>
      <c r="F102" s="36">
        <f t="shared" si="13"/>
        <v>2.3575932456984074</v>
      </c>
      <c r="G102" s="35">
        <f t="shared" ref="G102:H102" si="26">G22-G62</f>
        <v>4899</v>
      </c>
      <c r="H102" s="35">
        <f t="shared" si="26"/>
        <v>6309</v>
      </c>
      <c r="I102" s="36">
        <f t="shared" si="11"/>
        <v>28.781383955909369</v>
      </c>
      <c r="J102" s="36">
        <f t="shared" si="15"/>
        <v>2.7064824308150333</v>
      </c>
      <c r="K102" s="79"/>
      <c r="L102" s="35">
        <f t="shared" ref="L102" si="27">L22-L62</f>
        <v>41474</v>
      </c>
      <c r="M102" s="36">
        <f t="shared" si="17"/>
        <v>2.1790482675426155</v>
      </c>
      <c r="N102" s="85"/>
    </row>
    <row r="103" spans="1:14" ht="15.75">
      <c r="A103" s="12"/>
      <c r="B103" s="34" t="s">
        <v>10</v>
      </c>
      <c r="C103" s="35">
        <f t="shared" si="12"/>
        <v>576</v>
      </c>
      <c r="D103" s="35">
        <f t="shared" si="12"/>
        <v>1060</v>
      </c>
      <c r="E103" s="36">
        <f t="shared" si="10"/>
        <v>84.027777777777771</v>
      </c>
      <c r="F103" s="36">
        <f t="shared" si="13"/>
        <v>2.2656834455487869</v>
      </c>
      <c r="G103" s="35">
        <f t="shared" ref="G103:H103" si="28">G23-G63</f>
        <v>3215</v>
      </c>
      <c r="H103" s="35">
        <f t="shared" si="28"/>
        <v>4074</v>
      </c>
      <c r="I103" s="36">
        <f t="shared" si="11"/>
        <v>26.718506998444781</v>
      </c>
      <c r="J103" s="36">
        <f t="shared" si="15"/>
        <v>1.7476952644064743</v>
      </c>
      <c r="K103" s="79"/>
      <c r="L103" s="35">
        <f t="shared" ref="L103" si="29">L23-L63</f>
        <v>32209</v>
      </c>
      <c r="M103" s="36">
        <f t="shared" si="17"/>
        <v>1.6922642052678809</v>
      </c>
      <c r="N103" s="85"/>
    </row>
    <row r="104" spans="1:14" ht="15.75">
      <c r="A104" s="12"/>
      <c r="B104" s="34" t="s">
        <v>21</v>
      </c>
      <c r="C104" s="35">
        <f t="shared" si="12"/>
        <v>148</v>
      </c>
      <c r="D104" s="35">
        <f t="shared" si="12"/>
        <v>170</v>
      </c>
      <c r="E104" s="36">
        <f t="shared" si="10"/>
        <v>14.864864864864868</v>
      </c>
      <c r="F104" s="36">
        <f t="shared" si="13"/>
        <v>0.36336432617291869</v>
      </c>
      <c r="G104" s="35">
        <f t="shared" ref="G104:H104" si="30">G24-G64</f>
        <v>1032</v>
      </c>
      <c r="H104" s="35">
        <f t="shared" si="30"/>
        <v>835</v>
      </c>
      <c r="I104" s="36">
        <f t="shared" si="11"/>
        <v>-19.089147286821706</v>
      </c>
      <c r="J104" s="36">
        <f t="shared" si="15"/>
        <v>0.35820460132042364</v>
      </c>
      <c r="K104" s="79"/>
      <c r="L104" s="35">
        <f t="shared" ref="L104" si="31">L24-L64</f>
        <v>8389</v>
      </c>
      <c r="M104" s="36">
        <f t="shared" si="17"/>
        <v>0.44075893129225535</v>
      </c>
      <c r="N104" s="85"/>
    </row>
    <row r="105" spans="1:14" ht="15.75">
      <c r="A105" s="12"/>
      <c r="B105" s="34" t="s">
        <v>12</v>
      </c>
      <c r="C105" s="35">
        <f t="shared" si="12"/>
        <v>1199</v>
      </c>
      <c r="D105" s="35">
        <f t="shared" si="12"/>
        <v>905</v>
      </c>
      <c r="E105" s="36">
        <f t="shared" si="10"/>
        <v>-24.520433694745623</v>
      </c>
      <c r="F105" s="36">
        <f t="shared" si="13"/>
        <v>1.9343806775675965</v>
      </c>
      <c r="G105" s="35">
        <f t="shared" ref="G105:H105" si="32">G25-G65</f>
        <v>5781</v>
      </c>
      <c r="H105" s="35">
        <f t="shared" si="32"/>
        <v>4275</v>
      </c>
      <c r="I105" s="36">
        <f t="shared" si="11"/>
        <v>-26.050856253243381</v>
      </c>
      <c r="J105" s="36">
        <f t="shared" si="15"/>
        <v>1.8339217612512708</v>
      </c>
      <c r="K105" s="79"/>
      <c r="L105" s="35">
        <f t="shared" ref="L105" si="33">L25-L65</f>
        <v>41809</v>
      </c>
      <c r="M105" s="36">
        <f t="shared" si="17"/>
        <v>2.1966492023361432</v>
      </c>
      <c r="N105" s="85"/>
    </row>
    <row r="106" spans="1:14" ht="15.75">
      <c r="A106" s="12"/>
      <c r="B106" s="34" t="s">
        <v>16</v>
      </c>
      <c r="C106" s="35">
        <f t="shared" si="12"/>
        <v>1036</v>
      </c>
      <c r="D106" s="35">
        <f t="shared" si="12"/>
        <v>760</v>
      </c>
      <c r="E106" s="36">
        <f t="shared" si="10"/>
        <v>-26.640926640926644</v>
      </c>
      <c r="F106" s="36">
        <f t="shared" si="13"/>
        <v>1.6244522817142246</v>
      </c>
      <c r="G106" s="35">
        <f t="shared" ref="G106:H106" si="34">G26-G66</f>
        <v>3646</v>
      </c>
      <c r="H106" s="35">
        <f t="shared" si="34"/>
        <v>3511</v>
      </c>
      <c r="I106" s="36">
        <f t="shared" si="11"/>
        <v>-3.7026878771256211</v>
      </c>
      <c r="J106" s="36">
        <f t="shared" si="15"/>
        <v>1.5061752757317455</v>
      </c>
      <c r="K106" s="79"/>
      <c r="L106" s="35">
        <f t="shared" ref="L106" si="35">L26-L66</f>
        <v>30998</v>
      </c>
      <c r="M106" s="36">
        <f t="shared" si="17"/>
        <v>1.6286381394918741</v>
      </c>
      <c r="N106" s="85"/>
    </row>
    <row r="107" spans="1:14" ht="15.75">
      <c r="A107" s="12"/>
      <c r="B107" s="34" t="s">
        <v>14</v>
      </c>
      <c r="C107" s="35">
        <f t="shared" si="12"/>
        <v>1244</v>
      </c>
      <c r="D107" s="35">
        <f t="shared" si="12"/>
        <v>1077</v>
      </c>
      <c r="E107" s="36">
        <f t="shared" si="10"/>
        <v>-13.424437299035375</v>
      </c>
      <c r="F107" s="36">
        <f t="shared" si="13"/>
        <v>2.302019878166079</v>
      </c>
      <c r="G107" s="35">
        <f t="shared" ref="G107:H107" si="36">G27-G67</f>
        <v>4992</v>
      </c>
      <c r="H107" s="35">
        <f t="shared" si="36"/>
        <v>5728</v>
      </c>
      <c r="I107" s="36">
        <f t="shared" si="11"/>
        <v>14.743589743589736</v>
      </c>
      <c r="J107" s="36">
        <f t="shared" si="15"/>
        <v>2.4572406663034574</v>
      </c>
      <c r="K107" s="79"/>
      <c r="L107" s="35">
        <f t="shared" ref="L107" si="37">L27-L67</f>
        <v>38590</v>
      </c>
      <c r="M107" s="36">
        <f t="shared" si="17"/>
        <v>2.0275226080066915</v>
      </c>
      <c r="N107" s="85"/>
    </row>
    <row r="108" spans="1:14" ht="15.75">
      <c r="A108" s="12"/>
      <c r="B108" s="34" t="s">
        <v>24</v>
      </c>
      <c r="C108" s="35">
        <f t="shared" si="12"/>
        <v>50</v>
      </c>
      <c r="D108" s="35">
        <f t="shared" si="12"/>
        <v>181</v>
      </c>
      <c r="E108" s="36">
        <f t="shared" si="10"/>
        <v>262</v>
      </c>
      <c r="F108" s="36">
        <f t="shared" si="13"/>
        <v>0.38687613551351929</v>
      </c>
      <c r="G108" s="35">
        <f t="shared" ref="G108:H108" si="38">G28-G68</f>
        <v>655</v>
      </c>
      <c r="H108" s="35">
        <f t="shared" si="38"/>
        <v>542</v>
      </c>
      <c r="I108" s="36">
        <f t="shared" si="11"/>
        <v>-17.251908396946568</v>
      </c>
      <c r="J108" s="36">
        <f t="shared" si="15"/>
        <v>0.23251125019840674</v>
      </c>
      <c r="K108" s="79"/>
      <c r="L108" s="35">
        <f t="shared" ref="L108" si="39">L28-L68</f>
        <v>4956</v>
      </c>
      <c r="M108" s="36">
        <f t="shared" si="17"/>
        <v>0.26038875473649037</v>
      </c>
      <c r="N108" s="85"/>
    </row>
    <row r="109" spans="1:14" ht="15.75">
      <c r="A109" s="12"/>
      <c r="B109" s="34" t="s">
        <v>18</v>
      </c>
      <c r="C109" s="35">
        <f t="shared" si="12"/>
        <v>2904</v>
      </c>
      <c r="D109" s="35">
        <f t="shared" si="12"/>
        <v>936</v>
      </c>
      <c r="E109" s="36">
        <f t="shared" si="10"/>
        <v>-67.768595041322314</v>
      </c>
      <c r="F109" s="36">
        <f t="shared" si="13"/>
        <v>2.0006412311638346</v>
      </c>
      <c r="G109" s="35">
        <f t="shared" ref="G109:H109" si="40">G29-G69</f>
        <v>6170</v>
      </c>
      <c r="H109" s="35">
        <f t="shared" si="40"/>
        <v>3803</v>
      </c>
      <c r="I109" s="36">
        <f t="shared" si="11"/>
        <v>-38.363047001620743</v>
      </c>
      <c r="J109" s="36">
        <f t="shared" si="15"/>
        <v>1.631439639307271</v>
      </c>
      <c r="K109" s="79"/>
      <c r="L109" s="35">
        <f t="shared" ref="L109" si="41">L29-L69</f>
        <v>32284</v>
      </c>
      <c r="M109" s="36">
        <f t="shared" si="17"/>
        <v>1.6962047130574767</v>
      </c>
      <c r="N109" s="85"/>
    </row>
    <row r="110" spans="1:14" ht="15.75">
      <c r="A110" s="12"/>
      <c r="B110" s="34" t="s">
        <v>1</v>
      </c>
      <c r="C110" s="35">
        <f t="shared" si="12"/>
        <v>3632</v>
      </c>
      <c r="D110" s="35">
        <f t="shared" si="12"/>
        <v>3725</v>
      </c>
      <c r="E110" s="36">
        <f t="shared" si="10"/>
        <v>2.5605726872246715</v>
      </c>
      <c r="F110" s="36">
        <f t="shared" si="13"/>
        <v>7.9619536176124823</v>
      </c>
      <c r="G110" s="35">
        <f t="shared" ref="G110:H110" si="42">G30-G70</f>
        <v>18774</v>
      </c>
      <c r="H110" s="35">
        <f t="shared" si="42"/>
        <v>19781</v>
      </c>
      <c r="I110" s="36">
        <f t="shared" si="11"/>
        <v>5.3638010013848936</v>
      </c>
      <c r="J110" s="36">
        <f t="shared" si="15"/>
        <v>8.4858026571488629</v>
      </c>
      <c r="K110" s="79"/>
      <c r="L110" s="35">
        <f t="shared" ref="L110" si="43">L30-L70</f>
        <v>142573</v>
      </c>
      <c r="M110" s="36">
        <f t="shared" si="17"/>
        <v>7.4908002278138905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1</v>
      </c>
      <c r="H111" s="35">
        <f t="shared" si="44"/>
        <v>0</v>
      </c>
      <c r="I111" s="36">
        <f t="shared" si="11"/>
        <v>-100</v>
      </c>
      <c r="J111" s="36">
        <f t="shared" si="15"/>
        <v>0</v>
      </c>
      <c r="K111" s="79"/>
      <c r="L111" s="35">
        <f t="shared" ref="L111" si="45">L31-L71</f>
        <v>38</v>
      </c>
      <c r="M111" s="36">
        <f t="shared" si="17"/>
        <v>1.9965239467285381E-3</v>
      </c>
      <c r="N111" s="85"/>
    </row>
    <row r="112" spans="1:14" ht="15.75">
      <c r="A112" s="12"/>
      <c r="B112" s="34" t="s">
        <v>26</v>
      </c>
      <c r="C112" s="35">
        <f t="shared" si="12"/>
        <v>5</v>
      </c>
      <c r="D112" s="35">
        <f t="shared" si="12"/>
        <v>2</v>
      </c>
      <c r="E112" s="36">
        <f t="shared" si="10"/>
        <v>-60</v>
      </c>
      <c r="F112" s="36">
        <f t="shared" si="13"/>
        <v>4.2748744255637489E-3</v>
      </c>
      <c r="G112" s="35">
        <f t="shared" ref="G112:H112" si="46">G32-G72</f>
        <v>17</v>
      </c>
      <c r="H112" s="35">
        <f t="shared" si="46"/>
        <v>4</v>
      </c>
      <c r="I112" s="36">
        <f t="shared" si="11"/>
        <v>-76.470588235294116</v>
      </c>
      <c r="J112" s="36">
        <f t="shared" si="15"/>
        <v>1.7159501859661014E-3</v>
      </c>
      <c r="K112" s="79"/>
      <c r="L112" s="35">
        <f t="shared" ref="L112" si="47">L32-L72</f>
        <v>117</v>
      </c>
      <c r="M112" s="36">
        <f t="shared" si="17"/>
        <v>6.1471921517694452E-3</v>
      </c>
      <c r="N112" s="85"/>
    </row>
    <row r="113" spans="1:14" ht="15.75">
      <c r="A113" s="12"/>
      <c r="B113" s="34" t="s">
        <v>8</v>
      </c>
      <c r="C113" s="35">
        <f t="shared" si="12"/>
        <v>778</v>
      </c>
      <c r="D113" s="35">
        <f t="shared" si="12"/>
        <v>579</v>
      </c>
      <c r="E113" s="36">
        <f t="shared" si="10"/>
        <v>-25.578406169665811</v>
      </c>
      <c r="F113" s="36">
        <f t="shared" si="13"/>
        <v>1.2375761462007053</v>
      </c>
      <c r="G113" s="35">
        <f t="shared" ref="G113:H113" si="48">G33-G73</f>
        <v>4025</v>
      </c>
      <c r="H113" s="35">
        <f t="shared" si="48"/>
        <v>3349</v>
      </c>
      <c r="I113" s="36">
        <f t="shared" si="11"/>
        <v>-16.795031055900623</v>
      </c>
      <c r="J113" s="36">
        <f t="shared" si="15"/>
        <v>1.4366792932001184</v>
      </c>
      <c r="K113" s="79"/>
      <c r="L113" s="35">
        <f t="shared" ref="L113" si="49">L33-L73</f>
        <v>36789</v>
      </c>
      <c r="M113" s="36">
        <f t="shared" si="17"/>
        <v>1.932897880952531</v>
      </c>
      <c r="N113" s="85"/>
    </row>
    <row r="114" spans="1:14" ht="15.75">
      <c r="A114" s="12"/>
      <c r="B114" s="34" t="s">
        <v>19</v>
      </c>
      <c r="C114" s="35">
        <f t="shared" si="12"/>
        <v>609</v>
      </c>
      <c r="D114" s="35">
        <f t="shared" si="12"/>
        <v>644</v>
      </c>
      <c r="E114" s="36">
        <f t="shared" si="10"/>
        <v>5.7471264367816133</v>
      </c>
      <c r="F114" s="36">
        <f t="shared" si="13"/>
        <v>1.3765095650315271</v>
      </c>
      <c r="G114" s="35">
        <f t="shared" ref="G114:H114" si="50">G34-G74</f>
        <v>2561</v>
      </c>
      <c r="H114" s="35">
        <f t="shared" si="50"/>
        <v>2600</v>
      </c>
      <c r="I114" s="36">
        <f t="shared" si="11"/>
        <v>1.5228426395939021</v>
      </c>
      <c r="J114" s="36">
        <f t="shared" si="15"/>
        <v>1.1153676208779659</v>
      </c>
      <c r="K114" s="79"/>
      <c r="L114" s="35">
        <f t="shared" ref="L114" si="51">L34-L74</f>
        <v>18238</v>
      </c>
      <c r="M114" s="36">
        <f t="shared" si="17"/>
        <v>0.95822641422197563</v>
      </c>
      <c r="N114" s="85"/>
    </row>
    <row r="115" spans="1:14" ht="15.75">
      <c r="A115" s="12"/>
      <c r="B115" s="34" t="s">
        <v>17</v>
      </c>
      <c r="C115" s="35">
        <f t="shared" si="12"/>
        <v>531</v>
      </c>
      <c r="D115" s="35">
        <f t="shared" si="12"/>
        <v>642</v>
      </c>
      <c r="E115" s="36">
        <f t="shared" si="10"/>
        <v>20.903954802259882</v>
      </c>
      <c r="F115" s="36">
        <f t="shared" si="13"/>
        <v>1.3722346906059635</v>
      </c>
      <c r="G115" s="35">
        <f t="shared" ref="G115:H115" si="52">G35-G75</f>
        <v>3534</v>
      </c>
      <c r="H115" s="35">
        <f t="shared" si="52"/>
        <v>3834</v>
      </c>
      <c r="I115" s="36">
        <f t="shared" si="11"/>
        <v>8.4889643463497357</v>
      </c>
      <c r="J115" s="36">
        <f t="shared" si="15"/>
        <v>1.6447382532485082</v>
      </c>
      <c r="K115" s="79"/>
      <c r="L115" s="35">
        <f t="shared" ref="L115" si="53">L35-L75</f>
        <v>25781</v>
      </c>
      <c r="M115" s="36">
        <f t="shared" si="17"/>
        <v>1.3545364176475905</v>
      </c>
      <c r="N115" s="85"/>
    </row>
    <row r="116" spans="1:14" ht="15.75">
      <c r="A116" s="12"/>
      <c r="B116" s="34" t="s">
        <v>4</v>
      </c>
      <c r="C116" s="35">
        <f t="shared" si="12"/>
        <v>1330</v>
      </c>
      <c r="D116" s="35">
        <f t="shared" si="12"/>
        <v>1114</v>
      </c>
      <c r="E116" s="36">
        <f t="shared" si="10"/>
        <v>-16.2406015037594</v>
      </c>
      <c r="F116" s="36">
        <f t="shared" si="13"/>
        <v>2.3811050550390083</v>
      </c>
      <c r="G116" s="35">
        <f t="shared" ref="G116:H116" si="54">G36-G76</f>
        <v>7738</v>
      </c>
      <c r="H116" s="35">
        <f t="shared" si="54"/>
        <v>6014</v>
      </c>
      <c r="I116" s="36">
        <f t="shared" si="11"/>
        <v>-22.27965882657017</v>
      </c>
      <c r="J116" s="36">
        <f t="shared" si="15"/>
        <v>2.5799311046000333</v>
      </c>
      <c r="K116" s="79"/>
      <c r="L116" s="35">
        <f t="shared" ref="L116" si="55">L36-L76</f>
        <v>90991</v>
      </c>
      <c r="M116" s="36">
        <f t="shared" si="17"/>
        <v>4.7806765904414839</v>
      </c>
      <c r="N116" s="85"/>
    </row>
    <row r="117" spans="1:14" ht="15.75">
      <c r="A117" s="12"/>
      <c r="B117" s="34" t="s">
        <v>13</v>
      </c>
      <c r="C117" s="35">
        <f t="shared" si="12"/>
        <v>744</v>
      </c>
      <c r="D117" s="35">
        <f t="shared" si="12"/>
        <v>477</v>
      </c>
      <c r="E117" s="36">
        <f t="shared" si="10"/>
        <v>-35.887096774193552</v>
      </c>
      <c r="F117" s="36">
        <f t="shared" si="13"/>
        <v>1.0195575504969541</v>
      </c>
      <c r="G117" s="35">
        <f t="shared" ref="G117:H117" si="56">G37-G77</f>
        <v>3534</v>
      </c>
      <c r="H117" s="35">
        <f t="shared" si="56"/>
        <v>2544</v>
      </c>
      <c r="I117" s="36">
        <f t="shared" si="11"/>
        <v>-28.013582342954159</v>
      </c>
      <c r="J117" s="36">
        <f t="shared" si="15"/>
        <v>1.0913443182744405</v>
      </c>
      <c r="K117" s="79"/>
      <c r="L117" s="35">
        <f t="shared" ref="L117" si="57">L37-L77</f>
        <v>28852</v>
      </c>
      <c r="M117" s="36">
        <f t="shared" si="17"/>
        <v>1.515887076605573</v>
      </c>
      <c r="N117" s="85"/>
    </row>
    <row r="118" spans="1:14" ht="15.75">
      <c r="A118" s="12"/>
      <c r="B118" s="34" t="s">
        <v>11</v>
      </c>
      <c r="C118" s="35">
        <f t="shared" si="12"/>
        <v>1325</v>
      </c>
      <c r="D118" s="35">
        <f t="shared" si="12"/>
        <v>1114</v>
      </c>
      <c r="E118" s="36">
        <f t="shared" si="10"/>
        <v>-15.924528301886799</v>
      </c>
      <c r="F118" s="36">
        <f t="shared" si="13"/>
        <v>2.3811050550390083</v>
      </c>
      <c r="G118" s="35">
        <f t="shared" ref="G118:H118" si="58">G38-G78</f>
        <v>6855</v>
      </c>
      <c r="H118" s="35">
        <f t="shared" si="58"/>
        <v>5756</v>
      </c>
      <c r="I118" s="36">
        <f t="shared" si="11"/>
        <v>-16.032093362509116</v>
      </c>
      <c r="J118" s="36">
        <f t="shared" si="15"/>
        <v>2.4692523176052199</v>
      </c>
      <c r="K118" s="79"/>
      <c r="L118" s="35">
        <f t="shared" ref="L118" si="59">L38-L78</f>
        <v>48461</v>
      </c>
      <c r="M118" s="36">
        <f t="shared" si="17"/>
        <v>2.54614597322136</v>
      </c>
      <c r="N118" s="85"/>
    </row>
    <row r="119" spans="1:14" ht="15.75">
      <c r="A119" s="12"/>
      <c r="B119" s="34" t="s">
        <v>22</v>
      </c>
      <c r="C119" s="35">
        <f t="shared" si="12"/>
        <v>688</v>
      </c>
      <c r="D119" s="35">
        <f t="shared" si="12"/>
        <v>431</v>
      </c>
      <c r="E119" s="36">
        <f t="shared" si="10"/>
        <v>-37.354651162790695</v>
      </c>
      <c r="F119" s="36">
        <f t="shared" si="13"/>
        <v>0.92123543870898794</v>
      </c>
      <c r="G119" s="35">
        <f t="shared" ref="G119:H119" si="60">G39-G79</f>
        <v>2192</v>
      </c>
      <c r="H119" s="35">
        <f t="shared" si="60"/>
        <v>1855</v>
      </c>
      <c r="I119" s="36">
        <f t="shared" si="11"/>
        <v>-15.374087591240881</v>
      </c>
      <c r="J119" s="36">
        <f t="shared" si="15"/>
        <v>0.79577189874177956</v>
      </c>
      <c r="K119" s="79"/>
      <c r="L119" s="35">
        <f t="shared" ref="L119" si="61">L39-L79</f>
        <v>14330</v>
      </c>
      <c r="M119" s="36">
        <f t="shared" si="17"/>
        <v>0.75289968833210386</v>
      </c>
      <c r="N119" s="85"/>
    </row>
    <row r="120" spans="1:14" ht="15.75">
      <c r="A120" s="12"/>
      <c r="B120" s="34" t="s">
        <v>15</v>
      </c>
      <c r="C120" s="35">
        <f t="shared" si="12"/>
        <v>381</v>
      </c>
      <c r="D120" s="35">
        <f t="shared" si="12"/>
        <v>420</v>
      </c>
      <c r="E120" s="36">
        <f t="shared" si="10"/>
        <v>10.236220472440948</v>
      </c>
      <c r="F120" s="36">
        <f t="shared" si="13"/>
        <v>0.89772362936838734</v>
      </c>
      <c r="G120" s="35">
        <f t="shared" ref="G120:H120" si="62">G40-G80</f>
        <v>1827</v>
      </c>
      <c r="H120" s="35">
        <f t="shared" si="62"/>
        <v>2100</v>
      </c>
      <c r="I120" s="36">
        <f t="shared" si="11"/>
        <v>14.942528735632177</v>
      </c>
      <c r="J120" s="36">
        <f t="shared" si="15"/>
        <v>0.90087384763220324</v>
      </c>
      <c r="K120" s="79"/>
      <c r="L120" s="35">
        <f t="shared" ref="L120" si="63">L40-L80</f>
        <v>17725</v>
      </c>
      <c r="M120" s="36">
        <f t="shared" si="17"/>
        <v>0.93127334094114034</v>
      </c>
      <c r="N120" s="85"/>
    </row>
    <row r="121" spans="1:14" ht="15.75">
      <c r="A121" s="12"/>
      <c r="B121" s="34" t="s">
        <v>6</v>
      </c>
      <c r="C121" s="35">
        <f t="shared" si="12"/>
        <v>710</v>
      </c>
      <c r="D121" s="35">
        <f t="shared" si="12"/>
        <v>1118</v>
      </c>
      <c r="E121" s="36">
        <f t="shared" si="10"/>
        <v>57.464788732394354</v>
      </c>
      <c r="F121" s="36">
        <f t="shared" si="13"/>
        <v>2.3896548038901355</v>
      </c>
      <c r="G121" s="35">
        <f t="shared" ref="G121:H121" si="64">G41-G81</f>
        <v>3356</v>
      </c>
      <c r="H121" s="35">
        <f t="shared" si="64"/>
        <v>4666</v>
      </c>
      <c r="I121" s="36">
        <f t="shared" si="11"/>
        <v>39.034564958283681</v>
      </c>
      <c r="J121" s="36">
        <f t="shared" si="15"/>
        <v>2.0016558919294574</v>
      </c>
      <c r="K121" s="79"/>
      <c r="L121" s="35">
        <f t="shared" ref="L121" si="65">L41-L81</f>
        <v>33351</v>
      </c>
      <c r="M121" s="36">
        <f t="shared" si="17"/>
        <v>1.7522650038774596</v>
      </c>
      <c r="N121" s="85"/>
    </row>
    <row r="122" spans="1:14" ht="15.75">
      <c r="A122" s="12"/>
      <c r="B122" s="34" t="s">
        <v>74</v>
      </c>
      <c r="C122" s="35">
        <f t="shared" si="12"/>
        <v>40</v>
      </c>
      <c r="D122" s="35">
        <f t="shared" si="12"/>
        <v>50</v>
      </c>
      <c r="E122" s="36">
        <f t="shared" si="10"/>
        <v>25</v>
      </c>
      <c r="F122" s="36">
        <f t="shared" si="13"/>
        <v>0.10687186063909372</v>
      </c>
      <c r="G122" s="35">
        <f t="shared" ref="G122:H122" si="66">G42-G82</f>
        <v>195</v>
      </c>
      <c r="H122" s="35">
        <f t="shared" si="66"/>
        <v>275</v>
      </c>
      <c r="I122" s="36">
        <f t="shared" si="11"/>
        <v>41.025641025641036</v>
      </c>
      <c r="J122" s="36">
        <f t="shared" si="15"/>
        <v>0.11797157528516947</v>
      </c>
      <c r="K122" s="79"/>
      <c r="L122" s="35">
        <f t="shared" ref="L122" si="67">L42-L82</f>
        <v>1478</v>
      </c>
      <c r="M122" s="36">
        <f t="shared" si="17"/>
        <v>7.7654273506967866E-2</v>
      </c>
      <c r="N122" s="85"/>
    </row>
    <row r="123" spans="1:14" ht="15.75">
      <c r="A123" s="12"/>
      <c r="B123" s="34" t="s">
        <v>3</v>
      </c>
      <c r="C123" s="35">
        <f t="shared" si="12"/>
        <v>2577</v>
      </c>
      <c r="D123" s="35">
        <f t="shared" si="12"/>
        <v>2905</v>
      </c>
      <c r="E123" s="36">
        <f t="shared" si="10"/>
        <v>12.727978269305385</v>
      </c>
      <c r="F123" s="36">
        <f t="shared" si="13"/>
        <v>6.2092551031313459</v>
      </c>
      <c r="G123" s="35">
        <f t="shared" ref="G123:H123" si="68">G43-G83</f>
        <v>14969</v>
      </c>
      <c r="H123" s="35">
        <f t="shared" si="68"/>
        <v>15383</v>
      </c>
      <c r="I123" s="36">
        <f t="shared" si="11"/>
        <v>2.7657158126795478</v>
      </c>
      <c r="J123" s="36">
        <f t="shared" si="15"/>
        <v>6.5991154276791342</v>
      </c>
      <c r="K123" s="79"/>
      <c r="L123" s="35">
        <f t="shared" ref="L123" si="69">L43-L83</f>
        <v>119375</v>
      </c>
      <c r="M123" s="36">
        <f t="shared" si="17"/>
        <v>6.2719748984399795</v>
      </c>
      <c r="N123" s="85"/>
    </row>
    <row r="124" spans="1:14" ht="15.75">
      <c r="A124" s="12"/>
      <c r="B124" s="34" t="s">
        <v>20</v>
      </c>
      <c r="C124" s="35">
        <f t="shared" si="12"/>
        <v>572</v>
      </c>
      <c r="D124" s="35">
        <f t="shared" si="12"/>
        <v>252</v>
      </c>
      <c r="E124" s="36">
        <f t="shared" si="10"/>
        <v>-55.94405594405594</v>
      </c>
      <c r="F124" s="36">
        <f t="shared" si="13"/>
        <v>0.53863417762103238</v>
      </c>
      <c r="G124" s="35">
        <f t="shared" ref="G124:H124" si="70">G44-G84</f>
        <v>1958</v>
      </c>
      <c r="H124" s="35">
        <f t="shared" si="70"/>
        <v>880</v>
      </c>
      <c r="I124" s="36">
        <f t="shared" si="11"/>
        <v>-55.056179775280903</v>
      </c>
      <c r="J124" s="36">
        <f t="shared" si="15"/>
        <v>0.37750904091254228</v>
      </c>
      <c r="K124" s="79"/>
      <c r="L124" s="35">
        <f t="shared" ref="L124" si="71">L44-L84</f>
        <v>19396</v>
      </c>
      <c r="M124" s="36">
        <f t="shared" si="17"/>
        <v>1.0190678544933347</v>
      </c>
      <c r="N124" s="85"/>
    </row>
    <row r="125" spans="1:14" ht="15.75">
      <c r="A125" s="12"/>
      <c r="B125" s="34" t="s">
        <v>7</v>
      </c>
      <c r="C125" s="35">
        <f t="shared" ref="C125:D129" si="72">C45-C85</f>
        <v>1017</v>
      </c>
      <c r="D125" s="35">
        <f t="shared" si="72"/>
        <v>1018</v>
      </c>
      <c r="E125" s="36">
        <f t="shared" ref="E125:E130" si="73">IF(ISBLANK(D125),"",(IFERROR(((D125/C125-1)*100),"")))</f>
        <v>9.8328416912485395E-2</v>
      </c>
      <c r="F125" s="36">
        <f t="shared" si="13"/>
        <v>2.1759110826119481</v>
      </c>
      <c r="G125" s="35">
        <f t="shared" ref="G125:H129" si="74">G45-G85</f>
        <v>5578</v>
      </c>
      <c r="H125" s="35">
        <f t="shared" si="74"/>
        <v>5152</v>
      </c>
      <c r="I125" s="36">
        <f t="shared" ref="I125:I130" si="75">IF(ISBLANK(H125),"",(IFERROR(((H125/G125-1)*100),"")))</f>
        <v>-7.6371459304410134</v>
      </c>
      <c r="J125" s="36">
        <f t="shared" si="15"/>
        <v>2.2101438395243385</v>
      </c>
      <c r="K125" s="79"/>
      <c r="L125" s="35">
        <f>L45-L85</f>
        <v>43063</v>
      </c>
      <c r="M125" s="36">
        <f t="shared" si="17"/>
        <v>2.262534492578185</v>
      </c>
      <c r="N125" s="85"/>
    </row>
    <row r="126" spans="1:14" ht="15.75">
      <c r="A126" s="12"/>
      <c r="B126" s="34" t="s">
        <v>232</v>
      </c>
      <c r="C126" s="35">
        <f t="shared" si="72"/>
        <v>4236</v>
      </c>
      <c r="D126" s="35">
        <f t="shared" si="72"/>
        <v>2495</v>
      </c>
      <c r="E126" s="36">
        <f t="shared" si="73"/>
        <v>-41.100094428706328</v>
      </c>
      <c r="F126" s="36">
        <f t="shared" si="13"/>
        <v>5.3329058458907772</v>
      </c>
      <c r="G126" s="35">
        <f t="shared" si="74"/>
        <v>20266</v>
      </c>
      <c r="H126" s="35">
        <f t="shared" si="74"/>
        <v>14978</v>
      </c>
      <c r="I126" s="36">
        <f t="shared" si="75"/>
        <v>-26.092963584328434</v>
      </c>
      <c r="J126" s="36">
        <f t="shared" si="15"/>
        <v>6.4253754713500664</v>
      </c>
      <c r="K126" s="79"/>
      <c r="L126" s="35">
        <f>L46-L86</f>
        <v>222129</v>
      </c>
      <c r="M126" s="36">
        <f t="shared" si="17"/>
        <v>11.670680730601669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0</v>
      </c>
      <c r="E127" s="36" t="str">
        <f t="shared" si="73"/>
        <v/>
      </c>
      <c r="F127" s="36">
        <f t="shared" si="13"/>
        <v>0</v>
      </c>
      <c r="G127" s="35">
        <f t="shared" si="74"/>
        <v>1</v>
      </c>
      <c r="H127" s="35">
        <f t="shared" si="74"/>
        <v>1</v>
      </c>
      <c r="I127" s="36">
        <f t="shared" si="75"/>
        <v>0</v>
      </c>
      <c r="J127" s="36">
        <f t="shared" si="15"/>
        <v>4.2898754649152535E-4</v>
      </c>
      <c r="K127" s="79"/>
      <c r="L127" s="35">
        <f>L47-L87</f>
        <v>30</v>
      </c>
      <c r="M127" s="36">
        <f t="shared" si="17"/>
        <v>1.5762031158383194E-3</v>
      </c>
      <c r="N127" s="85"/>
    </row>
    <row r="128" spans="1:14" ht="15.75">
      <c r="A128" s="12"/>
      <c r="B128" s="34" t="s">
        <v>28</v>
      </c>
      <c r="C128" s="35">
        <f t="shared" si="72"/>
        <v>2</v>
      </c>
      <c r="D128" s="35">
        <f t="shared" si="72"/>
        <v>1</v>
      </c>
      <c r="E128" s="36">
        <f t="shared" si="73"/>
        <v>-50</v>
      </c>
      <c r="F128" s="36">
        <f t="shared" si="13"/>
        <v>2.1374372127818744E-3</v>
      </c>
      <c r="G128" s="35">
        <f t="shared" si="74"/>
        <v>10</v>
      </c>
      <c r="H128" s="35">
        <f t="shared" si="74"/>
        <v>5</v>
      </c>
      <c r="I128" s="36">
        <f t="shared" si="75"/>
        <v>-50</v>
      </c>
      <c r="J128" s="36">
        <f t="shared" si="15"/>
        <v>2.1449377324576266E-3</v>
      </c>
      <c r="K128" s="79"/>
      <c r="L128" s="35">
        <f>L48-L88</f>
        <v>53</v>
      </c>
      <c r="M128" s="36">
        <f t="shared" si="17"/>
        <v>2.7846255046476975E-3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2.7846255046476975E-3</v>
      </c>
      <c r="N129" s="85"/>
    </row>
    <row r="130" spans="1:14" ht="15.75">
      <c r="A130" s="12"/>
      <c r="B130" s="40" t="s">
        <v>70</v>
      </c>
      <c r="C130" s="37">
        <f>SUM(C96:C129)</f>
        <v>46544</v>
      </c>
      <c r="D130" s="37">
        <f>SUM(D96:D129)</f>
        <v>46785</v>
      </c>
      <c r="E130" s="38">
        <f t="shared" si="73"/>
        <v>0.51778961842556814</v>
      </c>
      <c r="F130" s="38">
        <f>SUM(F96:F129)</f>
        <v>100.00000000000001</v>
      </c>
      <c r="G130" s="37">
        <f>SUM(G96:G129)</f>
        <v>222958</v>
      </c>
      <c r="H130" s="37">
        <f>SUM(H96:H129)</f>
        <v>233107</v>
      </c>
      <c r="I130" s="38">
        <f t="shared" si="75"/>
        <v>4.5519783995191965</v>
      </c>
      <c r="J130" s="38">
        <f>SUM(J96:J129)</f>
        <v>99.999999999999972</v>
      </c>
      <c r="K130" s="79"/>
      <c r="L130" s="37">
        <f>SUM(L96:L129)</f>
        <v>1903308</v>
      </c>
      <c r="M130" s="38">
        <f>SUM(M96:M129)</f>
        <v>100.00000000000003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314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310</v>
      </c>
      <c r="N13" s="15"/>
    </row>
    <row r="14" spans="1:22" ht="31.5">
      <c r="A14" s="12"/>
      <c r="B14" s="30" t="s">
        <v>256</v>
      </c>
      <c r="C14" s="104" t="s">
        <v>307</v>
      </c>
      <c r="D14" s="104"/>
      <c r="E14" s="101" t="s">
        <v>319</v>
      </c>
      <c r="F14" s="101" t="s">
        <v>306</v>
      </c>
      <c r="G14" s="105" t="s">
        <v>308</v>
      </c>
      <c r="H14" s="106"/>
      <c r="I14" s="101" t="s">
        <v>319</v>
      </c>
      <c r="J14" s="101" t="s">
        <v>306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321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467</v>
      </c>
      <c r="D17" s="35">
        <v>216</v>
      </c>
      <c r="E17" s="36">
        <f t="shared" ref="E17:E49" si="0">IF(ISBLANK(D17),"",(IFERROR(((D17/C17-1)*100),"")))</f>
        <v>-53.747323340471098</v>
      </c>
      <c r="F17" s="36">
        <f>+(D17*100)/$D$49</f>
        <v>0.38402730860861217</v>
      </c>
      <c r="G17" s="35">
        <v>2084</v>
      </c>
      <c r="H17" s="35">
        <v>1287</v>
      </c>
      <c r="I17" s="36">
        <f t="shared" ref="I17:I49" si="1">IF(ISBLANK(H17),"",(IFERROR(((H17/G17-1)*100),"")))</f>
        <v>-38.243761996161233</v>
      </c>
      <c r="J17" s="36">
        <f>+(H17*100)/$H$49</f>
        <v>0.44910336356435226</v>
      </c>
      <c r="K17" s="79"/>
      <c r="L17" s="35">
        <v>14117</v>
      </c>
      <c r="M17" s="36">
        <f>+(L17*100)/$L$49</f>
        <v>0.54800444397171821</v>
      </c>
      <c r="N17" s="15"/>
    </row>
    <row r="18" spans="1:14" ht="15.75">
      <c r="A18" s="12"/>
      <c r="B18" s="34" t="s">
        <v>43</v>
      </c>
      <c r="C18" s="35">
        <v>575</v>
      </c>
      <c r="D18" s="35">
        <v>700</v>
      </c>
      <c r="E18" s="36">
        <f t="shared" si="0"/>
        <v>21.739130434782616</v>
      </c>
      <c r="F18" s="36">
        <f t="shared" ref="F18:F48" si="2">+(D18*100)/$D$49</f>
        <v>1.2445329445649469</v>
      </c>
      <c r="G18" s="35">
        <v>3196</v>
      </c>
      <c r="H18" s="35">
        <v>3621</v>
      </c>
      <c r="I18" s="36">
        <f t="shared" si="1"/>
        <v>13.297872340425542</v>
      </c>
      <c r="J18" s="36">
        <f t="shared" ref="J18:J48" si="3">+(H18*100)/$H$49</f>
        <v>1.2635612117066974</v>
      </c>
      <c r="K18" s="79"/>
      <c r="L18" s="35">
        <v>31856</v>
      </c>
      <c r="M18" s="36">
        <f t="shared" ref="M18:M48" si="4">+(L18*100)/$L$49</f>
        <v>1.2366104389858366</v>
      </c>
      <c r="N18" s="15"/>
    </row>
    <row r="19" spans="1:14" ht="15.75">
      <c r="A19" s="12"/>
      <c r="B19" s="34" t="s">
        <v>33</v>
      </c>
      <c r="C19" s="35">
        <v>3047</v>
      </c>
      <c r="D19" s="35">
        <v>4055</v>
      </c>
      <c r="E19" s="36">
        <f t="shared" si="0"/>
        <v>33.081719724318994</v>
      </c>
      <c r="F19" s="36">
        <f t="shared" si="2"/>
        <v>7.2094015574440853</v>
      </c>
      <c r="G19" s="35">
        <v>16207</v>
      </c>
      <c r="H19" s="35">
        <v>19507</v>
      </c>
      <c r="I19" s="36">
        <f t="shared" si="1"/>
        <v>20.361572160177708</v>
      </c>
      <c r="J19" s="36">
        <f t="shared" si="3"/>
        <v>6.8070390932788039</v>
      </c>
      <c r="K19" s="79"/>
      <c r="L19" s="35">
        <v>158484</v>
      </c>
      <c r="M19" s="36">
        <f t="shared" si="4"/>
        <v>6.1521524614587939</v>
      </c>
      <c r="N19" s="15"/>
    </row>
    <row r="20" spans="1:14" ht="15.75">
      <c r="A20" s="12"/>
      <c r="B20" s="34" t="s">
        <v>30</v>
      </c>
      <c r="C20" s="35">
        <v>20373</v>
      </c>
      <c r="D20" s="35">
        <v>22140</v>
      </c>
      <c r="E20" s="36">
        <f t="shared" si="0"/>
        <v>8.6732439994109853</v>
      </c>
      <c r="F20" s="36">
        <f t="shared" si="2"/>
        <v>39.362799132382747</v>
      </c>
      <c r="G20" s="35">
        <v>105724</v>
      </c>
      <c r="H20" s="35">
        <v>111005</v>
      </c>
      <c r="I20" s="36">
        <f t="shared" si="1"/>
        <v>4.9950815330483067</v>
      </c>
      <c r="J20" s="36">
        <f t="shared" si="3"/>
        <v>38.735601299503436</v>
      </c>
      <c r="K20" s="79"/>
      <c r="L20" s="35">
        <v>947107</v>
      </c>
      <c r="M20" s="36">
        <f t="shared" si="4"/>
        <v>36.765519934598153</v>
      </c>
      <c r="N20" s="15"/>
    </row>
    <row r="21" spans="1:14" ht="15.75">
      <c r="A21" s="12"/>
      <c r="B21" s="34" t="s">
        <v>34</v>
      </c>
      <c r="C21" s="35">
        <v>2039</v>
      </c>
      <c r="D21" s="35">
        <v>1852</v>
      </c>
      <c r="E21" s="36">
        <f t="shared" si="0"/>
        <v>-9.1711623344776889</v>
      </c>
      <c r="F21" s="36">
        <f t="shared" si="2"/>
        <v>3.2926785904775451</v>
      </c>
      <c r="G21" s="35">
        <v>11631</v>
      </c>
      <c r="H21" s="35">
        <v>10255</v>
      </c>
      <c r="I21" s="36">
        <f t="shared" si="1"/>
        <v>-11.830453099475536</v>
      </c>
      <c r="J21" s="36">
        <f t="shared" si="3"/>
        <v>3.5785198083546486</v>
      </c>
      <c r="K21" s="79"/>
      <c r="L21" s="35">
        <v>84999</v>
      </c>
      <c r="M21" s="36">
        <f t="shared" si="4"/>
        <v>3.2995558357407435</v>
      </c>
      <c r="N21" s="15"/>
    </row>
    <row r="22" spans="1:14" ht="15.75">
      <c r="A22" s="12"/>
      <c r="B22" s="34" t="s">
        <v>32</v>
      </c>
      <c r="C22" s="35">
        <v>3816</v>
      </c>
      <c r="D22" s="35">
        <v>2653</v>
      </c>
      <c r="E22" s="36">
        <f t="shared" si="0"/>
        <v>-30.476939203354302</v>
      </c>
      <c r="F22" s="36">
        <f t="shared" si="2"/>
        <v>4.7167798599011483</v>
      </c>
      <c r="G22" s="35">
        <v>18767</v>
      </c>
      <c r="H22" s="35">
        <v>14849</v>
      </c>
      <c r="I22" s="36">
        <f t="shared" si="1"/>
        <v>-20.877071455213937</v>
      </c>
      <c r="J22" s="36">
        <f t="shared" si="3"/>
        <v>5.1816129336185446</v>
      </c>
      <c r="K22" s="79"/>
      <c r="L22" s="35">
        <v>232151</v>
      </c>
      <c r="M22" s="36">
        <f t="shared" si="4"/>
        <v>9.01181410161354</v>
      </c>
      <c r="N22" s="15"/>
    </row>
    <row r="23" spans="1:14" ht="15.75">
      <c r="A23" s="12"/>
      <c r="B23" s="34" t="s">
        <v>35</v>
      </c>
      <c r="C23" s="35">
        <v>575</v>
      </c>
      <c r="D23" s="35">
        <v>789</v>
      </c>
      <c r="E23" s="36">
        <f t="shared" si="0"/>
        <v>37.217391304347828</v>
      </c>
      <c r="F23" s="36">
        <f t="shared" si="2"/>
        <v>1.4027664189453473</v>
      </c>
      <c r="G23" s="35">
        <v>4698</v>
      </c>
      <c r="H23" s="35">
        <v>4284</v>
      </c>
      <c r="I23" s="36">
        <f t="shared" si="1"/>
        <v>-8.8122605363984636</v>
      </c>
      <c r="J23" s="36">
        <f t="shared" si="3"/>
        <v>1.4949174899065154</v>
      </c>
      <c r="K23" s="79"/>
      <c r="L23" s="35">
        <v>42756</v>
      </c>
      <c r="M23" s="36">
        <f t="shared" si="4"/>
        <v>1.6597349299748376</v>
      </c>
      <c r="N23" s="15"/>
    </row>
    <row r="24" spans="1:14" ht="15.75">
      <c r="A24" s="12"/>
      <c r="B24" s="34" t="s">
        <v>41</v>
      </c>
      <c r="C24" s="35">
        <v>1978</v>
      </c>
      <c r="D24" s="35">
        <v>1547</v>
      </c>
      <c r="E24" s="36">
        <f t="shared" si="0"/>
        <v>-21.789686552072794</v>
      </c>
      <c r="F24" s="36">
        <f t="shared" si="2"/>
        <v>2.7504178074885326</v>
      </c>
      <c r="G24" s="35">
        <v>10524</v>
      </c>
      <c r="H24" s="35">
        <v>9133</v>
      </c>
      <c r="I24" s="36">
        <f t="shared" si="1"/>
        <v>-13.217407829722539</v>
      </c>
      <c r="J24" s="36">
        <f t="shared" si="3"/>
        <v>3.1869937990934183</v>
      </c>
      <c r="K24" s="79"/>
      <c r="L24" s="35">
        <v>82681</v>
      </c>
      <c r="M24" s="36">
        <f t="shared" si="4"/>
        <v>3.2095739485744588</v>
      </c>
      <c r="N24" s="15"/>
    </row>
    <row r="25" spans="1:14" ht="15.75">
      <c r="A25" s="12"/>
      <c r="B25" s="34" t="s">
        <v>52</v>
      </c>
      <c r="C25" s="35">
        <v>301</v>
      </c>
      <c r="D25" s="35">
        <v>369</v>
      </c>
      <c r="E25" s="36">
        <f t="shared" si="0"/>
        <v>22.591362126245841</v>
      </c>
      <c r="F25" s="36">
        <f t="shared" si="2"/>
        <v>0.65604665220637914</v>
      </c>
      <c r="G25" s="35">
        <v>2029</v>
      </c>
      <c r="H25" s="35">
        <v>1715</v>
      </c>
      <c r="I25" s="36">
        <f t="shared" si="1"/>
        <v>-15.475603745687527</v>
      </c>
      <c r="J25" s="36">
        <f t="shared" si="3"/>
        <v>0.59845553109002658</v>
      </c>
      <c r="K25" s="79"/>
      <c r="L25" s="35">
        <v>17192</v>
      </c>
      <c r="M25" s="36">
        <f t="shared" si="4"/>
        <v>0.66737213294338593</v>
      </c>
      <c r="N25" s="15"/>
    </row>
    <row r="26" spans="1:14" ht="15.75">
      <c r="A26" s="12"/>
      <c r="B26" s="34" t="s">
        <v>38</v>
      </c>
      <c r="C26" s="35">
        <v>1540</v>
      </c>
      <c r="D26" s="35">
        <v>1406</v>
      </c>
      <c r="E26" s="36">
        <f t="shared" si="0"/>
        <v>-8.7012987012986986</v>
      </c>
      <c r="F26" s="36">
        <f t="shared" si="2"/>
        <v>2.4997333143690219</v>
      </c>
      <c r="G26" s="35">
        <v>8042</v>
      </c>
      <c r="H26" s="35">
        <v>7731</v>
      </c>
      <c r="I26" s="36">
        <f t="shared" si="1"/>
        <v>-3.8671972146232303</v>
      </c>
      <c r="J26" s="36">
        <f t="shared" si="3"/>
        <v>2.6977607643481023</v>
      </c>
      <c r="K26" s="79"/>
      <c r="L26" s="35">
        <v>68744</v>
      </c>
      <c r="M26" s="36">
        <f t="shared" si="4"/>
        <v>2.6685568815181551</v>
      </c>
      <c r="N26" s="15"/>
    </row>
    <row r="27" spans="1:14" ht="15.75">
      <c r="A27" s="12"/>
      <c r="B27" s="34" t="s">
        <v>57</v>
      </c>
      <c r="C27" s="35">
        <v>0</v>
      </c>
      <c r="D27" s="35">
        <v>0</v>
      </c>
      <c r="E27" s="36" t="str">
        <f t="shared" si="0"/>
        <v/>
      </c>
      <c r="F27" s="36">
        <f t="shared" si="2"/>
        <v>0</v>
      </c>
      <c r="G27" s="35">
        <v>2</v>
      </c>
      <c r="H27" s="35">
        <v>0</v>
      </c>
      <c r="I27" s="36">
        <f t="shared" si="1"/>
        <v>-100</v>
      </c>
      <c r="J27" s="36">
        <f t="shared" si="3"/>
        <v>0</v>
      </c>
      <c r="K27" s="79"/>
      <c r="L27" s="35">
        <v>55</v>
      </c>
      <c r="M27" s="36">
        <f t="shared" si="4"/>
        <v>2.1350318352656018E-3</v>
      </c>
      <c r="N27" s="15"/>
    </row>
    <row r="28" spans="1:14" ht="15.75">
      <c r="A28" s="12"/>
      <c r="B28" s="34" t="s">
        <v>56</v>
      </c>
      <c r="C28" s="35">
        <v>80</v>
      </c>
      <c r="D28" s="35">
        <v>130</v>
      </c>
      <c r="E28" s="36">
        <f t="shared" si="0"/>
        <v>62.5</v>
      </c>
      <c r="F28" s="36">
        <f t="shared" si="2"/>
        <v>0.23112754684777584</v>
      </c>
      <c r="G28" s="35">
        <v>389</v>
      </c>
      <c r="H28" s="35">
        <v>393</v>
      </c>
      <c r="I28" s="36">
        <f t="shared" si="1"/>
        <v>1.0282776349614497</v>
      </c>
      <c r="J28" s="36">
        <f t="shared" si="3"/>
        <v>0.13713878934016352</v>
      </c>
      <c r="K28" s="79"/>
      <c r="L28" s="35">
        <v>2838</v>
      </c>
      <c r="M28" s="36">
        <f t="shared" si="4"/>
        <v>0.11016764269970505</v>
      </c>
      <c r="N28" s="15"/>
    </row>
    <row r="29" spans="1:14" ht="15.75">
      <c r="A29" s="12"/>
      <c r="B29" s="34" t="s">
        <v>39</v>
      </c>
      <c r="C29" s="35">
        <v>934</v>
      </c>
      <c r="D29" s="35">
        <v>1114</v>
      </c>
      <c r="E29" s="36">
        <f t="shared" si="0"/>
        <v>19.271948608137034</v>
      </c>
      <c r="F29" s="36">
        <f t="shared" si="2"/>
        <v>1.9805852860647868</v>
      </c>
      <c r="G29" s="35">
        <v>5294</v>
      </c>
      <c r="H29" s="35">
        <v>5308</v>
      </c>
      <c r="I29" s="36">
        <f t="shared" si="1"/>
        <v>0.26445032111823696</v>
      </c>
      <c r="J29" s="36">
        <f t="shared" si="3"/>
        <v>1.8522460402483154</v>
      </c>
      <c r="K29" s="79"/>
      <c r="L29" s="35">
        <v>52459</v>
      </c>
      <c r="M29" s="36">
        <f t="shared" si="4"/>
        <v>2.0363933644763312</v>
      </c>
      <c r="N29" s="15"/>
    </row>
    <row r="30" spans="1:14" ht="15.75">
      <c r="A30" s="12"/>
      <c r="B30" s="34" t="s">
        <v>31</v>
      </c>
      <c r="C30" s="35">
        <v>8555</v>
      </c>
      <c r="D30" s="35">
        <v>9234</v>
      </c>
      <c r="E30" s="36">
        <f t="shared" si="0"/>
        <v>7.9368790181180593</v>
      </c>
      <c r="F30" s="36">
        <f t="shared" si="2"/>
        <v>16.417167443018169</v>
      </c>
      <c r="G30" s="35">
        <v>35924</v>
      </c>
      <c r="H30" s="35">
        <v>45424</v>
      </c>
      <c r="I30" s="36">
        <f t="shared" si="1"/>
        <v>26.444716623983979</v>
      </c>
      <c r="J30" s="36">
        <f t="shared" si="3"/>
        <v>15.85087116281829</v>
      </c>
      <c r="K30" s="79"/>
      <c r="L30" s="35">
        <v>309705</v>
      </c>
      <c r="M30" s="36">
        <f t="shared" si="4"/>
        <v>12.022364264380604</v>
      </c>
      <c r="N30" s="15"/>
    </row>
    <row r="31" spans="1:14" ht="15.75">
      <c r="A31" s="12"/>
      <c r="B31" s="34" t="s">
        <v>58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2</v>
      </c>
      <c r="H31" s="35">
        <v>2</v>
      </c>
      <c r="I31" s="36">
        <f t="shared" si="1"/>
        <v>0</v>
      </c>
      <c r="J31" s="36">
        <f t="shared" si="3"/>
        <v>6.9790732488632834E-4</v>
      </c>
      <c r="K31" s="79"/>
      <c r="L31" s="35">
        <v>41</v>
      </c>
      <c r="M31" s="36">
        <f t="shared" si="4"/>
        <v>1.5915691862889033E-3</v>
      </c>
      <c r="N31" s="15"/>
    </row>
    <row r="32" spans="1:14" ht="15.75">
      <c r="A32" s="12"/>
      <c r="B32" s="34" t="s">
        <v>55</v>
      </c>
      <c r="C32" s="35">
        <v>113</v>
      </c>
      <c r="D32" s="35">
        <v>169</v>
      </c>
      <c r="E32" s="36">
        <f t="shared" si="0"/>
        <v>49.557522123893818</v>
      </c>
      <c r="F32" s="36">
        <f t="shared" si="2"/>
        <v>0.30046581090210861</v>
      </c>
      <c r="G32" s="35">
        <v>460</v>
      </c>
      <c r="H32" s="35">
        <v>588</v>
      </c>
      <c r="I32" s="36">
        <f t="shared" si="1"/>
        <v>27.826086956521735</v>
      </c>
      <c r="J32" s="36">
        <f t="shared" si="3"/>
        <v>0.20518475351658053</v>
      </c>
      <c r="K32" s="79"/>
      <c r="L32" s="35">
        <v>3478</v>
      </c>
      <c r="M32" s="36">
        <f t="shared" si="4"/>
        <v>0.13501164951006842</v>
      </c>
      <c r="N32" s="15"/>
    </row>
    <row r="33" spans="1:14" ht="15.75">
      <c r="A33" s="12"/>
      <c r="B33" s="34" t="s">
        <v>47</v>
      </c>
      <c r="C33" s="35">
        <v>3556</v>
      </c>
      <c r="D33" s="35">
        <v>1009</v>
      </c>
      <c r="E33" s="36">
        <f t="shared" si="0"/>
        <v>-71.625421822272216</v>
      </c>
      <c r="F33" s="36">
        <f t="shared" si="2"/>
        <v>1.7939053443800448</v>
      </c>
      <c r="G33" s="35">
        <v>6770</v>
      </c>
      <c r="H33" s="35">
        <v>5554</v>
      </c>
      <c r="I33" s="36">
        <f t="shared" si="1"/>
        <v>-17.961595273264397</v>
      </c>
      <c r="J33" s="36">
        <f t="shared" si="3"/>
        <v>1.9380886412093339</v>
      </c>
      <c r="K33" s="79"/>
      <c r="L33" s="35">
        <v>39141</v>
      </c>
      <c r="M33" s="36">
        <f t="shared" si="4"/>
        <v>1.5194051102569259</v>
      </c>
      <c r="N33" s="15"/>
    </row>
    <row r="34" spans="1:14" ht="15.75">
      <c r="A34" s="12"/>
      <c r="B34" s="34" t="s">
        <v>40</v>
      </c>
      <c r="C34" s="35">
        <v>992</v>
      </c>
      <c r="D34" s="35">
        <v>867</v>
      </c>
      <c r="E34" s="36">
        <f t="shared" si="0"/>
        <v>-12.6008064516129</v>
      </c>
      <c r="F34" s="36">
        <f t="shared" si="2"/>
        <v>1.5414429470540127</v>
      </c>
      <c r="G34" s="35">
        <v>5251</v>
      </c>
      <c r="H34" s="35">
        <v>4889</v>
      </c>
      <c r="I34" s="36">
        <f t="shared" si="1"/>
        <v>-6.8939249666730156</v>
      </c>
      <c r="J34" s="36">
        <f t="shared" si="3"/>
        <v>1.7060344556846296</v>
      </c>
      <c r="K34" s="79"/>
      <c r="L34" s="35">
        <v>56306</v>
      </c>
      <c r="M34" s="36">
        <f t="shared" si="4"/>
        <v>2.1857291366629994</v>
      </c>
      <c r="N34" s="15"/>
    </row>
    <row r="35" spans="1:14" ht="15.75">
      <c r="A35" s="12"/>
      <c r="B35" s="34" t="s">
        <v>44</v>
      </c>
      <c r="C35" s="35">
        <v>1125</v>
      </c>
      <c r="D35" s="35">
        <v>674</v>
      </c>
      <c r="E35" s="36">
        <f t="shared" si="0"/>
        <v>-40.088888888888889</v>
      </c>
      <c r="F35" s="36">
        <f t="shared" si="2"/>
        <v>1.1983074351953917</v>
      </c>
      <c r="G35" s="35">
        <v>5086</v>
      </c>
      <c r="H35" s="35">
        <v>3819</v>
      </c>
      <c r="I35" s="36">
        <f t="shared" si="1"/>
        <v>-24.911521824616589</v>
      </c>
      <c r="J35" s="36">
        <f t="shared" si="3"/>
        <v>1.332654036870444</v>
      </c>
      <c r="K35" s="79"/>
      <c r="L35" s="35">
        <v>48891</v>
      </c>
      <c r="M35" s="36">
        <f t="shared" si="4"/>
        <v>1.8978880265085554</v>
      </c>
      <c r="N35" s="15"/>
    </row>
    <row r="36" spans="1:14" ht="15.75">
      <c r="A36" s="12"/>
      <c r="B36" s="34" t="s">
        <v>36</v>
      </c>
      <c r="C36" s="35">
        <v>1026</v>
      </c>
      <c r="D36" s="35">
        <v>1182</v>
      </c>
      <c r="E36" s="36">
        <f t="shared" si="0"/>
        <v>15.204678362573109</v>
      </c>
      <c r="F36" s="36">
        <f t="shared" si="2"/>
        <v>2.101482772108239</v>
      </c>
      <c r="G36" s="35">
        <v>4980</v>
      </c>
      <c r="H36" s="35">
        <v>5260</v>
      </c>
      <c r="I36" s="36">
        <f t="shared" si="1"/>
        <v>5.6224899598393607</v>
      </c>
      <c r="J36" s="36">
        <f t="shared" si="3"/>
        <v>1.8354962644510435</v>
      </c>
      <c r="K36" s="79"/>
      <c r="L36" s="35">
        <v>49491</v>
      </c>
      <c r="M36" s="36">
        <f t="shared" si="4"/>
        <v>1.921179282893271</v>
      </c>
      <c r="N36" s="15"/>
    </row>
    <row r="37" spans="1:14" ht="15.75">
      <c r="A37" s="12"/>
      <c r="B37" s="34" t="s">
        <v>48</v>
      </c>
      <c r="C37" s="35">
        <v>1457</v>
      </c>
      <c r="D37" s="35">
        <v>821</v>
      </c>
      <c r="E37" s="36">
        <f t="shared" si="0"/>
        <v>-43.651338366506522</v>
      </c>
      <c r="F37" s="36">
        <f t="shared" si="2"/>
        <v>1.4596593535540305</v>
      </c>
      <c r="G37" s="35">
        <v>4851</v>
      </c>
      <c r="H37" s="35">
        <v>4312</v>
      </c>
      <c r="I37" s="36">
        <f t="shared" si="1"/>
        <v>-11.111111111111116</v>
      </c>
      <c r="J37" s="36">
        <f t="shared" si="3"/>
        <v>1.5046881924549238</v>
      </c>
      <c r="K37" s="79"/>
      <c r="L37" s="35">
        <v>39926</v>
      </c>
      <c r="M37" s="36">
        <f t="shared" si="4"/>
        <v>1.5498778373602622</v>
      </c>
      <c r="N37" s="15"/>
    </row>
    <row r="38" spans="1:14" ht="15.75">
      <c r="A38" s="12"/>
      <c r="B38" s="34" t="s">
        <v>85</v>
      </c>
      <c r="C38" s="35">
        <v>3</v>
      </c>
      <c r="D38" s="35">
        <v>1</v>
      </c>
      <c r="E38" s="36">
        <f t="shared" si="0"/>
        <v>-66.666666666666671</v>
      </c>
      <c r="F38" s="36">
        <f t="shared" si="2"/>
        <v>1.7779042065213526E-3</v>
      </c>
      <c r="G38" s="35">
        <v>11</v>
      </c>
      <c r="H38" s="35">
        <v>6</v>
      </c>
      <c r="I38" s="36">
        <f t="shared" si="1"/>
        <v>-45.45454545454546</v>
      </c>
      <c r="J38" s="36">
        <f t="shared" si="3"/>
        <v>2.0937219746589852E-3</v>
      </c>
      <c r="K38" s="79"/>
      <c r="L38" s="35">
        <v>66</v>
      </c>
      <c r="M38" s="36">
        <f t="shared" si="4"/>
        <v>2.5620382023187221E-3</v>
      </c>
      <c r="N38" s="15"/>
    </row>
    <row r="39" spans="1:14" ht="15.75">
      <c r="A39" s="12"/>
      <c r="B39" s="34" t="s">
        <v>53</v>
      </c>
      <c r="C39" s="35">
        <v>105</v>
      </c>
      <c r="D39" s="35">
        <v>286</v>
      </c>
      <c r="E39" s="36">
        <f t="shared" si="0"/>
        <v>172.38095238095238</v>
      </c>
      <c r="F39" s="36">
        <f t="shared" si="2"/>
        <v>0.5084806030651069</v>
      </c>
      <c r="G39" s="35">
        <v>1626</v>
      </c>
      <c r="H39" s="35">
        <v>1102</v>
      </c>
      <c r="I39" s="36">
        <f t="shared" si="1"/>
        <v>-32.226322263222627</v>
      </c>
      <c r="J39" s="36">
        <f t="shared" si="3"/>
        <v>0.38454693601236689</v>
      </c>
      <c r="K39" s="79"/>
      <c r="L39" s="35">
        <v>11813</v>
      </c>
      <c r="M39" s="36">
        <f t="shared" si="4"/>
        <v>0.45856601945441006</v>
      </c>
      <c r="N39" s="15"/>
    </row>
    <row r="40" spans="1:14" ht="15.75">
      <c r="A40" s="12"/>
      <c r="B40" s="34" t="s">
        <v>50</v>
      </c>
      <c r="C40" s="35">
        <v>533</v>
      </c>
      <c r="D40" s="35">
        <v>480</v>
      </c>
      <c r="E40" s="36">
        <f t="shared" si="0"/>
        <v>-9.9437148217636047</v>
      </c>
      <c r="F40" s="36">
        <f t="shared" si="2"/>
        <v>0.85339401913024926</v>
      </c>
      <c r="G40" s="35">
        <v>3168</v>
      </c>
      <c r="H40" s="35">
        <v>3018</v>
      </c>
      <c r="I40" s="36">
        <f t="shared" si="1"/>
        <v>-4.7348484848484862</v>
      </c>
      <c r="J40" s="36">
        <f t="shared" si="3"/>
        <v>1.0531421532534695</v>
      </c>
      <c r="K40" s="79"/>
      <c r="L40" s="35">
        <v>22102</v>
      </c>
      <c r="M40" s="36">
        <f t="shared" si="4"/>
        <v>0.85797224769164238</v>
      </c>
      <c r="N40" s="15"/>
    </row>
    <row r="41" spans="1:14" ht="15.75">
      <c r="A41" s="12"/>
      <c r="B41" s="34" t="s">
        <v>54</v>
      </c>
      <c r="C41" s="35">
        <v>148</v>
      </c>
      <c r="D41" s="35">
        <v>154</v>
      </c>
      <c r="E41" s="36">
        <f t="shared" si="0"/>
        <v>4.0540540540540571</v>
      </c>
      <c r="F41" s="36">
        <f t="shared" si="2"/>
        <v>0.27379724780428832</v>
      </c>
      <c r="G41" s="35">
        <v>752</v>
      </c>
      <c r="H41" s="35">
        <v>782</v>
      </c>
      <c r="I41" s="36">
        <f t="shared" si="1"/>
        <v>3.9893617021276695</v>
      </c>
      <c r="J41" s="36">
        <f t="shared" si="3"/>
        <v>0.27288176403055436</v>
      </c>
      <c r="K41" s="79"/>
      <c r="L41" s="35">
        <v>4853</v>
      </c>
      <c r="M41" s="36">
        <f t="shared" si="4"/>
        <v>0.18838744539170846</v>
      </c>
      <c r="N41" s="15"/>
    </row>
    <row r="42" spans="1:14" ht="15.75">
      <c r="A42" s="12"/>
      <c r="B42" s="34" t="s">
        <v>233</v>
      </c>
      <c r="C42" s="35">
        <v>8</v>
      </c>
      <c r="D42" s="35">
        <v>6</v>
      </c>
      <c r="E42" s="36">
        <f t="shared" si="0"/>
        <v>-25</v>
      </c>
      <c r="F42" s="36">
        <f t="shared" si="2"/>
        <v>1.0667425239128116E-2</v>
      </c>
      <c r="G42" s="35">
        <v>29</v>
      </c>
      <c r="H42" s="35">
        <v>17</v>
      </c>
      <c r="I42" s="36">
        <f t="shared" si="1"/>
        <v>-41.379310344827594</v>
      </c>
      <c r="J42" s="36">
        <f t="shared" si="3"/>
        <v>5.9322122615337912E-3</v>
      </c>
      <c r="K42" s="79"/>
      <c r="L42" s="35">
        <v>225</v>
      </c>
      <c r="M42" s="36">
        <f t="shared" si="4"/>
        <v>8.7342211442683719E-3</v>
      </c>
      <c r="N42" s="15"/>
    </row>
    <row r="43" spans="1:14" ht="15.75">
      <c r="A43" s="12"/>
      <c r="B43" s="34" t="s">
        <v>42</v>
      </c>
      <c r="C43" s="35">
        <v>704</v>
      </c>
      <c r="D43" s="35">
        <v>647</v>
      </c>
      <c r="E43" s="36">
        <f t="shared" si="0"/>
        <v>-8.0965909090909065</v>
      </c>
      <c r="F43" s="36">
        <f t="shared" si="2"/>
        <v>1.1503040216193152</v>
      </c>
      <c r="G43" s="35">
        <v>4023</v>
      </c>
      <c r="H43" s="35">
        <v>3607</v>
      </c>
      <c r="I43" s="36">
        <f t="shared" si="1"/>
        <v>-10.340541884166043</v>
      </c>
      <c r="J43" s="36">
        <f t="shared" si="3"/>
        <v>1.2586758604324932</v>
      </c>
      <c r="K43" s="79"/>
      <c r="L43" s="35">
        <v>34791</v>
      </c>
      <c r="M43" s="36">
        <f t="shared" si="4"/>
        <v>1.3505435014677374</v>
      </c>
      <c r="N43" s="15"/>
    </row>
    <row r="44" spans="1:14" ht="15.75">
      <c r="A44" s="12"/>
      <c r="B44" s="34" t="s">
        <v>51</v>
      </c>
      <c r="C44" s="35">
        <v>595</v>
      </c>
      <c r="D44" s="35">
        <v>353</v>
      </c>
      <c r="E44" s="36">
        <f t="shared" si="0"/>
        <v>-40.672268907563023</v>
      </c>
      <c r="F44" s="36">
        <f t="shared" si="2"/>
        <v>0.62760018490203751</v>
      </c>
      <c r="G44" s="35">
        <v>2048</v>
      </c>
      <c r="H44" s="35">
        <v>1181</v>
      </c>
      <c r="I44" s="36">
        <f t="shared" si="1"/>
        <v>-42.333984375</v>
      </c>
      <c r="J44" s="36">
        <f t="shared" si="3"/>
        <v>0.41211427534537687</v>
      </c>
      <c r="K44" s="79"/>
      <c r="L44" s="35">
        <v>30599</v>
      </c>
      <c r="M44" s="36">
        <f t="shared" si="4"/>
        <v>1.1878152568598572</v>
      </c>
      <c r="N44" s="15"/>
    </row>
    <row r="45" spans="1:14" ht="15.75">
      <c r="A45" s="12"/>
      <c r="B45" s="34" t="s">
        <v>46</v>
      </c>
      <c r="C45" s="35">
        <v>492</v>
      </c>
      <c r="D45" s="35">
        <v>645</v>
      </c>
      <c r="E45" s="36">
        <f t="shared" si="0"/>
        <v>31.09756097560976</v>
      </c>
      <c r="F45" s="36">
        <f t="shared" si="2"/>
        <v>1.1467482132062725</v>
      </c>
      <c r="G45" s="35">
        <v>3863</v>
      </c>
      <c r="H45" s="35">
        <v>3916</v>
      </c>
      <c r="I45" s="36">
        <f t="shared" si="1"/>
        <v>1.3719906808180138</v>
      </c>
      <c r="J45" s="36">
        <f t="shared" si="3"/>
        <v>1.3665025421274308</v>
      </c>
      <c r="K45" s="79"/>
      <c r="L45" s="35">
        <v>33596</v>
      </c>
      <c r="M45" s="36">
        <f t="shared" si="4"/>
        <v>1.304155082501512</v>
      </c>
      <c r="N45" s="15"/>
    </row>
    <row r="46" spans="1:14" ht="15.75">
      <c r="A46" s="12"/>
      <c r="B46" s="34" t="s">
        <v>49</v>
      </c>
      <c r="C46" s="35">
        <v>731</v>
      </c>
      <c r="D46" s="35">
        <v>962</v>
      </c>
      <c r="E46" s="36">
        <f t="shared" si="0"/>
        <v>31.60054719562244</v>
      </c>
      <c r="F46" s="36">
        <f t="shared" si="2"/>
        <v>1.7103438466735412</v>
      </c>
      <c r="G46" s="35">
        <v>3885</v>
      </c>
      <c r="H46" s="35">
        <v>5179</v>
      </c>
      <c r="I46" s="36">
        <f t="shared" si="1"/>
        <v>33.307593307593294</v>
      </c>
      <c r="J46" s="36">
        <f t="shared" si="3"/>
        <v>1.8072310177931472</v>
      </c>
      <c r="K46" s="79"/>
      <c r="L46" s="35">
        <v>41162</v>
      </c>
      <c r="M46" s="36">
        <f t="shared" si="4"/>
        <v>1.5978578255127764</v>
      </c>
      <c r="N46" s="15"/>
    </row>
    <row r="47" spans="1:14" ht="15.75">
      <c r="A47" s="12"/>
      <c r="B47" s="34" t="s">
        <v>37</v>
      </c>
      <c r="C47" s="35">
        <v>1337</v>
      </c>
      <c r="D47" s="35">
        <v>1126</v>
      </c>
      <c r="E47" s="36">
        <f t="shared" si="0"/>
        <v>-15.781600598354528</v>
      </c>
      <c r="F47" s="36">
        <f t="shared" si="2"/>
        <v>2.0019201365430432</v>
      </c>
      <c r="G47" s="35">
        <v>7806</v>
      </c>
      <c r="H47" s="35">
        <v>5469</v>
      </c>
      <c r="I47" s="36">
        <f t="shared" si="1"/>
        <v>-29.938508839354338</v>
      </c>
      <c r="J47" s="36">
        <f t="shared" si="3"/>
        <v>1.9084275799016648</v>
      </c>
      <c r="K47" s="79"/>
      <c r="L47" s="35">
        <v>77814</v>
      </c>
      <c r="M47" s="36">
        <f t="shared" si="4"/>
        <v>3.0206430405337734</v>
      </c>
      <c r="N47" s="15"/>
    </row>
    <row r="48" spans="1:14" ht="15.75">
      <c r="A48" s="12"/>
      <c r="B48" s="34" t="s">
        <v>45</v>
      </c>
      <c r="C48" s="35">
        <v>708</v>
      </c>
      <c r="D48" s="35">
        <v>659</v>
      </c>
      <c r="E48" s="36">
        <f t="shared" si="0"/>
        <v>-6.9209039548022595</v>
      </c>
      <c r="F48" s="36">
        <f t="shared" si="2"/>
        <v>1.1716388720975714</v>
      </c>
      <c r="G48" s="35">
        <v>4222</v>
      </c>
      <c r="H48" s="35">
        <v>3358</v>
      </c>
      <c r="I48" s="36">
        <f t="shared" si="1"/>
        <v>-20.464234959734728</v>
      </c>
      <c r="J48" s="36">
        <f t="shared" si="3"/>
        <v>1.1717863984841452</v>
      </c>
      <c r="K48" s="79"/>
      <c r="L48" s="35">
        <v>36635</v>
      </c>
      <c r="M48" s="36">
        <f t="shared" si="4"/>
        <v>1.4221252960900967</v>
      </c>
      <c r="N48" s="15"/>
    </row>
    <row r="49" spans="1:15" ht="15.75">
      <c r="A49" s="12"/>
      <c r="B49" s="40" t="s">
        <v>70</v>
      </c>
      <c r="C49" s="42">
        <f>SUM(C17:C48)</f>
        <v>57914</v>
      </c>
      <c r="D49" s="42">
        <f>SUM(D17:D48)</f>
        <v>56246</v>
      </c>
      <c r="E49" s="38">
        <f t="shared" si="0"/>
        <v>-2.8801326104223479</v>
      </c>
      <c r="F49" s="38">
        <f>SUM(F17:F48)</f>
        <v>100</v>
      </c>
      <c r="G49" s="42">
        <f>SUM(G17:G48)</f>
        <v>283344</v>
      </c>
      <c r="H49" s="42">
        <f>SUM(H17:H48)</f>
        <v>286571</v>
      </c>
      <c r="I49" s="38">
        <f t="shared" si="1"/>
        <v>1.1388983002992736</v>
      </c>
      <c r="J49" s="38">
        <f>SUM(J17:J48)</f>
        <v>100</v>
      </c>
      <c r="K49" s="4"/>
      <c r="L49" s="42">
        <f>SUM(L17:L48)</f>
        <v>2576074</v>
      </c>
      <c r="M49" s="38">
        <f>SUM(M17:M48)</f>
        <v>99.999999999999986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311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307</v>
      </c>
      <c r="D52" s="104"/>
      <c r="E52" s="101" t="s">
        <v>319</v>
      </c>
      <c r="F52" s="101" t="s">
        <v>306</v>
      </c>
      <c r="G52" s="105" t="s">
        <v>308</v>
      </c>
      <c r="H52" s="106"/>
      <c r="I52" s="101" t="s">
        <v>319</v>
      </c>
      <c r="J52" s="101" t="s">
        <v>306</v>
      </c>
      <c r="K52" s="94"/>
      <c r="L52" s="86" t="s">
        <v>323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321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147</v>
      </c>
      <c r="D55" s="35">
        <v>103</v>
      </c>
      <c r="E55" s="36">
        <f t="shared" ref="E55:E87" si="5">IF(ISBLANK(D55),"",(IFERROR(((D55/C55-1)*100),"")))</f>
        <v>-29.931972789115648</v>
      </c>
      <c r="F55" s="36">
        <f>+(D55*100)/$D$87</f>
        <v>0.34126300443973229</v>
      </c>
      <c r="G55" s="35">
        <v>764</v>
      </c>
      <c r="H55" s="35">
        <v>633</v>
      </c>
      <c r="I55" s="36">
        <f t="shared" ref="I55:I87" si="6">IF(ISBLANK(H55),"",(IFERROR(((H55/G55-1)*100),"")))</f>
        <v>-17.146596858638741</v>
      </c>
      <c r="J55" s="36">
        <f>+(H55*100)/$H$87</f>
        <v>0.40454780758095749</v>
      </c>
      <c r="K55" s="79"/>
      <c r="L55" s="35">
        <v>6481</v>
      </c>
      <c r="M55" s="36">
        <f>+(L55*100)/$L$87</f>
        <v>0.44320105914179975</v>
      </c>
      <c r="N55" s="15"/>
    </row>
    <row r="56" spans="1:15" ht="15.75">
      <c r="A56" s="12"/>
      <c r="B56" s="34" t="s">
        <v>43</v>
      </c>
      <c r="C56" s="35">
        <v>305</v>
      </c>
      <c r="D56" s="35">
        <v>392</v>
      </c>
      <c r="E56" s="36">
        <f t="shared" si="5"/>
        <v>28.524590163934427</v>
      </c>
      <c r="F56" s="36">
        <f t="shared" ref="F56:F85" si="7">+(D56*100)/$D$87</f>
        <v>1.2987873567026704</v>
      </c>
      <c r="G56" s="35">
        <v>1858</v>
      </c>
      <c r="H56" s="35">
        <v>2088</v>
      </c>
      <c r="I56" s="36">
        <f t="shared" si="6"/>
        <v>12.378902045209905</v>
      </c>
      <c r="J56" s="36">
        <f t="shared" ref="J56:J86" si="8">+(H56*100)/$H$87</f>
        <v>1.3344325785608835</v>
      </c>
      <c r="K56" s="79"/>
      <c r="L56" s="35">
        <v>18716</v>
      </c>
      <c r="M56" s="36">
        <f t="shared" ref="M56:M86" si="9">+(L56*100)/$L$87</f>
        <v>1.2798875208915172</v>
      </c>
      <c r="N56" s="15"/>
    </row>
    <row r="57" spans="1:15" ht="15.75">
      <c r="A57" s="12"/>
      <c r="B57" s="34" t="s">
        <v>33</v>
      </c>
      <c r="C57" s="35">
        <v>1636</v>
      </c>
      <c r="D57" s="35">
        <v>2071</v>
      </c>
      <c r="E57" s="36">
        <f t="shared" si="5"/>
        <v>26.589242053789739</v>
      </c>
      <c r="F57" s="36">
        <f t="shared" si="7"/>
        <v>6.8617056523755879</v>
      </c>
      <c r="G57" s="35">
        <v>8944</v>
      </c>
      <c r="H57" s="35">
        <v>10108</v>
      </c>
      <c r="I57" s="36">
        <f t="shared" si="6"/>
        <v>13.014311270125223</v>
      </c>
      <c r="J57" s="36">
        <f t="shared" si="8"/>
        <v>6.4599830000447369</v>
      </c>
      <c r="K57" s="79"/>
      <c r="L57" s="35">
        <v>84991</v>
      </c>
      <c r="M57" s="36">
        <f t="shared" si="9"/>
        <v>5.8120816567691254</v>
      </c>
      <c r="N57" s="15"/>
    </row>
    <row r="58" spans="1:15" ht="15.75">
      <c r="A58" s="12"/>
      <c r="B58" s="34" t="s">
        <v>30</v>
      </c>
      <c r="C58" s="35">
        <v>11789</v>
      </c>
      <c r="D58" s="35">
        <v>12392</v>
      </c>
      <c r="E58" s="36">
        <f t="shared" si="5"/>
        <v>5.114937653745022</v>
      </c>
      <c r="F58" s="36">
        <f t="shared" si="7"/>
        <v>41.057583990457886</v>
      </c>
      <c r="G58" s="35">
        <v>62756</v>
      </c>
      <c r="H58" s="35">
        <v>62811</v>
      </c>
      <c r="I58" s="36">
        <f t="shared" si="6"/>
        <v>8.7641022372353383E-2</v>
      </c>
      <c r="J58" s="36">
        <f t="shared" si="8"/>
        <v>40.142262783518994</v>
      </c>
      <c r="K58" s="79"/>
      <c r="L58" s="35">
        <v>559233</v>
      </c>
      <c r="M58" s="36">
        <f t="shared" si="9"/>
        <v>38.242965268792794</v>
      </c>
      <c r="N58" s="15"/>
    </row>
    <row r="59" spans="1:15" ht="15.75">
      <c r="A59" s="12"/>
      <c r="B59" s="34" t="s">
        <v>34</v>
      </c>
      <c r="C59" s="35">
        <v>1035</v>
      </c>
      <c r="D59" s="35">
        <v>883</v>
      </c>
      <c r="E59" s="36">
        <f t="shared" si="5"/>
        <v>-14.685990338164256</v>
      </c>
      <c r="F59" s="36">
        <f t="shared" si="7"/>
        <v>2.9255847856338213</v>
      </c>
      <c r="G59" s="35">
        <v>5935</v>
      </c>
      <c r="H59" s="35">
        <v>4889</v>
      </c>
      <c r="I59" s="36">
        <f t="shared" si="6"/>
        <v>-17.624262847514739</v>
      </c>
      <c r="J59" s="36">
        <f t="shared" si="8"/>
        <v>3.124540649705057</v>
      </c>
      <c r="K59" s="79"/>
      <c r="L59" s="35">
        <v>45271</v>
      </c>
      <c r="M59" s="36">
        <f t="shared" si="9"/>
        <v>3.095842485481934</v>
      </c>
      <c r="N59" s="15"/>
    </row>
    <row r="60" spans="1:15" ht="15.75">
      <c r="A60" s="12"/>
      <c r="B60" s="34" t="s">
        <v>32</v>
      </c>
      <c r="C60" s="35">
        <v>2064</v>
      </c>
      <c r="D60" s="35">
        <v>1417</v>
      </c>
      <c r="E60" s="36">
        <f t="shared" si="5"/>
        <v>-31.346899224806201</v>
      </c>
      <c r="F60" s="36">
        <f t="shared" si="7"/>
        <v>4.6948512358359284</v>
      </c>
      <c r="G60" s="35">
        <v>10474</v>
      </c>
      <c r="H60" s="35">
        <v>8105</v>
      </c>
      <c r="I60" s="36">
        <f t="shared" si="6"/>
        <v>-22.617911017758264</v>
      </c>
      <c r="J60" s="36">
        <f t="shared" si="8"/>
        <v>5.1798735867988315</v>
      </c>
      <c r="K60" s="79"/>
      <c r="L60" s="35">
        <v>128724</v>
      </c>
      <c r="M60" s="36">
        <f t="shared" si="9"/>
        <v>8.8027485167364645</v>
      </c>
      <c r="N60" s="15"/>
    </row>
    <row r="61" spans="1:15" ht="15.75">
      <c r="A61" s="12"/>
      <c r="B61" s="34" t="s">
        <v>35</v>
      </c>
      <c r="C61" s="35">
        <v>280</v>
      </c>
      <c r="D61" s="35">
        <v>460</v>
      </c>
      <c r="E61" s="36">
        <f t="shared" si="5"/>
        <v>64.285714285714278</v>
      </c>
      <c r="F61" s="36">
        <f t="shared" si="7"/>
        <v>1.5240872042939499</v>
      </c>
      <c r="G61" s="35">
        <v>1784</v>
      </c>
      <c r="H61" s="35">
        <v>2177</v>
      </c>
      <c r="I61" s="36">
        <f t="shared" si="6"/>
        <v>22.029147982062792</v>
      </c>
      <c r="J61" s="36">
        <f t="shared" si="8"/>
        <v>1.3913121281259786</v>
      </c>
      <c r="K61" s="79"/>
      <c r="L61" s="35">
        <v>19860</v>
      </c>
      <c r="M61" s="36">
        <f t="shared" si="9"/>
        <v>1.3581195856435955</v>
      </c>
      <c r="N61" s="15"/>
    </row>
    <row r="62" spans="1:15" ht="15.75">
      <c r="A62" s="12"/>
      <c r="B62" s="34" t="s">
        <v>41</v>
      </c>
      <c r="C62" s="35">
        <v>975</v>
      </c>
      <c r="D62" s="35">
        <v>741</v>
      </c>
      <c r="E62" s="36">
        <f t="shared" si="5"/>
        <v>-24</v>
      </c>
      <c r="F62" s="36">
        <f t="shared" si="7"/>
        <v>2.4551056921343846</v>
      </c>
      <c r="G62" s="35">
        <v>5194</v>
      </c>
      <c r="H62" s="35">
        <v>5001</v>
      </c>
      <c r="I62" s="36">
        <f t="shared" si="6"/>
        <v>-3.7158259530227222</v>
      </c>
      <c r="J62" s="36">
        <f t="shared" si="8"/>
        <v>3.1961194087083231</v>
      </c>
      <c r="K62" s="79"/>
      <c r="L62" s="35">
        <v>45923</v>
      </c>
      <c r="M62" s="36">
        <f t="shared" si="9"/>
        <v>3.1404292916168597</v>
      </c>
      <c r="N62" s="15"/>
    </row>
    <row r="63" spans="1:15" ht="15.75">
      <c r="A63" s="12"/>
      <c r="B63" s="34" t="s">
        <v>52</v>
      </c>
      <c r="C63" s="35">
        <v>165</v>
      </c>
      <c r="D63" s="35">
        <v>214</v>
      </c>
      <c r="E63" s="36">
        <f t="shared" si="5"/>
        <v>29.696969696969688</v>
      </c>
      <c r="F63" s="36">
        <f t="shared" si="7"/>
        <v>0.70903187330196804</v>
      </c>
      <c r="G63" s="35">
        <v>1124</v>
      </c>
      <c r="H63" s="35">
        <v>979</v>
      </c>
      <c r="I63" s="36">
        <f t="shared" si="6"/>
        <v>-12.900355871886116</v>
      </c>
      <c r="J63" s="36">
        <f t="shared" si="8"/>
        <v>0.62567504521604644</v>
      </c>
      <c r="K63" s="79"/>
      <c r="L63" s="35">
        <v>9476</v>
      </c>
      <c r="M63" s="36">
        <f t="shared" si="9"/>
        <v>0.64801315174011631</v>
      </c>
      <c r="N63" s="15"/>
    </row>
    <row r="64" spans="1:15" ht="15.75">
      <c r="A64" s="12"/>
      <c r="B64" s="34" t="s">
        <v>38</v>
      </c>
      <c r="C64" s="35">
        <v>833</v>
      </c>
      <c r="D64" s="35">
        <v>724</v>
      </c>
      <c r="E64" s="36">
        <f t="shared" si="5"/>
        <v>-13.085234093637455</v>
      </c>
      <c r="F64" s="36">
        <f t="shared" si="7"/>
        <v>2.3987807302365649</v>
      </c>
      <c r="G64" s="35">
        <v>4433</v>
      </c>
      <c r="H64" s="35">
        <v>4282</v>
      </c>
      <c r="I64" s="36">
        <f t="shared" si="6"/>
        <v>-3.4062711482066299</v>
      </c>
      <c r="J64" s="36">
        <f t="shared" si="8"/>
        <v>2.7366093397498577</v>
      </c>
      <c r="K64" s="79"/>
      <c r="L64" s="35">
        <v>37808</v>
      </c>
      <c r="M64" s="36">
        <f t="shared" si="9"/>
        <v>2.5854876784498018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1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1.367693439721647E-3</v>
      </c>
      <c r="N65" s="15"/>
    </row>
    <row r="66" spans="1:14" ht="15.75">
      <c r="A66" s="12"/>
      <c r="B66" s="34" t="s">
        <v>56</v>
      </c>
      <c r="C66" s="35">
        <v>43</v>
      </c>
      <c r="D66" s="35">
        <v>76</v>
      </c>
      <c r="E66" s="36">
        <f t="shared" si="5"/>
        <v>76.744186046511629</v>
      </c>
      <c r="F66" s="36">
        <f t="shared" si="7"/>
        <v>0.25180571201378305</v>
      </c>
      <c r="G66" s="35">
        <v>214</v>
      </c>
      <c r="H66" s="35">
        <v>236</v>
      </c>
      <c r="I66" s="36">
        <f t="shared" si="6"/>
        <v>10.280373831775691</v>
      </c>
      <c r="J66" s="36">
        <f t="shared" si="8"/>
        <v>0.15082667075688147</v>
      </c>
      <c r="K66" s="79"/>
      <c r="L66" s="35">
        <v>1702</v>
      </c>
      <c r="M66" s="36">
        <f t="shared" si="9"/>
        <v>0.11639071172031216</v>
      </c>
      <c r="N66" s="15"/>
    </row>
    <row r="67" spans="1:14" ht="15.75">
      <c r="A67" s="12"/>
      <c r="B67" s="34" t="s">
        <v>39</v>
      </c>
      <c r="C67" s="35">
        <v>534</v>
      </c>
      <c r="D67" s="35">
        <v>585</v>
      </c>
      <c r="E67" s="36">
        <f t="shared" si="5"/>
        <v>9.550561797752799</v>
      </c>
      <c r="F67" s="36">
        <f t="shared" si="7"/>
        <v>1.9382413358955668</v>
      </c>
      <c r="G67" s="35">
        <v>3045</v>
      </c>
      <c r="H67" s="35">
        <v>3000</v>
      </c>
      <c r="I67" s="36">
        <f t="shared" si="6"/>
        <v>-1.4778325123152691</v>
      </c>
      <c r="J67" s="36">
        <f t="shared" si="8"/>
        <v>1.9172881875874763</v>
      </c>
      <c r="K67" s="79"/>
      <c r="L67" s="35">
        <v>30475</v>
      </c>
      <c r="M67" s="36">
        <f t="shared" si="9"/>
        <v>2.0840228787758597</v>
      </c>
      <c r="N67" s="15"/>
    </row>
    <row r="68" spans="1:14" ht="15.75">
      <c r="A68" s="12"/>
      <c r="B68" s="34" t="s">
        <v>31</v>
      </c>
      <c r="C68" s="35">
        <v>4979</v>
      </c>
      <c r="D68" s="35">
        <v>4811</v>
      </c>
      <c r="E68" s="36">
        <f t="shared" si="5"/>
        <v>-3.374171520385616</v>
      </c>
      <c r="F68" s="36">
        <f t="shared" si="7"/>
        <v>15.93996421708303</v>
      </c>
      <c r="G68" s="35">
        <v>20989</v>
      </c>
      <c r="H68" s="35">
        <v>24267</v>
      </c>
      <c r="I68" s="36">
        <f t="shared" si="6"/>
        <v>15.617704511887176</v>
      </c>
      <c r="J68" s="36">
        <f t="shared" si="8"/>
        <v>15.508944149395095</v>
      </c>
      <c r="K68" s="79"/>
      <c r="L68" s="35">
        <v>181837</v>
      </c>
      <c r="M68" s="36">
        <f t="shared" si="9"/>
        <v>12.434863599933257</v>
      </c>
      <c r="N68" s="15"/>
    </row>
    <row r="69" spans="1:14" ht="15.75">
      <c r="A69" s="12"/>
      <c r="B69" s="34" t="s">
        <v>58</v>
      </c>
      <c r="C69" s="35">
        <v>1</v>
      </c>
      <c r="D69" s="35">
        <v>0</v>
      </c>
      <c r="E69" s="36">
        <f t="shared" si="5"/>
        <v>-100</v>
      </c>
      <c r="F69" s="36">
        <f t="shared" si="7"/>
        <v>0</v>
      </c>
      <c r="G69" s="35">
        <v>1</v>
      </c>
      <c r="H69" s="35">
        <v>1</v>
      </c>
      <c r="I69" s="36">
        <f t="shared" si="6"/>
        <v>0</v>
      </c>
      <c r="J69" s="36">
        <f t="shared" si="8"/>
        <v>6.3909606252915874E-4</v>
      </c>
      <c r="K69" s="79"/>
      <c r="L69" s="35">
        <v>12</v>
      </c>
      <c r="M69" s="36">
        <f t="shared" si="9"/>
        <v>8.2061606383298819E-4</v>
      </c>
      <c r="N69" s="15"/>
    </row>
    <row r="70" spans="1:14" ht="15.75">
      <c r="A70" s="12"/>
      <c r="B70" s="34" t="s">
        <v>55</v>
      </c>
      <c r="C70" s="35">
        <v>55</v>
      </c>
      <c r="D70" s="35">
        <v>90</v>
      </c>
      <c r="E70" s="36">
        <f t="shared" si="5"/>
        <v>63.636363636363647</v>
      </c>
      <c r="F70" s="36">
        <f t="shared" si="7"/>
        <v>0.29819097475316414</v>
      </c>
      <c r="G70" s="35">
        <v>228</v>
      </c>
      <c r="H70" s="35">
        <v>287</v>
      </c>
      <c r="I70" s="36">
        <f t="shared" si="6"/>
        <v>25.877192982456144</v>
      </c>
      <c r="J70" s="36">
        <f t="shared" si="8"/>
        <v>0.18342056994586856</v>
      </c>
      <c r="K70" s="79"/>
      <c r="L70" s="35">
        <v>1797</v>
      </c>
      <c r="M70" s="36">
        <f t="shared" si="9"/>
        <v>0.12288725555898998</v>
      </c>
      <c r="N70" s="15"/>
    </row>
    <row r="71" spans="1:14" ht="15.75">
      <c r="A71" s="12"/>
      <c r="B71" s="34" t="s">
        <v>47</v>
      </c>
      <c r="C71" s="35">
        <v>1458</v>
      </c>
      <c r="D71" s="35">
        <v>573</v>
      </c>
      <c r="E71" s="36">
        <f t="shared" si="5"/>
        <v>-60.699588477366248</v>
      </c>
      <c r="F71" s="36">
        <f t="shared" si="7"/>
        <v>1.8984825392618117</v>
      </c>
      <c r="G71" s="35">
        <v>3279</v>
      </c>
      <c r="H71" s="35">
        <v>3213</v>
      </c>
      <c r="I71" s="36">
        <f t="shared" si="6"/>
        <v>-2.0128087831655983</v>
      </c>
      <c r="J71" s="36">
        <f t="shared" si="8"/>
        <v>2.0534156489061872</v>
      </c>
      <c r="K71" s="79"/>
      <c r="L71" s="35">
        <v>21141</v>
      </c>
      <c r="M71" s="36">
        <f t="shared" si="9"/>
        <v>1.4457203504577669</v>
      </c>
      <c r="N71" s="15"/>
    </row>
    <row r="72" spans="1:14" ht="15.75">
      <c r="A72" s="12"/>
      <c r="B72" s="34" t="s">
        <v>40</v>
      </c>
      <c r="C72" s="35">
        <v>453</v>
      </c>
      <c r="D72" s="35">
        <v>444</v>
      </c>
      <c r="E72" s="36">
        <f t="shared" si="5"/>
        <v>-1.9867549668874163</v>
      </c>
      <c r="F72" s="36">
        <f t="shared" si="7"/>
        <v>1.471075475448943</v>
      </c>
      <c r="G72" s="35">
        <v>2610</v>
      </c>
      <c r="H72" s="35">
        <v>2501</v>
      </c>
      <c r="I72" s="36">
        <f t="shared" si="6"/>
        <v>-4.1762452107279691</v>
      </c>
      <c r="J72" s="36">
        <f t="shared" si="8"/>
        <v>1.5983792523854261</v>
      </c>
      <c r="K72" s="79"/>
      <c r="L72" s="35">
        <v>29274</v>
      </c>
      <c r="M72" s="36">
        <f t="shared" si="9"/>
        <v>2.0018928877205746</v>
      </c>
      <c r="N72" s="15"/>
    </row>
    <row r="73" spans="1:14" ht="15.75">
      <c r="A73" s="12"/>
      <c r="B73" s="34" t="s">
        <v>44</v>
      </c>
      <c r="C73" s="35">
        <v>545</v>
      </c>
      <c r="D73" s="35">
        <v>386</v>
      </c>
      <c r="E73" s="36">
        <f t="shared" si="5"/>
        <v>-29.174311926605501</v>
      </c>
      <c r="F73" s="36">
        <f t="shared" si="7"/>
        <v>1.278907958385793</v>
      </c>
      <c r="G73" s="35">
        <v>2471</v>
      </c>
      <c r="H73" s="35">
        <v>2125</v>
      </c>
      <c r="I73" s="36">
        <f t="shared" si="6"/>
        <v>-14.002428166734116</v>
      </c>
      <c r="J73" s="36">
        <f t="shared" si="8"/>
        <v>1.3580791328744624</v>
      </c>
      <c r="K73" s="79"/>
      <c r="L73" s="35">
        <v>28085</v>
      </c>
      <c r="M73" s="36">
        <f t="shared" si="9"/>
        <v>1.9205835127291229</v>
      </c>
      <c r="N73" s="15"/>
    </row>
    <row r="74" spans="1:14" ht="15.75">
      <c r="A74" s="12"/>
      <c r="B74" s="34" t="s">
        <v>36</v>
      </c>
      <c r="C74" s="35">
        <v>569</v>
      </c>
      <c r="D74" s="35">
        <v>602</v>
      </c>
      <c r="E74" s="36">
        <f t="shared" si="5"/>
        <v>5.7996485061511338</v>
      </c>
      <c r="F74" s="36">
        <f t="shared" si="7"/>
        <v>1.9945662977933867</v>
      </c>
      <c r="G74" s="35">
        <v>2905</v>
      </c>
      <c r="H74" s="35">
        <v>2777</v>
      </c>
      <c r="I74" s="36">
        <f t="shared" si="6"/>
        <v>-4.4061962134251287</v>
      </c>
      <c r="J74" s="36">
        <f t="shared" si="8"/>
        <v>1.7747697656434738</v>
      </c>
      <c r="K74" s="79"/>
      <c r="L74" s="35">
        <v>28670</v>
      </c>
      <c r="M74" s="36">
        <f t="shared" si="9"/>
        <v>1.9605885458409811</v>
      </c>
      <c r="N74" s="15"/>
    </row>
    <row r="75" spans="1:14" ht="15.75">
      <c r="A75" s="12"/>
      <c r="B75" s="34" t="s">
        <v>48</v>
      </c>
      <c r="C75" s="35">
        <v>874</v>
      </c>
      <c r="D75" s="35">
        <v>459</v>
      </c>
      <c r="E75" s="36">
        <f t="shared" si="5"/>
        <v>-47.482837528604115</v>
      </c>
      <c r="F75" s="36">
        <f t="shared" si="7"/>
        <v>1.520773971241137</v>
      </c>
      <c r="G75" s="35">
        <v>2794</v>
      </c>
      <c r="H75" s="35">
        <v>2410</v>
      </c>
      <c r="I75" s="36">
        <f t="shared" si="6"/>
        <v>-13.743736578382249</v>
      </c>
      <c r="J75" s="36">
        <f t="shared" si="8"/>
        <v>1.5402215106952726</v>
      </c>
      <c r="K75" s="79"/>
      <c r="L75" s="35">
        <v>22531</v>
      </c>
      <c r="M75" s="36">
        <f t="shared" si="9"/>
        <v>1.5407750445184214</v>
      </c>
      <c r="N75" s="15"/>
    </row>
    <row r="76" spans="1:14" ht="15.75">
      <c r="A76" s="12"/>
      <c r="B76" s="34" t="s">
        <v>85</v>
      </c>
      <c r="C76" s="35">
        <v>1</v>
      </c>
      <c r="D76" s="35">
        <v>0</v>
      </c>
      <c r="E76" s="36">
        <f t="shared" si="5"/>
        <v>-100</v>
      </c>
      <c r="F76" s="36">
        <f t="shared" si="7"/>
        <v>0</v>
      </c>
      <c r="G76" s="35">
        <v>4</v>
      </c>
      <c r="H76" s="35">
        <v>2</v>
      </c>
      <c r="I76" s="36">
        <f t="shared" si="6"/>
        <v>-50</v>
      </c>
      <c r="J76" s="36">
        <f t="shared" si="8"/>
        <v>1.2781921250583175E-3</v>
      </c>
      <c r="K76" s="79"/>
      <c r="L76" s="35">
        <v>36</v>
      </c>
      <c r="M76" s="36">
        <f t="shared" si="9"/>
        <v>2.4618481914989647E-3</v>
      </c>
      <c r="N76" s="15"/>
    </row>
    <row r="77" spans="1:14" ht="15.75">
      <c r="A77" s="12"/>
      <c r="B77" s="34" t="s">
        <v>53</v>
      </c>
      <c r="C77" s="35">
        <v>61</v>
      </c>
      <c r="D77" s="35">
        <v>135</v>
      </c>
      <c r="E77" s="36">
        <f t="shared" si="5"/>
        <v>121.31147540983606</v>
      </c>
      <c r="F77" s="36">
        <f t="shared" si="7"/>
        <v>0.44728646212974621</v>
      </c>
      <c r="G77" s="35">
        <v>1090</v>
      </c>
      <c r="H77" s="35">
        <v>625</v>
      </c>
      <c r="I77" s="36">
        <f t="shared" si="6"/>
        <v>-42.660550458715598</v>
      </c>
      <c r="J77" s="36">
        <f t="shared" si="8"/>
        <v>0.3994350390807242</v>
      </c>
      <c r="K77" s="79"/>
      <c r="L77" s="35">
        <v>7774</v>
      </c>
      <c r="M77" s="36">
        <f t="shared" si="9"/>
        <v>0.53162244001980419</v>
      </c>
      <c r="N77" s="15"/>
    </row>
    <row r="78" spans="1:14" ht="15.75">
      <c r="A78" s="12"/>
      <c r="B78" s="34" t="s">
        <v>50</v>
      </c>
      <c r="C78" s="35">
        <v>285</v>
      </c>
      <c r="D78" s="35">
        <v>257</v>
      </c>
      <c r="E78" s="36">
        <f t="shared" si="5"/>
        <v>-9.8245614035087687</v>
      </c>
      <c r="F78" s="36">
        <f t="shared" si="7"/>
        <v>0.85150089457292422</v>
      </c>
      <c r="G78" s="35">
        <v>1758</v>
      </c>
      <c r="H78" s="35">
        <v>1815</v>
      </c>
      <c r="I78" s="36">
        <f t="shared" si="6"/>
        <v>3.2423208191126207</v>
      </c>
      <c r="J78" s="36">
        <f t="shared" si="8"/>
        <v>1.1599593534904231</v>
      </c>
      <c r="K78" s="79"/>
      <c r="L78" s="35">
        <v>12682</v>
      </c>
      <c r="M78" s="36">
        <f t="shared" si="9"/>
        <v>0.86725441012749638</v>
      </c>
      <c r="N78" s="15"/>
    </row>
    <row r="79" spans="1:14" ht="15.75">
      <c r="A79" s="12"/>
      <c r="B79" s="34" t="s">
        <v>54</v>
      </c>
      <c r="C79" s="35">
        <v>108</v>
      </c>
      <c r="D79" s="35">
        <v>104</v>
      </c>
      <c r="E79" s="36">
        <f t="shared" si="5"/>
        <v>-3.703703703703709</v>
      </c>
      <c r="F79" s="36">
        <f t="shared" si="7"/>
        <v>0.34457623749254523</v>
      </c>
      <c r="G79" s="35">
        <v>557</v>
      </c>
      <c r="H79" s="35">
        <v>507</v>
      </c>
      <c r="I79" s="36">
        <f t="shared" si="6"/>
        <v>-8.9766606822262123</v>
      </c>
      <c r="J79" s="36">
        <f t="shared" si="8"/>
        <v>0.3240217037022835</v>
      </c>
      <c r="K79" s="79"/>
      <c r="L79" s="35">
        <v>3379</v>
      </c>
      <c r="M79" s="36">
        <f t="shared" si="9"/>
        <v>0.23107180664097227</v>
      </c>
      <c r="N79" s="15"/>
    </row>
    <row r="80" spans="1:14" ht="15.75">
      <c r="A80" s="12"/>
      <c r="B80" s="34" t="s">
        <v>233</v>
      </c>
      <c r="C80" s="35">
        <v>3</v>
      </c>
      <c r="D80" s="35">
        <v>4</v>
      </c>
      <c r="E80" s="36">
        <f t="shared" si="5"/>
        <v>33.333333333333329</v>
      </c>
      <c r="F80" s="36">
        <f t="shared" si="7"/>
        <v>1.325293221125174E-2</v>
      </c>
      <c r="G80" s="35">
        <v>14</v>
      </c>
      <c r="H80" s="35">
        <v>13</v>
      </c>
      <c r="I80" s="36">
        <f t="shared" si="6"/>
        <v>-7.1428571428571397</v>
      </c>
      <c r="J80" s="36">
        <f t="shared" si="8"/>
        <v>8.3082488128790634E-3</v>
      </c>
      <c r="K80" s="79"/>
      <c r="L80" s="35">
        <v>125</v>
      </c>
      <c r="M80" s="36">
        <f t="shared" si="9"/>
        <v>8.5480839982602936E-3</v>
      </c>
      <c r="N80" s="15"/>
    </row>
    <row r="81" spans="1:14" ht="15.75">
      <c r="A81" s="12"/>
      <c r="B81" s="34" t="s">
        <v>42</v>
      </c>
      <c r="C81" s="35">
        <v>360</v>
      </c>
      <c r="D81" s="35">
        <v>348</v>
      </c>
      <c r="E81" s="36">
        <f t="shared" si="5"/>
        <v>-3.3333333333333326</v>
      </c>
      <c r="F81" s="36">
        <f t="shared" si="7"/>
        <v>1.1530051023789014</v>
      </c>
      <c r="G81" s="35">
        <v>2134</v>
      </c>
      <c r="H81" s="35">
        <v>1892</v>
      </c>
      <c r="I81" s="36">
        <f t="shared" si="6"/>
        <v>-11.340206185567014</v>
      </c>
      <c r="J81" s="36">
        <f t="shared" si="8"/>
        <v>1.2091697503051684</v>
      </c>
      <c r="K81" s="79"/>
      <c r="L81" s="35">
        <v>18462</v>
      </c>
      <c r="M81" s="36">
        <f t="shared" si="9"/>
        <v>1.2625178142070523</v>
      </c>
      <c r="N81" s="15"/>
    </row>
    <row r="82" spans="1:14" ht="15.75">
      <c r="A82" s="12"/>
      <c r="B82" s="34" t="s">
        <v>51</v>
      </c>
      <c r="C82" s="35">
        <v>230</v>
      </c>
      <c r="D82" s="35">
        <v>202</v>
      </c>
      <c r="E82" s="36">
        <f t="shared" si="5"/>
        <v>-12.173913043478258</v>
      </c>
      <c r="F82" s="36">
        <f t="shared" si="7"/>
        <v>0.6692730766682129</v>
      </c>
      <c r="G82" s="35">
        <v>1012</v>
      </c>
      <c r="H82" s="35">
        <v>661</v>
      </c>
      <c r="I82" s="36">
        <f t="shared" si="6"/>
        <v>-34.683794466403164</v>
      </c>
      <c r="J82" s="36">
        <f t="shared" si="8"/>
        <v>0.42244249733177391</v>
      </c>
      <c r="K82" s="79"/>
      <c r="L82" s="35">
        <v>18068</v>
      </c>
      <c r="M82" s="36">
        <f t="shared" si="9"/>
        <v>1.235574253444536</v>
      </c>
      <c r="N82" s="15"/>
    </row>
    <row r="83" spans="1:14" ht="15.75">
      <c r="A83" s="12"/>
      <c r="B83" s="34" t="s">
        <v>46</v>
      </c>
      <c r="C83" s="35">
        <v>242</v>
      </c>
      <c r="D83" s="35">
        <v>364</v>
      </c>
      <c r="E83" s="36">
        <f t="shared" si="5"/>
        <v>50.41322314049588</v>
      </c>
      <c r="F83" s="36">
        <f t="shared" si="7"/>
        <v>1.2060168312239083</v>
      </c>
      <c r="G83" s="35">
        <v>2253</v>
      </c>
      <c r="H83" s="35">
        <v>2127</v>
      </c>
      <c r="I83" s="36">
        <f t="shared" si="6"/>
        <v>-5.5925432756324884</v>
      </c>
      <c r="J83" s="36">
        <f t="shared" si="8"/>
        <v>1.3593573249995208</v>
      </c>
      <c r="K83" s="79"/>
      <c r="L83" s="35">
        <v>19571</v>
      </c>
      <c r="M83" s="36">
        <f t="shared" si="9"/>
        <v>1.3383564154396177</v>
      </c>
      <c r="N83" s="15"/>
    </row>
    <row r="84" spans="1:14" ht="15.75">
      <c r="A84" s="12"/>
      <c r="B84" s="34" t="s">
        <v>49</v>
      </c>
      <c r="C84" s="35">
        <v>386</v>
      </c>
      <c r="D84" s="35">
        <v>512</v>
      </c>
      <c r="E84" s="36">
        <f t="shared" si="5"/>
        <v>32.642487046632127</v>
      </c>
      <c r="F84" s="36">
        <f t="shared" si="7"/>
        <v>1.6963753230402228</v>
      </c>
      <c r="G84" s="35">
        <v>2221</v>
      </c>
      <c r="H84" s="35">
        <v>2798</v>
      </c>
      <c r="I84" s="36">
        <f t="shared" si="6"/>
        <v>25.979288608734798</v>
      </c>
      <c r="J84" s="36">
        <f t="shared" si="8"/>
        <v>1.7881907829565862</v>
      </c>
      <c r="K84" s="79"/>
      <c r="L84" s="35">
        <v>23358</v>
      </c>
      <c r="M84" s="36">
        <f t="shared" si="9"/>
        <v>1.5973291682509116</v>
      </c>
      <c r="N84" s="15"/>
    </row>
    <row r="85" spans="1:14" ht="15.75">
      <c r="A85" s="12"/>
      <c r="B85" s="34" t="s">
        <v>37</v>
      </c>
      <c r="C85" s="35">
        <v>630</v>
      </c>
      <c r="D85" s="35">
        <v>526</v>
      </c>
      <c r="E85" s="36">
        <f t="shared" si="5"/>
        <v>-16.507936507936506</v>
      </c>
      <c r="F85" s="36">
        <f t="shared" si="7"/>
        <v>1.7427605857796038</v>
      </c>
      <c r="G85" s="35">
        <v>3837</v>
      </c>
      <c r="H85" s="35">
        <v>2531</v>
      </c>
      <c r="I85" s="36">
        <f t="shared" si="6"/>
        <v>-34.037008079228556</v>
      </c>
      <c r="J85" s="36">
        <f t="shared" si="8"/>
        <v>1.6175521342613008</v>
      </c>
      <c r="K85" s="79"/>
      <c r="L85" s="35">
        <v>39398</v>
      </c>
      <c r="M85" s="36">
        <f t="shared" si="9"/>
        <v>2.6942193069076725</v>
      </c>
      <c r="N85" s="15"/>
    </row>
    <row r="86" spans="1:14" ht="15.75">
      <c r="A86" s="12"/>
      <c r="B86" s="34" t="s">
        <v>45</v>
      </c>
      <c r="C86" s="35">
        <v>297</v>
      </c>
      <c r="D86" s="35">
        <v>307</v>
      </c>
      <c r="E86" s="36">
        <f t="shared" si="5"/>
        <v>3.3670033670033739</v>
      </c>
      <c r="F86" s="36">
        <f>+(D86*100)/$D$87</f>
        <v>1.017162547213571</v>
      </c>
      <c r="G86" s="35">
        <v>1908</v>
      </c>
      <c r="H86" s="35">
        <v>1610</v>
      </c>
      <c r="I86" s="36">
        <f t="shared" si="6"/>
        <v>-15.618448637316561</v>
      </c>
      <c r="J86" s="36">
        <f t="shared" si="8"/>
        <v>1.0289446606719457</v>
      </c>
      <c r="K86" s="79"/>
      <c r="L86" s="35">
        <v>17436</v>
      </c>
      <c r="M86" s="36">
        <f t="shared" si="9"/>
        <v>1.1923551407493318</v>
      </c>
      <c r="N86" s="15"/>
    </row>
    <row r="87" spans="1:14" ht="15.75">
      <c r="A87" s="12"/>
      <c r="B87" s="40" t="s">
        <v>70</v>
      </c>
      <c r="C87" s="42">
        <f>SUM(C55:C86)</f>
        <v>31343</v>
      </c>
      <c r="D87" s="42">
        <f>SUM(D55:D86)</f>
        <v>30182</v>
      </c>
      <c r="E87" s="38">
        <f t="shared" si="5"/>
        <v>-3.7041763711195497</v>
      </c>
      <c r="F87" s="38">
        <f>SUM(F55:F86)</f>
        <v>99.999999999999986</v>
      </c>
      <c r="G87" s="42">
        <f>SUM(G55:G86)</f>
        <v>158591</v>
      </c>
      <c r="H87" s="42">
        <f>SUM(H55:H86)</f>
        <v>156471</v>
      </c>
      <c r="I87" s="38">
        <f t="shared" si="6"/>
        <v>-1.3367719479667861</v>
      </c>
      <c r="J87" s="38">
        <f>SUM(J55:J86)</f>
        <v>100</v>
      </c>
      <c r="K87" s="4"/>
      <c r="L87" s="42">
        <f>SUM(L55:L86)</f>
        <v>1462316</v>
      </c>
      <c r="M87" s="38">
        <f>SUM(M55:M86)</f>
        <v>99.999999999999986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312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307</v>
      </c>
      <c r="D90" s="104"/>
      <c r="E90" s="101" t="s">
        <v>319</v>
      </c>
      <c r="F90" s="101" t="s">
        <v>306</v>
      </c>
      <c r="G90" s="105" t="s">
        <v>308</v>
      </c>
      <c r="H90" s="106"/>
      <c r="I90" s="101" t="s">
        <v>319</v>
      </c>
      <c r="J90" s="101" t="s">
        <v>306</v>
      </c>
      <c r="K90" s="94"/>
      <c r="L90" s="86" t="s">
        <v>315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321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320</v>
      </c>
      <c r="D93" s="35">
        <f>D17-D55</f>
        <v>113</v>
      </c>
      <c r="E93" s="36">
        <f t="shared" ref="E93:E125" si="10">IF(ISBLANK(D93),"",(IFERROR(((D93/C93-1)*100),"")))</f>
        <v>-64.6875</v>
      </c>
      <c r="F93" s="36">
        <f>+(D93*100)/$D$125</f>
        <v>0.43354818907305093</v>
      </c>
      <c r="G93" s="35">
        <f>G17-G55</f>
        <v>1320</v>
      </c>
      <c r="H93" s="35">
        <f>H17-H55</f>
        <v>654</v>
      </c>
      <c r="I93" s="36">
        <f t="shared" ref="I93:I125" si="11">IF(ISBLANK(H93),"",(IFERROR(((H93/G93-1)*100),"")))</f>
        <v>-50.454545454545453</v>
      </c>
      <c r="J93" s="36">
        <f>+(H93*100)/$H$125</f>
        <v>0.50269023827824755</v>
      </c>
      <c r="K93" s="79"/>
      <c r="L93" s="35">
        <f>L17-L55</f>
        <v>7636</v>
      </c>
      <c r="M93" s="36">
        <f>+(L93*100)/$L$125</f>
        <v>0.68560674760585338</v>
      </c>
      <c r="N93" s="15"/>
    </row>
    <row r="94" spans="1:14" ht="15.75">
      <c r="A94" s="12"/>
      <c r="B94" s="34" t="s">
        <v>43</v>
      </c>
      <c r="C94" s="35">
        <f t="shared" ref="C94:D124" si="12">C18-C56</f>
        <v>270</v>
      </c>
      <c r="D94" s="35">
        <f t="shared" si="12"/>
        <v>308</v>
      </c>
      <c r="E94" s="36">
        <f t="shared" si="10"/>
        <v>14.074074074074083</v>
      </c>
      <c r="F94" s="36">
        <f t="shared" ref="F94:F124" si="13">+(D94*100)/$D$125</f>
        <v>1.1817065684468999</v>
      </c>
      <c r="G94" s="35">
        <f t="shared" ref="G94:H94" si="14">G18-G56</f>
        <v>1338</v>
      </c>
      <c r="H94" s="35">
        <f t="shared" si="14"/>
        <v>1533</v>
      </c>
      <c r="I94" s="36">
        <f t="shared" si="11"/>
        <v>14.573991031390143</v>
      </c>
      <c r="J94" s="36">
        <f t="shared" ref="J94:J124" si="15">+(H94*100)/$H$125</f>
        <v>1.1783243658724059</v>
      </c>
      <c r="K94" s="79"/>
      <c r="L94" s="35">
        <f t="shared" ref="L94" si="16">L18-L56</f>
        <v>13140</v>
      </c>
      <c r="M94" s="36">
        <f t="shared" ref="M94:M124" si="17">+(L94*100)/$L$125</f>
        <v>1.1797895054401406</v>
      </c>
      <c r="N94" s="15"/>
    </row>
    <row r="95" spans="1:14" ht="15.75">
      <c r="A95" s="12"/>
      <c r="B95" s="34" t="s">
        <v>33</v>
      </c>
      <c r="C95" s="35">
        <f t="shared" si="12"/>
        <v>1411</v>
      </c>
      <c r="D95" s="35">
        <f t="shared" si="12"/>
        <v>1984</v>
      </c>
      <c r="E95" s="36">
        <f t="shared" si="10"/>
        <v>40.609496810772505</v>
      </c>
      <c r="F95" s="36">
        <f t="shared" si="13"/>
        <v>7.6120319214241867</v>
      </c>
      <c r="G95" s="35">
        <f t="shared" ref="G95:H95" si="18">G19-G57</f>
        <v>7263</v>
      </c>
      <c r="H95" s="35">
        <f t="shared" si="18"/>
        <v>9399</v>
      </c>
      <c r="I95" s="36">
        <f t="shared" si="11"/>
        <v>29.409334985543168</v>
      </c>
      <c r="J95" s="36">
        <f t="shared" si="15"/>
        <v>7.2244427363566484</v>
      </c>
      <c r="K95" s="79"/>
      <c r="L95" s="35">
        <f t="shared" ref="L95" si="19">L19-L57</f>
        <v>73493</v>
      </c>
      <c r="M95" s="36">
        <f t="shared" si="17"/>
        <v>6.5986506943160004</v>
      </c>
      <c r="N95" s="15"/>
    </row>
    <row r="96" spans="1:14" ht="15.75">
      <c r="A96" s="12"/>
      <c r="B96" s="34" t="s">
        <v>30</v>
      </c>
      <c r="C96" s="35">
        <f t="shared" si="12"/>
        <v>8584</v>
      </c>
      <c r="D96" s="35">
        <f t="shared" si="12"/>
        <v>9748</v>
      </c>
      <c r="E96" s="36">
        <f t="shared" si="10"/>
        <v>13.560111835973899</v>
      </c>
      <c r="F96" s="36">
        <f t="shared" si="13"/>
        <v>37.400245549416823</v>
      </c>
      <c r="G96" s="35">
        <f t="shared" ref="G96:H96" si="20">G20-G58</f>
        <v>42968</v>
      </c>
      <c r="H96" s="35">
        <f t="shared" si="20"/>
        <v>48194</v>
      </c>
      <c r="I96" s="36">
        <f t="shared" si="11"/>
        <v>12.162539564326934</v>
      </c>
      <c r="J96" s="36">
        <f t="shared" si="15"/>
        <v>37.043812451960029</v>
      </c>
      <c r="K96" s="79"/>
      <c r="L96" s="35">
        <f t="shared" ref="L96" si="21">L20-L58</f>
        <v>387874</v>
      </c>
      <c r="M96" s="36">
        <f t="shared" si="17"/>
        <v>34.825698221696278</v>
      </c>
      <c r="N96" s="15"/>
    </row>
    <row r="97" spans="1:14" ht="15.75">
      <c r="A97" s="12"/>
      <c r="B97" s="34" t="s">
        <v>34</v>
      </c>
      <c r="C97" s="35">
        <f t="shared" si="12"/>
        <v>1004</v>
      </c>
      <c r="D97" s="35">
        <f t="shared" si="12"/>
        <v>969</v>
      </c>
      <c r="E97" s="36">
        <f t="shared" si="10"/>
        <v>-3.4860557768924272</v>
      </c>
      <c r="F97" s="36">
        <f t="shared" si="13"/>
        <v>3.7177716390423572</v>
      </c>
      <c r="G97" s="35">
        <f t="shared" ref="G97:H97" si="22">G21-G59</f>
        <v>5696</v>
      </c>
      <c r="H97" s="35">
        <f t="shared" si="22"/>
        <v>5366</v>
      </c>
      <c r="I97" s="36">
        <f t="shared" si="11"/>
        <v>-5.7935393258427004</v>
      </c>
      <c r="J97" s="36">
        <f t="shared" si="15"/>
        <v>4.1245196003074556</v>
      </c>
      <c r="K97" s="79"/>
      <c r="L97" s="35">
        <f t="shared" ref="L97" si="23">L21-L59</f>
        <v>39728</v>
      </c>
      <c r="M97" s="36">
        <f t="shared" si="17"/>
        <v>3.56702263867016</v>
      </c>
      <c r="N97" s="15"/>
    </row>
    <row r="98" spans="1:14" ht="15.75">
      <c r="A98" s="12"/>
      <c r="B98" s="34" t="s">
        <v>32</v>
      </c>
      <c r="C98" s="35">
        <f t="shared" si="12"/>
        <v>1752</v>
      </c>
      <c r="D98" s="35">
        <f t="shared" si="12"/>
        <v>1236</v>
      </c>
      <c r="E98" s="36">
        <f t="shared" si="10"/>
        <v>-29.452054794520542</v>
      </c>
      <c r="F98" s="36">
        <f t="shared" si="13"/>
        <v>4.7421731123388584</v>
      </c>
      <c r="G98" s="35">
        <f t="shared" ref="G98:H98" si="24">G22-G60</f>
        <v>8293</v>
      </c>
      <c r="H98" s="35">
        <f t="shared" si="24"/>
        <v>6744</v>
      </c>
      <c r="I98" s="36">
        <f t="shared" si="11"/>
        <v>-18.678403472808391</v>
      </c>
      <c r="J98" s="36">
        <f t="shared" si="15"/>
        <v>5.1837048424289005</v>
      </c>
      <c r="K98" s="79"/>
      <c r="L98" s="35">
        <f t="shared" ref="L98" si="25">L22-L60</f>
        <v>103427</v>
      </c>
      <c r="M98" s="36">
        <f t="shared" si="17"/>
        <v>9.2863081567090884</v>
      </c>
      <c r="N98" s="15"/>
    </row>
    <row r="99" spans="1:14" ht="15.75">
      <c r="A99" s="12"/>
      <c r="B99" s="34" t="s">
        <v>35</v>
      </c>
      <c r="C99" s="35">
        <f t="shared" si="12"/>
        <v>295</v>
      </c>
      <c r="D99" s="35">
        <f t="shared" si="12"/>
        <v>329</v>
      </c>
      <c r="E99" s="36">
        <f t="shared" si="10"/>
        <v>11.525423728813555</v>
      </c>
      <c r="F99" s="36">
        <f t="shared" si="13"/>
        <v>1.2622774708410067</v>
      </c>
      <c r="G99" s="35">
        <f t="shared" ref="G99:H99" si="26">G23-G61</f>
        <v>2914</v>
      </c>
      <c r="H99" s="35">
        <f t="shared" si="26"/>
        <v>2107</v>
      </c>
      <c r="I99" s="36">
        <f t="shared" si="11"/>
        <v>-27.693891557995887</v>
      </c>
      <c r="J99" s="36">
        <f t="shared" si="15"/>
        <v>1.6195234435049961</v>
      </c>
      <c r="K99" s="79"/>
      <c r="L99" s="35">
        <f t="shared" ref="L99" si="27">L23-L61</f>
        <v>22896</v>
      </c>
      <c r="M99" s="36">
        <f t="shared" si="17"/>
        <v>2.0557428094792587</v>
      </c>
      <c r="N99" s="15"/>
    </row>
    <row r="100" spans="1:14" ht="15.75">
      <c r="A100" s="12"/>
      <c r="B100" s="34" t="s">
        <v>41</v>
      </c>
      <c r="C100" s="35">
        <f t="shared" si="12"/>
        <v>1003</v>
      </c>
      <c r="D100" s="35">
        <f t="shared" si="12"/>
        <v>806</v>
      </c>
      <c r="E100" s="36">
        <f t="shared" si="10"/>
        <v>-19.641076769690923</v>
      </c>
      <c r="F100" s="36">
        <f t="shared" si="13"/>
        <v>3.092387968078576</v>
      </c>
      <c r="G100" s="35">
        <f t="shared" ref="G100:H100" si="28">G24-G62</f>
        <v>5330</v>
      </c>
      <c r="H100" s="35">
        <f t="shared" si="28"/>
        <v>4132</v>
      </c>
      <c r="I100" s="36">
        <f t="shared" si="11"/>
        <v>-22.476547842401505</v>
      </c>
      <c r="J100" s="36">
        <f t="shared" si="15"/>
        <v>3.1760184473481936</v>
      </c>
      <c r="K100" s="79"/>
      <c r="L100" s="35">
        <f t="shared" ref="L100" si="29">L24-L62</f>
        <v>36758</v>
      </c>
      <c r="M100" s="36">
        <f t="shared" si="17"/>
        <v>3.3003578874405393</v>
      </c>
      <c r="N100" s="15"/>
    </row>
    <row r="101" spans="1:14" ht="15.75">
      <c r="A101" s="12"/>
      <c r="B101" s="34" t="s">
        <v>52</v>
      </c>
      <c r="C101" s="35">
        <f t="shared" si="12"/>
        <v>136</v>
      </c>
      <c r="D101" s="35">
        <f t="shared" si="12"/>
        <v>155</v>
      </c>
      <c r="E101" s="36">
        <f t="shared" si="10"/>
        <v>13.970588235294112</v>
      </c>
      <c r="F101" s="36">
        <f t="shared" si="13"/>
        <v>0.59468999386126453</v>
      </c>
      <c r="G101" s="35">
        <f t="shared" ref="G101:H101" si="30">G25-G63</f>
        <v>905</v>
      </c>
      <c r="H101" s="35">
        <f t="shared" si="30"/>
        <v>736</v>
      </c>
      <c r="I101" s="36">
        <f t="shared" si="11"/>
        <v>-18.674033149171265</v>
      </c>
      <c r="J101" s="36">
        <f t="shared" si="15"/>
        <v>0.56571867794004616</v>
      </c>
      <c r="K101" s="79"/>
      <c r="L101" s="35">
        <f t="shared" ref="L101" si="31">L25-L63</f>
        <v>7716</v>
      </c>
      <c r="M101" s="36">
        <f t="shared" si="17"/>
        <v>0.6927896365278633</v>
      </c>
      <c r="N101" s="15"/>
    </row>
    <row r="102" spans="1:14" ht="15.75">
      <c r="A102" s="12"/>
      <c r="B102" s="34" t="s">
        <v>38</v>
      </c>
      <c r="C102" s="35">
        <f t="shared" si="12"/>
        <v>707</v>
      </c>
      <c r="D102" s="35">
        <f t="shared" si="12"/>
        <v>682</v>
      </c>
      <c r="E102" s="36">
        <f t="shared" si="10"/>
        <v>-3.536067892503536</v>
      </c>
      <c r="F102" s="36">
        <f t="shared" si="13"/>
        <v>2.6166359729895641</v>
      </c>
      <c r="G102" s="35">
        <f t="shared" ref="G102:H102" si="32">G26-G64</f>
        <v>3609</v>
      </c>
      <c r="H102" s="35">
        <f t="shared" si="32"/>
        <v>3449</v>
      </c>
      <c r="I102" s="36">
        <f t="shared" si="11"/>
        <v>-4.433361041839845</v>
      </c>
      <c r="J102" s="36">
        <f t="shared" si="15"/>
        <v>2.6510376633358956</v>
      </c>
      <c r="K102" s="79"/>
      <c r="L102" s="35">
        <f t="shared" ref="L102" si="33">L26-L64</f>
        <v>30936</v>
      </c>
      <c r="M102" s="36">
        <f t="shared" si="17"/>
        <v>2.7776231461412624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1</v>
      </c>
      <c r="H103" s="35">
        <f t="shared" si="34"/>
        <v>0</v>
      </c>
      <c r="I103" s="36">
        <f t="shared" si="11"/>
        <v>-100</v>
      </c>
      <c r="J103" s="36">
        <f t="shared" si="15"/>
        <v>0</v>
      </c>
      <c r="K103" s="79"/>
      <c r="L103" s="35">
        <f t="shared" ref="L103" si="35">L27-L65</f>
        <v>35</v>
      </c>
      <c r="M103" s="36">
        <f t="shared" si="17"/>
        <v>3.1425139033793696E-3</v>
      </c>
      <c r="N103" s="15"/>
    </row>
    <row r="104" spans="1:14" ht="15.75">
      <c r="A104" s="12"/>
      <c r="B104" s="34" t="s">
        <v>56</v>
      </c>
      <c r="C104" s="35">
        <f t="shared" si="12"/>
        <v>37</v>
      </c>
      <c r="D104" s="35">
        <f t="shared" si="12"/>
        <v>54</v>
      </c>
      <c r="E104" s="36">
        <f t="shared" si="10"/>
        <v>45.945945945945944</v>
      </c>
      <c r="F104" s="36">
        <f t="shared" si="13"/>
        <v>0.20718232044198895</v>
      </c>
      <c r="G104" s="35">
        <f t="shared" ref="G104:H104" si="36">G28-G66</f>
        <v>175</v>
      </c>
      <c r="H104" s="35">
        <f t="shared" si="36"/>
        <v>157</v>
      </c>
      <c r="I104" s="36">
        <f t="shared" si="11"/>
        <v>-10.285714285714286</v>
      </c>
      <c r="J104" s="36">
        <f t="shared" si="15"/>
        <v>0.12067640276710223</v>
      </c>
      <c r="K104" s="79"/>
      <c r="L104" s="35">
        <f t="shared" ref="L104" si="37">L28-L66</f>
        <v>1136</v>
      </c>
      <c r="M104" s="36">
        <f t="shared" si="17"/>
        <v>0.10199702269254182</v>
      </c>
      <c r="N104" s="15"/>
    </row>
    <row r="105" spans="1:14" ht="15.75">
      <c r="A105" s="12"/>
      <c r="B105" s="34" t="s">
        <v>39</v>
      </c>
      <c r="C105" s="35">
        <f t="shared" si="12"/>
        <v>400</v>
      </c>
      <c r="D105" s="35">
        <f t="shared" si="12"/>
        <v>529</v>
      </c>
      <c r="E105" s="36">
        <f t="shared" si="10"/>
        <v>32.25</v>
      </c>
      <c r="F105" s="36">
        <f t="shared" si="13"/>
        <v>2.0296193984039288</v>
      </c>
      <c r="G105" s="35">
        <f t="shared" ref="G105:H105" si="38">G29-G67</f>
        <v>2249</v>
      </c>
      <c r="H105" s="35">
        <f t="shared" si="38"/>
        <v>2308</v>
      </c>
      <c r="I105" s="36">
        <f t="shared" si="11"/>
        <v>2.6233881725211239</v>
      </c>
      <c r="J105" s="36">
        <f t="shared" si="15"/>
        <v>1.7740199846272098</v>
      </c>
      <c r="K105" s="79"/>
      <c r="L105" s="35">
        <f t="shared" ref="L105" si="39">L29-L67</f>
        <v>21984</v>
      </c>
      <c r="M105" s="36">
        <f t="shared" si="17"/>
        <v>1.9738578757683447</v>
      </c>
      <c r="N105" s="15"/>
    </row>
    <row r="106" spans="1:14" ht="15.75">
      <c r="A106" s="12"/>
      <c r="B106" s="34" t="s">
        <v>31</v>
      </c>
      <c r="C106" s="35">
        <f t="shared" si="12"/>
        <v>3576</v>
      </c>
      <c r="D106" s="35">
        <f t="shared" si="12"/>
        <v>4423</v>
      </c>
      <c r="E106" s="36">
        <f t="shared" si="10"/>
        <v>23.685682326621915</v>
      </c>
      <c r="F106" s="36">
        <f t="shared" si="13"/>
        <v>16.969766728054022</v>
      </c>
      <c r="G106" s="35">
        <f t="shared" ref="G106:H106" si="40">G30-G68</f>
        <v>14935</v>
      </c>
      <c r="H106" s="35">
        <f t="shared" si="40"/>
        <v>21157</v>
      </c>
      <c r="I106" s="36">
        <f t="shared" si="11"/>
        <v>41.660528958821551</v>
      </c>
      <c r="J106" s="36">
        <f t="shared" si="15"/>
        <v>16.262106072252113</v>
      </c>
      <c r="K106" s="79"/>
      <c r="L106" s="35">
        <f t="shared" ref="L106" si="41">L30-L68</f>
        <v>127868</v>
      </c>
      <c r="M106" s="36">
        <f t="shared" si="17"/>
        <v>11.480770508494665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0</v>
      </c>
      <c r="E107" s="36" t="str">
        <f t="shared" si="10"/>
        <v/>
      </c>
      <c r="F107" s="36">
        <f t="shared" si="13"/>
        <v>0</v>
      </c>
      <c r="G107" s="35">
        <f t="shared" ref="G107:H107" si="42">G31-G69</f>
        <v>1</v>
      </c>
      <c r="H107" s="35">
        <f t="shared" si="42"/>
        <v>1</v>
      </c>
      <c r="I107" s="36">
        <f t="shared" si="11"/>
        <v>0</v>
      </c>
      <c r="J107" s="36">
        <f t="shared" si="15"/>
        <v>7.6863950807071484E-4</v>
      </c>
      <c r="K107" s="79"/>
      <c r="L107" s="35">
        <f t="shared" ref="L107" si="43">L31-L69</f>
        <v>29</v>
      </c>
      <c r="M107" s="36">
        <f t="shared" si="17"/>
        <v>2.6037972342286206E-3</v>
      </c>
      <c r="N107" s="15"/>
    </row>
    <row r="108" spans="1:14" ht="15.75">
      <c r="A108" s="12"/>
      <c r="B108" s="34" t="s">
        <v>55</v>
      </c>
      <c r="C108" s="35">
        <f t="shared" si="12"/>
        <v>58</v>
      </c>
      <c r="D108" s="35">
        <f t="shared" si="12"/>
        <v>79</v>
      </c>
      <c r="E108" s="36">
        <f t="shared" si="10"/>
        <v>36.206896551724135</v>
      </c>
      <c r="F108" s="36">
        <f t="shared" si="13"/>
        <v>0.30310006138735418</v>
      </c>
      <c r="G108" s="35">
        <f t="shared" ref="G108:H108" si="44">G32-G70</f>
        <v>232</v>
      </c>
      <c r="H108" s="35">
        <f t="shared" si="44"/>
        <v>301</v>
      </c>
      <c r="I108" s="36">
        <f t="shared" si="11"/>
        <v>29.741379310344819</v>
      </c>
      <c r="J108" s="36">
        <f t="shared" si="15"/>
        <v>0.23136049192928518</v>
      </c>
      <c r="K108" s="79"/>
      <c r="L108" s="35">
        <f t="shared" ref="L108" si="45">L32-L70</f>
        <v>1681</v>
      </c>
      <c r="M108" s="36">
        <f t="shared" si="17"/>
        <v>0.15093045347373488</v>
      </c>
      <c r="N108" s="15"/>
    </row>
    <row r="109" spans="1:14" ht="15.75">
      <c r="A109" s="12"/>
      <c r="B109" s="34" t="s">
        <v>47</v>
      </c>
      <c r="C109" s="35">
        <f t="shared" si="12"/>
        <v>2098</v>
      </c>
      <c r="D109" s="35">
        <f t="shared" si="12"/>
        <v>436</v>
      </c>
      <c r="E109" s="36">
        <f t="shared" si="10"/>
        <v>-79.218303145853199</v>
      </c>
      <c r="F109" s="36">
        <f t="shared" si="13"/>
        <v>1.6728054020871701</v>
      </c>
      <c r="G109" s="35">
        <f t="shared" ref="G109:H109" si="46">G33-G71</f>
        <v>3491</v>
      </c>
      <c r="H109" s="35">
        <f t="shared" si="46"/>
        <v>2341</v>
      </c>
      <c r="I109" s="36">
        <f t="shared" si="11"/>
        <v>-32.941850472643942</v>
      </c>
      <c r="J109" s="36">
        <f t="shared" si="15"/>
        <v>1.7993850883935434</v>
      </c>
      <c r="K109" s="79"/>
      <c r="L109" s="35">
        <f t="shared" ref="L109" si="47">L33-L71</f>
        <v>18000</v>
      </c>
      <c r="M109" s="36">
        <f t="shared" si="17"/>
        <v>1.6161500074522472</v>
      </c>
      <c r="N109" s="15"/>
    </row>
    <row r="110" spans="1:14" ht="15.75">
      <c r="A110" s="12"/>
      <c r="B110" s="34" t="s">
        <v>40</v>
      </c>
      <c r="C110" s="35">
        <f t="shared" si="12"/>
        <v>539</v>
      </c>
      <c r="D110" s="35">
        <f t="shared" si="12"/>
        <v>423</v>
      </c>
      <c r="E110" s="36">
        <f t="shared" si="10"/>
        <v>-21.52133580705009</v>
      </c>
      <c r="F110" s="36">
        <f t="shared" si="13"/>
        <v>1.6229281767955801</v>
      </c>
      <c r="G110" s="35">
        <f t="shared" ref="G110:H110" si="48">G34-G72</f>
        <v>2641</v>
      </c>
      <c r="H110" s="35">
        <f t="shared" si="48"/>
        <v>2388</v>
      </c>
      <c r="I110" s="36">
        <f t="shared" si="11"/>
        <v>-9.5797046573267703</v>
      </c>
      <c r="J110" s="36">
        <f t="shared" si="15"/>
        <v>1.835511145272867</v>
      </c>
      <c r="K110" s="79"/>
      <c r="L110" s="35">
        <f t="shared" ref="L110" si="49">L34-L72</f>
        <v>27032</v>
      </c>
      <c r="M110" s="36">
        <f t="shared" si="17"/>
        <v>2.4270981667471747</v>
      </c>
      <c r="N110" s="15"/>
    </row>
    <row r="111" spans="1:14" ht="15.75">
      <c r="A111" s="12"/>
      <c r="B111" s="34" t="s">
        <v>44</v>
      </c>
      <c r="C111" s="35">
        <f t="shared" si="12"/>
        <v>580</v>
      </c>
      <c r="D111" s="35">
        <f t="shared" si="12"/>
        <v>288</v>
      </c>
      <c r="E111" s="36">
        <f t="shared" si="10"/>
        <v>-50.344827586206897</v>
      </c>
      <c r="F111" s="36">
        <f t="shared" si="13"/>
        <v>1.1049723756906078</v>
      </c>
      <c r="G111" s="35">
        <f t="shared" ref="G111:H111" si="50">G35-G73</f>
        <v>2615</v>
      </c>
      <c r="H111" s="35">
        <f t="shared" si="50"/>
        <v>1694</v>
      </c>
      <c r="I111" s="36">
        <f t="shared" si="11"/>
        <v>-35.219885277246654</v>
      </c>
      <c r="J111" s="36">
        <f t="shared" si="15"/>
        <v>1.3020753266717908</v>
      </c>
      <c r="K111" s="79"/>
      <c r="L111" s="35">
        <f t="shared" ref="L111" si="51">L35-L73</f>
        <v>20806</v>
      </c>
      <c r="M111" s="36">
        <f t="shared" si="17"/>
        <v>1.8680898363917475</v>
      </c>
      <c r="N111" s="15"/>
    </row>
    <row r="112" spans="1:14" ht="15.75">
      <c r="A112" s="12"/>
      <c r="B112" s="34" t="s">
        <v>36</v>
      </c>
      <c r="C112" s="35">
        <f t="shared" si="12"/>
        <v>457</v>
      </c>
      <c r="D112" s="35">
        <f t="shared" si="12"/>
        <v>580</v>
      </c>
      <c r="E112" s="36">
        <f t="shared" si="10"/>
        <v>26.914660831509842</v>
      </c>
      <c r="F112" s="36">
        <f t="shared" si="13"/>
        <v>2.2252915899324739</v>
      </c>
      <c r="G112" s="35">
        <f t="shared" ref="G112:H112" si="52">G36-G74</f>
        <v>2075</v>
      </c>
      <c r="H112" s="35">
        <f t="shared" si="52"/>
        <v>2483</v>
      </c>
      <c r="I112" s="36">
        <f t="shared" si="11"/>
        <v>19.662650602409638</v>
      </c>
      <c r="J112" s="36">
        <f t="shared" si="15"/>
        <v>1.9085318985395849</v>
      </c>
      <c r="K112" s="79"/>
      <c r="L112" s="35">
        <f t="shared" ref="L112" si="53">L36-L74</f>
        <v>20821</v>
      </c>
      <c r="M112" s="36">
        <f t="shared" si="17"/>
        <v>1.8694366280646244</v>
      </c>
      <c r="N112" s="15"/>
    </row>
    <row r="113" spans="1:14" ht="15.75">
      <c r="A113" s="12"/>
      <c r="B113" s="34" t="s">
        <v>48</v>
      </c>
      <c r="C113" s="35">
        <f t="shared" si="12"/>
        <v>583</v>
      </c>
      <c r="D113" s="35">
        <f t="shared" si="12"/>
        <v>362</v>
      </c>
      <c r="E113" s="36">
        <f t="shared" si="10"/>
        <v>-37.907375643224697</v>
      </c>
      <c r="F113" s="36">
        <f t="shared" si="13"/>
        <v>1.3888888888888888</v>
      </c>
      <c r="G113" s="35">
        <f t="shared" ref="G113:H113" si="54">G37-G75</f>
        <v>2057</v>
      </c>
      <c r="H113" s="35">
        <f t="shared" si="54"/>
        <v>1902</v>
      </c>
      <c r="I113" s="36">
        <f t="shared" si="11"/>
        <v>-7.5352455031599375</v>
      </c>
      <c r="J113" s="36">
        <f t="shared" si="15"/>
        <v>1.4619523443504996</v>
      </c>
      <c r="K113" s="79"/>
      <c r="L113" s="35">
        <f t="shared" ref="L113" si="55">L37-L75</f>
        <v>17395</v>
      </c>
      <c r="M113" s="36">
        <f t="shared" si="17"/>
        <v>1.5618294099795467</v>
      </c>
      <c r="N113" s="15"/>
    </row>
    <row r="114" spans="1:14" ht="15.75">
      <c r="A114" s="12"/>
      <c r="B114" s="34" t="s">
        <v>85</v>
      </c>
      <c r="C114" s="35">
        <f t="shared" si="12"/>
        <v>2</v>
      </c>
      <c r="D114" s="35">
        <f t="shared" si="12"/>
        <v>1</v>
      </c>
      <c r="E114" s="36">
        <f t="shared" si="10"/>
        <v>-50</v>
      </c>
      <c r="F114" s="36">
        <f t="shared" si="13"/>
        <v>3.8367096378146104E-3</v>
      </c>
      <c r="G114" s="35">
        <f t="shared" ref="G114:H114" si="56">G38-G76</f>
        <v>7</v>
      </c>
      <c r="H114" s="35">
        <f t="shared" si="56"/>
        <v>4</v>
      </c>
      <c r="I114" s="36">
        <f t="shared" si="11"/>
        <v>-42.857142857142861</v>
      </c>
      <c r="J114" s="36">
        <f t="shared" si="15"/>
        <v>3.0745580322828594E-3</v>
      </c>
      <c r="K114" s="79"/>
      <c r="L114" s="35">
        <f t="shared" ref="L114" si="57">L38-L76</f>
        <v>30</v>
      </c>
      <c r="M114" s="36">
        <f t="shared" si="17"/>
        <v>2.6935833457537453E-3</v>
      </c>
      <c r="N114" s="15"/>
    </row>
    <row r="115" spans="1:14" ht="15.75">
      <c r="A115" s="12"/>
      <c r="B115" s="34" t="s">
        <v>53</v>
      </c>
      <c r="C115" s="35">
        <f t="shared" si="12"/>
        <v>44</v>
      </c>
      <c r="D115" s="35">
        <f t="shared" si="12"/>
        <v>151</v>
      </c>
      <c r="E115" s="36">
        <f t="shared" si="10"/>
        <v>243.18181818181816</v>
      </c>
      <c r="F115" s="36">
        <f t="shared" si="13"/>
        <v>0.57934315531000613</v>
      </c>
      <c r="G115" s="35">
        <f t="shared" ref="G115:H115" si="58">G39-G77</f>
        <v>536</v>
      </c>
      <c r="H115" s="35">
        <f t="shared" si="58"/>
        <v>477</v>
      </c>
      <c r="I115" s="36">
        <f t="shared" si="11"/>
        <v>-11.007462686567159</v>
      </c>
      <c r="J115" s="36">
        <f t="shared" si="15"/>
        <v>0.36664104534973097</v>
      </c>
      <c r="K115" s="79"/>
      <c r="L115" s="35">
        <f t="shared" ref="L115" si="59">L39-L77</f>
        <v>4039</v>
      </c>
      <c r="M115" s="36">
        <f t="shared" si="17"/>
        <v>0.36264610444997925</v>
      </c>
      <c r="N115" s="15"/>
    </row>
    <row r="116" spans="1:14" ht="15.75">
      <c r="A116" s="12"/>
      <c r="B116" s="34" t="s">
        <v>50</v>
      </c>
      <c r="C116" s="35">
        <f t="shared" si="12"/>
        <v>248</v>
      </c>
      <c r="D116" s="35">
        <f t="shared" si="12"/>
        <v>223</v>
      </c>
      <c r="E116" s="36">
        <f t="shared" si="10"/>
        <v>-10.080645161290324</v>
      </c>
      <c r="F116" s="36">
        <f t="shared" si="13"/>
        <v>0.85558624923265802</v>
      </c>
      <c r="G116" s="35">
        <f t="shared" ref="G116:H116" si="60">G40-G78</f>
        <v>1410</v>
      </c>
      <c r="H116" s="35">
        <f t="shared" si="60"/>
        <v>1203</v>
      </c>
      <c r="I116" s="36">
        <f t="shared" si="11"/>
        <v>-14.680851063829792</v>
      </c>
      <c r="J116" s="36">
        <f t="shared" si="15"/>
        <v>0.92467332820907</v>
      </c>
      <c r="K116" s="79"/>
      <c r="L116" s="35">
        <f t="shared" ref="L116" si="61">L40-L78</f>
        <v>9420</v>
      </c>
      <c r="M116" s="36">
        <f t="shared" si="17"/>
        <v>0.84578517056667601</v>
      </c>
      <c r="N116" s="15"/>
    </row>
    <row r="117" spans="1:14" ht="15.75">
      <c r="A117" s="12"/>
      <c r="B117" s="34" t="s">
        <v>54</v>
      </c>
      <c r="C117" s="35">
        <f t="shared" si="12"/>
        <v>40</v>
      </c>
      <c r="D117" s="35">
        <f t="shared" si="12"/>
        <v>50</v>
      </c>
      <c r="E117" s="36">
        <f t="shared" si="10"/>
        <v>25</v>
      </c>
      <c r="F117" s="36">
        <f t="shared" si="13"/>
        <v>0.19183548189073052</v>
      </c>
      <c r="G117" s="35">
        <f t="shared" ref="G117:H117" si="62">G41-G79</f>
        <v>195</v>
      </c>
      <c r="H117" s="35">
        <f t="shared" si="62"/>
        <v>275</v>
      </c>
      <c r="I117" s="36">
        <f t="shared" si="11"/>
        <v>41.025641025641036</v>
      </c>
      <c r="J117" s="36">
        <f t="shared" si="15"/>
        <v>0.21137586471944658</v>
      </c>
      <c r="K117" s="79"/>
      <c r="L117" s="35">
        <f t="shared" ref="L117" si="63">L41-L79</f>
        <v>1474</v>
      </c>
      <c r="M117" s="36">
        <f t="shared" si="17"/>
        <v>0.13234472838803402</v>
      </c>
      <c r="N117" s="15"/>
    </row>
    <row r="118" spans="1:14" ht="15.75">
      <c r="A118" s="12"/>
      <c r="B118" s="34" t="s">
        <v>233</v>
      </c>
      <c r="C118" s="35">
        <f t="shared" si="12"/>
        <v>5</v>
      </c>
      <c r="D118" s="35">
        <f t="shared" si="12"/>
        <v>2</v>
      </c>
      <c r="E118" s="36">
        <f t="shared" si="10"/>
        <v>-60</v>
      </c>
      <c r="F118" s="36">
        <f t="shared" si="13"/>
        <v>7.6734192756292207E-3</v>
      </c>
      <c r="G118" s="35">
        <f t="shared" ref="G118:H118" si="64">G42-G80</f>
        <v>15</v>
      </c>
      <c r="H118" s="35">
        <f t="shared" si="64"/>
        <v>4</v>
      </c>
      <c r="I118" s="36">
        <f t="shared" si="11"/>
        <v>-73.333333333333343</v>
      </c>
      <c r="J118" s="36">
        <f t="shared" si="15"/>
        <v>3.0745580322828594E-3</v>
      </c>
      <c r="K118" s="79"/>
      <c r="L118" s="35">
        <f t="shared" ref="L118" si="65">L42-L80</f>
        <v>100</v>
      </c>
      <c r="M118" s="36">
        <f t="shared" si="17"/>
        <v>8.9786111525124845E-3</v>
      </c>
      <c r="N118" s="15"/>
    </row>
    <row r="119" spans="1:14" ht="15.75">
      <c r="A119" s="12"/>
      <c r="B119" s="34" t="s">
        <v>42</v>
      </c>
      <c r="C119" s="35">
        <f t="shared" si="12"/>
        <v>344</v>
      </c>
      <c r="D119" s="35">
        <f t="shared" si="12"/>
        <v>299</v>
      </c>
      <c r="E119" s="36">
        <f t="shared" si="10"/>
        <v>-13.08139534883721</v>
      </c>
      <c r="F119" s="36">
        <f t="shared" si="13"/>
        <v>1.1471761817065684</v>
      </c>
      <c r="G119" s="35">
        <f t="shared" ref="G119:H119" si="66">G43-G81</f>
        <v>1889</v>
      </c>
      <c r="H119" s="35">
        <f t="shared" si="66"/>
        <v>1715</v>
      </c>
      <c r="I119" s="36">
        <f t="shared" si="11"/>
        <v>-9.2112228692429845</v>
      </c>
      <c r="J119" s="36">
        <f t="shared" si="15"/>
        <v>1.3182167563412759</v>
      </c>
      <c r="K119" s="79"/>
      <c r="L119" s="35">
        <f t="shared" ref="L119" si="67">L43-L81</f>
        <v>16329</v>
      </c>
      <c r="M119" s="36">
        <f t="shared" si="17"/>
        <v>1.4661174150937637</v>
      </c>
      <c r="N119" s="15"/>
    </row>
    <row r="120" spans="1:14" ht="15.75">
      <c r="A120" s="12"/>
      <c r="B120" s="34" t="s">
        <v>51</v>
      </c>
      <c r="C120" s="35">
        <f t="shared" si="12"/>
        <v>365</v>
      </c>
      <c r="D120" s="35">
        <f t="shared" si="12"/>
        <v>151</v>
      </c>
      <c r="E120" s="36">
        <f t="shared" si="10"/>
        <v>-58.630136986301373</v>
      </c>
      <c r="F120" s="36">
        <f t="shared" si="13"/>
        <v>0.57934315531000613</v>
      </c>
      <c r="G120" s="35">
        <f t="shared" ref="G120:H120" si="68">G44-G82</f>
        <v>1036</v>
      </c>
      <c r="H120" s="35">
        <f t="shared" si="68"/>
        <v>520</v>
      </c>
      <c r="I120" s="36">
        <f t="shared" si="11"/>
        <v>-49.80694980694981</v>
      </c>
      <c r="J120" s="36">
        <f t="shared" si="15"/>
        <v>0.39969254419677169</v>
      </c>
      <c r="K120" s="79"/>
      <c r="L120" s="35">
        <f t="shared" ref="L120" si="69">L44-L82</f>
        <v>12531</v>
      </c>
      <c r="M120" s="36">
        <f t="shared" si="17"/>
        <v>1.1251097635213394</v>
      </c>
      <c r="N120" s="15"/>
    </row>
    <row r="121" spans="1:14" ht="15.75">
      <c r="A121" s="12"/>
      <c r="B121" s="34" t="s">
        <v>46</v>
      </c>
      <c r="C121" s="35">
        <f t="shared" si="12"/>
        <v>250</v>
      </c>
      <c r="D121" s="35">
        <f t="shared" si="12"/>
        <v>281</v>
      </c>
      <c r="E121" s="36">
        <f t="shared" si="10"/>
        <v>12.400000000000011</v>
      </c>
      <c r="F121" s="36">
        <f t="shared" si="13"/>
        <v>1.0781154082259055</v>
      </c>
      <c r="G121" s="35">
        <f t="shared" ref="G121:H121" si="70">G45-G83</f>
        <v>1610</v>
      </c>
      <c r="H121" s="35">
        <f t="shared" si="70"/>
        <v>1789</v>
      </c>
      <c r="I121" s="36">
        <f t="shared" si="11"/>
        <v>11.118012422360257</v>
      </c>
      <c r="J121" s="36">
        <f t="shared" si="15"/>
        <v>1.3750960799385088</v>
      </c>
      <c r="K121" s="79"/>
      <c r="L121" s="35">
        <f t="shared" ref="L121" si="71">L45-L83</f>
        <v>14025</v>
      </c>
      <c r="M121" s="36">
        <f t="shared" si="17"/>
        <v>1.259250214139876</v>
      </c>
      <c r="N121" s="15"/>
    </row>
    <row r="122" spans="1:14" ht="15.75">
      <c r="A122" s="12"/>
      <c r="B122" s="34" t="s">
        <v>49</v>
      </c>
      <c r="C122" s="35">
        <f t="shared" si="12"/>
        <v>345</v>
      </c>
      <c r="D122" s="35">
        <f t="shared" si="12"/>
        <v>450</v>
      </c>
      <c r="E122" s="36">
        <f t="shared" si="10"/>
        <v>30.434782608695656</v>
      </c>
      <c r="F122" s="36">
        <f t="shared" si="13"/>
        <v>1.7265193370165746</v>
      </c>
      <c r="G122" s="35">
        <f t="shared" ref="G122:H122" si="72">G46-G84</f>
        <v>1664</v>
      </c>
      <c r="H122" s="35">
        <f t="shared" si="72"/>
        <v>2381</v>
      </c>
      <c r="I122" s="36">
        <f t="shared" si="11"/>
        <v>43.088942307692314</v>
      </c>
      <c r="J122" s="36">
        <f t="shared" si="15"/>
        <v>1.8301306687163721</v>
      </c>
      <c r="K122" s="79"/>
      <c r="L122" s="35">
        <f t="shared" ref="L122" si="73">L46-L84</f>
        <v>17804</v>
      </c>
      <c r="M122" s="36">
        <f t="shared" si="17"/>
        <v>1.5985519295933228</v>
      </c>
      <c r="N122" s="15"/>
    </row>
    <row r="123" spans="1:14" ht="15.75">
      <c r="A123" s="12"/>
      <c r="B123" s="34" t="s">
        <v>37</v>
      </c>
      <c r="C123" s="35">
        <f t="shared" si="12"/>
        <v>707</v>
      </c>
      <c r="D123" s="35">
        <f t="shared" si="12"/>
        <v>600</v>
      </c>
      <c r="E123" s="36">
        <f t="shared" si="10"/>
        <v>-15.134370579915135</v>
      </c>
      <c r="F123" s="36">
        <f t="shared" si="13"/>
        <v>2.3020257826887662</v>
      </c>
      <c r="G123" s="35">
        <f t="shared" ref="G123:H123" si="74">G47-G85</f>
        <v>3969</v>
      </c>
      <c r="H123" s="35">
        <f t="shared" si="74"/>
        <v>2938</v>
      </c>
      <c r="I123" s="36">
        <f t="shared" si="11"/>
        <v>-25.976316452506932</v>
      </c>
      <c r="J123" s="36">
        <f t="shared" si="15"/>
        <v>2.2582628747117601</v>
      </c>
      <c r="K123" s="79"/>
      <c r="L123" s="35">
        <f t="shared" ref="L123" si="75">L47-L85</f>
        <v>38416</v>
      </c>
      <c r="M123" s="36">
        <f t="shared" si="17"/>
        <v>3.4492232603491964</v>
      </c>
      <c r="N123" s="15"/>
    </row>
    <row r="124" spans="1:14" ht="15.75">
      <c r="A124" s="12"/>
      <c r="B124" s="34" t="s">
        <v>45</v>
      </c>
      <c r="C124" s="35">
        <f t="shared" si="12"/>
        <v>411</v>
      </c>
      <c r="D124" s="35">
        <f t="shared" si="12"/>
        <v>352</v>
      </c>
      <c r="E124" s="36">
        <f t="shared" si="10"/>
        <v>-14.355231143552317</v>
      </c>
      <c r="F124" s="36">
        <f t="shared" si="13"/>
        <v>1.3505217925107429</v>
      </c>
      <c r="G124" s="35">
        <f t="shared" ref="G124:H124" si="76">G48-G86</f>
        <v>2314</v>
      </c>
      <c r="H124" s="35">
        <f t="shared" si="76"/>
        <v>1748</v>
      </c>
      <c r="I124" s="36">
        <f t="shared" si="11"/>
        <v>-24.459809853068283</v>
      </c>
      <c r="J124" s="36">
        <f t="shared" si="15"/>
        <v>1.3435818601076095</v>
      </c>
      <c r="K124" s="79"/>
      <c r="L124" s="35">
        <f t="shared" ref="L124" si="77">L48-L86</f>
        <v>19199</v>
      </c>
      <c r="M124" s="36">
        <f t="shared" si="17"/>
        <v>1.7238035551708719</v>
      </c>
      <c r="N124" s="15"/>
    </row>
    <row r="125" spans="1:14" ht="15.75">
      <c r="A125" s="12"/>
      <c r="B125" s="40" t="s">
        <v>70</v>
      </c>
      <c r="C125" s="42">
        <f>SUM(C93:C124)</f>
        <v>26571</v>
      </c>
      <c r="D125" s="42">
        <f>SUM(D93:D124)</f>
        <v>26064</v>
      </c>
      <c r="E125" s="38">
        <f t="shared" si="10"/>
        <v>-1.9080952918595462</v>
      </c>
      <c r="F125" s="38">
        <f>SUM(F93:F124)</f>
        <v>100</v>
      </c>
      <c r="G125" s="42">
        <f>SUM(G93:G124)</f>
        <v>124753</v>
      </c>
      <c r="H125" s="42">
        <f>SUM(H93:H124)</f>
        <v>130100</v>
      </c>
      <c r="I125" s="38">
        <f t="shared" si="11"/>
        <v>4.2860692728832195</v>
      </c>
      <c r="J125" s="38">
        <f>SUM(J93:J124)</f>
        <v>99.999999999999986</v>
      </c>
      <c r="K125" s="4"/>
      <c r="L125" s="42">
        <f>SUM(L93:L124)</f>
        <v>1113758</v>
      </c>
      <c r="M125" s="38">
        <f>SUM(M93:M124)</f>
        <v>100.00000000000003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310</v>
      </c>
      <c r="N13" s="15"/>
    </row>
    <row r="14" spans="1:19" ht="31.5" customHeight="1">
      <c r="A14" s="12"/>
      <c r="B14" s="30" t="s">
        <v>257</v>
      </c>
      <c r="C14" s="104" t="s">
        <v>307</v>
      </c>
      <c r="D14" s="104"/>
      <c r="E14" s="101" t="s">
        <v>319</v>
      </c>
      <c r="F14" s="101" t="s">
        <v>306</v>
      </c>
      <c r="G14" s="105" t="s">
        <v>308</v>
      </c>
      <c r="H14" s="106"/>
      <c r="I14" s="101" t="s">
        <v>319</v>
      </c>
      <c r="J14" s="101" t="s">
        <v>306</v>
      </c>
      <c r="K14" s="94"/>
      <c r="L14" s="86" t="s">
        <v>309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321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1947</v>
      </c>
      <c r="D17" s="35">
        <v>4202</v>
      </c>
      <c r="E17" s="36">
        <f t="shared" ref="E17:E42" si="0">IF(ISBLANK(D17),"",(IFERROR(((D17/C17-1)*100),"")))</f>
        <v>115.81920903954801</v>
      </c>
      <c r="F17" s="36">
        <f>+(D17*100)/$D$42</f>
        <v>4.3247360079043249</v>
      </c>
      <c r="G17" s="35">
        <v>10002</v>
      </c>
      <c r="H17" s="35">
        <v>26712</v>
      </c>
      <c r="I17" s="36">
        <f t="shared" ref="I17:I42" si="1">IF(ISBLANK(H17),"",(IFERROR(((H17/G17-1)*100),"")))</f>
        <v>167.06658668266346</v>
      </c>
      <c r="J17" s="36">
        <f>+(H17*100)/$H$42</f>
        <v>5.4063243794627676</v>
      </c>
      <c r="K17" s="79"/>
      <c r="L17" s="35">
        <v>139352</v>
      </c>
      <c r="M17" s="36">
        <f>+(L17*100)/$L$42</f>
        <v>3.2991983075012299</v>
      </c>
      <c r="N17" s="15"/>
    </row>
    <row r="18" spans="1:18" ht="15.75">
      <c r="A18" s="12"/>
      <c r="B18" s="34" t="s">
        <v>235</v>
      </c>
      <c r="C18" s="35">
        <v>945</v>
      </c>
      <c r="D18" s="35">
        <v>4732</v>
      </c>
      <c r="E18" s="36">
        <f t="shared" si="0"/>
        <v>400.7407407407407</v>
      </c>
      <c r="F18" s="36">
        <f t="shared" ref="F18:F41" si="2">+(D18*100)/$D$42</f>
        <v>4.87021675140487</v>
      </c>
      <c r="G18" s="35">
        <v>4764</v>
      </c>
      <c r="H18" s="35">
        <v>25678</v>
      </c>
      <c r="I18" s="36">
        <f t="shared" si="1"/>
        <v>439.00083963056255</v>
      </c>
      <c r="J18" s="36">
        <f t="shared" ref="J18:J41" si="3">+(H18*100)/$H$42</f>
        <v>5.1970499182331888</v>
      </c>
      <c r="K18" s="79"/>
      <c r="L18" s="35">
        <v>90168</v>
      </c>
      <c r="M18" s="36">
        <f t="shared" ref="M18:M41" si="4">+(L18*100)/$L$42</f>
        <v>2.1347530928208487</v>
      </c>
      <c r="N18" s="15"/>
    </row>
    <row r="19" spans="1:18" ht="15.75">
      <c r="A19" s="12"/>
      <c r="B19" s="34" t="s">
        <v>236</v>
      </c>
      <c r="C19" s="35">
        <v>8255</v>
      </c>
      <c r="D19" s="35">
        <v>744</v>
      </c>
      <c r="E19" s="36">
        <f t="shared" si="0"/>
        <v>-90.98728043609934</v>
      </c>
      <c r="F19" s="36">
        <f t="shared" si="2"/>
        <v>0.76573145880076576</v>
      </c>
      <c r="G19" s="35">
        <v>41534</v>
      </c>
      <c r="H19" s="35">
        <v>3928</v>
      </c>
      <c r="I19" s="36">
        <f t="shared" si="1"/>
        <v>-90.542687918331964</v>
      </c>
      <c r="J19" s="36">
        <f t="shared" si="3"/>
        <v>0.7950000809572384</v>
      </c>
      <c r="K19" s="79"/>
      <c r="L19" s="35">
        <v>340256</v>
      </c>
      <c r="M19" s="36">
        <f t="shared" si="4"/>
        <v>8.0556577538688963</v>
      </c>
      <c r="N19" s="15"/>
    </row>
    <row r="20" spans="1:18" ht="15.75">
      <c r="A20" s="12"/>
      <c r="B20" s="34" t="s">
        <v>237</v>
      </c>
      <c r="C20" s="35">
        <v>1219</v>
      </c>
      <c r="D20" s="35">
        <v>1399</v>
      </c>
      <c r="E20" s="36">
        <f t="shared" si="0"/>
        <v>14.766201804758005</v>
      </c>
      <c r="F20" s="36">
        <f t="shared" si="2"/>
        <v>1.4398633210514398</v>
      </c>
      <c r="G20" s="35">
        <v>6590</v>
      </c>
      <c r="H20" s="35">
        <v>7734</v>
      </c>
      <c r="I20" s="36">
        <f t="shared" si="1"/>
        <v>17.359635811836107</v>
      </c>
      <c r="J20" s="36">
        <f t="shared" si="3"/>
        <v>1.565308204206538</v>
      </c>
      <c r="K20" s="79"/>
      <c r="L20" s="35">
        <v>62152</v>
      </c>
      <c r="M20" s="36">
        <f t="shared" si="4"/>
        <v>1.471466309832772</v>
      </c>
      <c r="N20" s="15"/>
    </row>
    <row r="21" spans="1:18" ht="15.75">
      <c r="A21" s="12"/>
      <c r="B21" s="34" t="s">
        <v>238</v>
      </c>
      <c r="C21" s="35">
        <v>1722</v>
      </c>
      <c r="D21" s="35">
        <v>987</v>
      </c>
      <c r="E21" s="36">
        <f t="shared" si="0"/>
        <v>-42.682926829268297</v>
      </c>
      <c r="F21" s="36">
        <f t="shared" si="2"/>
        <v>1.0158292336510157</v>
      </c>
      <c r="G21" s="35">
        <v>8877</v>
      </c>
      <c r="H21" s="35">
        <v>5761</v>
      </c>
      <c r="I21" s="36">
        <f t="shared" si="1"/>
        <v>-35.101948856595698</v>
      </c>
      <c r="J21" s="36">
        <f t="shared" si="3"/>
        <v>1.1659866258642184</v>
      </c>
      <c r="K21" s="79"/>
      <c r="L21" s="35">
        <v>70946</v>
      </c>
      <c r="M21" s="36">
        <f t="shared" si="4"/>
        <v>1.6796667656293578</v>
      </c>
      <c r="N21" s="15"/>
    </row>
    <row r="22" spans="1:18" ht="15" customHeight="1">
      <c r="A22" s="12"/>
      <c r="B22" s="34" t="s">
        <v>239</v>
      </c>
      <c r="C22" s="35">
        <v>1240</v>
      </c>
      <c r="D22" s="35">
        <v>266</v>
      </c>
      <c r="E22" s="36">
        <f t="shared" si="0"/>
        <v>-78.548387096774192</v>
      </c>
      <c r="F22" s="36">
        <f t="shared" si="2"/>
        <v>0.2737695807002738</v>
      </c>
      <c r="G22" s="35">
        <v>6933</v>
      </c>
      <c r="H22" s="35">
        <v>1526</v>
      </c>
      <c r="I22" s="36">
        <f t="shared" si="1"/>
        <v>-77.989326409923549</v>
      </c>
      <c r="J22" s="36">
        <f t="shared" si="3"/>
        <v>0.30885186444520002</v>
      </c>
      <c r="K22" s="79"/>
      <c r="L22" s="35">
        <v>49016</v>
      </c>
      <c r="M22" s="36">
        <f t="shared" si="4"/>
        <v>1.1604677668098073</v>
      </c>
      <c r="N22" s="15"/>
    </row>
    <row r="23" spans="1:18" ht="15.75">
      <c r="A23" s="12"/>
      <c r="B23" s="34" t="s">
        <v>240</v>
      </c>
      <c r="C23" s="35">
        <v>3094</v>
      </c>
      <c r="D23" s="35">
        <v>432</v>
      </c>
      <c r="E23" s="36">
        <f t="shared" si="0"/>
        <v>-86.037491919844868</v>
      </c>
      <c r="F23" s="36">
        <f t="shared" si="2"/>
        <v>0.44461826640044461</v>
      </c>
      <c r="G23" s="35">
        <v>15506</v>
      </c>
      <c r="H23" s="35">
        <v>2187</v>
      </c>
      <c r="I23" s="36">
        <f t="shared" si="1"/>
        <v>-85.895782277827934</v>
      </c>
      <c r="J23" s="36">
        <f t="shared" si="3"/>
        <v>0.44263370087919562</v>
      </c>
      <c r="K23" s="79"/>
      <c r="L23" s="35">
        <v>85638</v>
      </c>
      <c r="M23" s="36">
        <f t="shared" si="4"/>
        <v>2.027504052025018</v>
      </c>
      <c r="N23" s="15"/>
    </row>
    <row r="24" spans="1:18" ht="15.75">
      <c r="A24" s="12"/>
      <c r="B24" s="34" t="s">
        <v>241</v>
      </c>
      <c r="C24" s="35">
        <v>3774</v>
      </c>
      <c r="D24" s="35">
        <v>2017</v>
      </c>
      <c r="E24" s="36">
        <f t="shared" si="0"/>
        <v>-46.555378908320087</v>
      </c>
      <c r="F24" s="36">
        <f t="shared" si="2"/>
        <v>2.0759144521520758</v>
      </c>
      <c r="G24" s="35">
        <v>18538</v>
      </c>
      <c r="H24" s="35">
        <v>14415</v>
      </c>
      <c r="I24" s="36">
        <f t="shared" si="1"/>
        <v>-22.240802675585279</v>
      </c>
      <c r="J24" s="36">
        <f t="shared" si="3"/>
        <v>2.91749647836013</v>
      </c>
      <c r="K24" s="79"/>
      <c r="L24" s="35">
        <v>134254</v>
      </c>
      <c r="M24" s="36">
        <f t="shared" si="4"/>
        <v>3.1785017048572688</v>
      </c>
      <c r="N24" s="15"/>
    </row>
    <row r="25" spans="1:18" ht="15.75">
      <c r="A25" s="12"/>
      <c r="B25" s="34" t="s">
        <v>242</v>
      </c>
      <c r="C25" s="35">
        <v>2555</v>
      </c>
      <c r="D25" s="35">
        <v>839</v>
      </c>
      <c r="E25" s="36">
        <f t="shared" si="0"/>
        <v>-67.162426614481404</v>
      </c>
      <c r="F25" s="36">
        <f t="shared" si="2"/>
        <v>0.86350630905086345</v>
      </c>
      <c r="G25" s="35">
        <v>12199</v>
      </c>
      <c r="H25" s="35">
        <v>4773</v>
      </c>
      <c r="I25" s="36">
        <f t="shared" si="1"/>
        <v>-60.873842118206412</v>
      </c>
      <c r="J25" s="36">
        <f t="shared" si="3"/>
        <v>0.96602224704910866</v>
      </c>
      <c r="K25" s="79"/>
      <c r="L25" s="35">
        <v>87191</v>
      </c>
      <c r="M25" s="36">
        <f t="shared" si="4"/>
        <v>2.0642717695428825</v>
      </c>
      <c r="N25" s="15"/>
    </row>
    <row r="26" spans="1:18" ht="15.75">
      <c r="A26" s="12"/>
      <c r="B26" s="34" t="s">
        <v>75</v>
      </c>
      <c r="C26" s="35">
        <v>7245</v>
      </c>
      <c r="D26" s="35">
        <v>1148</v>
      </c>
      <c r="E26" s="36">
        <f t="shared" si="0"/>
        <v>-84.154589371980677</v>
      </c>
      <c r="F26" s="36">
        <f t="shared" si="2"/>
        <v>1.1815318746011816</v>
      </c>
      <c r="G26" s="35">
        <v>36805</v>
      </c>
      <c r="H26" s="35">
        <v>6369</v>
      </c>
      <c r="I26" s="36">
        <f t="shared" si="1"/>
        <v>-82.695285966580627</v>
      </c>
      <c r="J26" s="36">
        <f t="shared" si="3"/>
        <v>1.2890416282119785</v>
      </c>
      <c r="K26" s="79"/>
      <c r="L26" s="35">
        <v>262624</v>
      </c>
      <c r="M26" s="36">
        <f t="shared" si="4"/>
        <v>6.2176980331046776</v>
      </c>
      <c r="N26" s="15"/>
      <c r="R26" s="4"/>
    </row>
    <row r="27" spans="1:18" ht="15" customHeight="1">
      <c r="A27" s="12"/>
      <c r="B27" s="34" t="s">
        <v>243</v>
      </c>
      <c r="C27" s="35">
        <v>1288</v>
      </c>
      <c r="D27" s="35">
        <v>1565</v>
      </c>
      <c r="E27" s="36">
        <f t="shared" si="0"/>
        <v>21.506211180124211</v>
      </c>
      <c r="F27" s="36">
        <f t="shared" si="2"/>
        <v>1.6107120067516107</v>
      </c>
      <c r="G27" s="35">
        <v>5884</v>
      </c>
      <c r="H27" s="35">
        <v>7767</v>
      </c>
      <c r="I27" s="36">
        <f t="shared" si="1"/>
        <v>32.002039428959897</v>
      </c>
      <c r="J27" s="36">
        <f t="shared" si="3"/>
        <v>1.5719871763734397</v>
      </c>
      <c r="K27" s="79"/>
      <c r="L27" s="35">
        <v>58301</v>
      </c>
      <c r="M27" s="36">
        <f t="shared" si="4"/>
        <v>1.3802927875138442</v>
      </c>
      <c r="N27" s="15"/>
    </row>
    <row r="28" spans="1:18" ht="15" customHeight="1">
      <c r="A28" s="12"/>
      <c r="B28" s="34" t="s">
        <v>76</v>
      </c>
      <c r="C28" s="35">
        <v>477</v>
      </c>
      <c r="D28" s="35">
        <v>2305</v>
      </c>
      <c r="E28" s="36">
        <f t="shared" si="0"/>
        <v>383.22851153039829</v>
      </c>
      <c r="F28" s="36">
        <f t="shared" si="2"/>
        <v>2.3723266297523722</v>
      </c>
      <c r="G28" s="35">
        <v>2706</v>
      </c>
      <c r="H28" s="35">
        <v>11257</v>
      </c>
      <c r="I28" s="36">
        <f t="shared" si="1"/>
        <v>316.00147819660015</v>
      </c>
      <c r="J28" s="36">
        <f t="shared" si="3"/>
        <v>2.2783390812972586</v>
      </c>
      <c r="K28" s="79"/>
      <c r="L28" s="35">
        <v>45425</v>
      </c>
      <c r="M28" s="36">
        <f t="shared" si="4"/>
        <v>1.0754498185762915</v>
      </c>
      <c r="N28" s="15"/>
    </row>
    <row r="29" spans="1:18" ht="15" customHeight="1">
      <c r="A29" s="12"/>
      <c r="B29" s="34" t="s">
        <v>244</v>
      </c>
      <c r="C29" s="35">
        <v>1023</v>
      </c>
      <c r="D29" s="35">
        <v>2846</v>
      </c>
      <c r="E29" s="36">
        <f t="shared" si="0"/>
        <v>178.20136852394918</v>
      </c>
      <c r="F29" s="36">
        <f t="shared" si="2"/>
        <v>2.9291286717029292</v>
      </c>
      <c r="G29" s="35">
        <v>5014</v>
      </c>
      <c r="H29" s="35">
        <v>15208</v>
      </c>
      <c r="I29" s="36">
        <f t="shared" si="1"/>
        <v>203.31072995612286</v>
      </c>
      <c r="J29" s="36">
        <f t="shared" si="3"/>
        <v>3.0779942034617314</v>
      </c>
      <c r="K29" s="79"/>
      <c r="L29" s="35">
        <v>79418</v>
      </c>
      <c r="M29" s="36">
        <f t="shared" si="4"/>
        <v>1.8802437796740104</v>
      </c>
      <c r="N29" s="15"/>
    </row>
    <row r="30" spans="1:18" ht="15" customHeight="1">
      <c r="A30" s="12"/>
      <c r="B30" s="34" t="s">
        <v>79</v>
      </c>
      <c r="C30" s="35">
        <v>84</v>
      </c>
      <c r="D30" s="35">
        <v>3797</v>
      </c>
      <c r="E30" s="36">
        <f t="shared" si="0"/>
        <v>4420.2380952380945</v>
      </c>
      <c r="F30" s="36">
        <f t="shared" si="2"/>
        <v>3.9079063831539078</v>
      </c>
      <c r="G30" s="35">
        <v>423</v>
      </c>
      <c r="H30" s="35">
        <v>20930</v>
      </c>
      <c r="I30" s="36">
        <f t="shared" si="1"/>
        <v>4847.9905437352245</v>
      </c>
      <c r="J30" s="36">
        <f t="shared" si="3"/>
        <v>4.236087498583248</v>
      </c>
      <c r="K30" s="79"/>
      <c r="L30" s="35">
        <v>43167</v>
      </c>
      <c r="M30" s="36">
        <f t="shared" si="4"/>
        <v>1.0219910251729836</v>
      </c>
      <c r="N30" s="15"/>
    </row>
    <row r="31" spans="1:18" ht="15" customHeight="1">
      <c r="A31" s="12"/>
      <c r="B31" s="34" t="s">
        <v>245</v>
      </c>
      <c r="C31" s="35">
        <v>6308</v>
      </c>
      <c r="D31" s="35">
        <v>959</v>
      </c>
      <c r="E31" s="36">
        <f t="shared" si="0"/>
        <v>-84.797083069118571</v>
      </c>
      <c r="F31" s="36">
        <f t="shared" si="2"/>
        <v>0.98701138305098701</v>
      </c>
      <c r="G31" s="35">
        <v>32437</v>
      </c>
      <c r="H31" s="35">
        <v>4820</v>
      </c>
      <c r="I31" s="36">
        <f t="shared" si="1"/>
        <v>-85.140426056663685</v>
      </c>
      <c r="J31" s="36">
        <f t="shared" si="3"/>
        <v>0.9755347225595441</v>
      </c>
      <c r="K31" s="79"/>
      <c r="L31" s="35">
        <v>210930</v>
      </c>
      <c r="M31" s="36">
        <f t="shared" si="4"/>
        <v>4.9938278532151275</v>
      </c>
      <c r="N31" s="15"/>
    </row>
    <row r="32" spans="1:18" ht="15" customHeight="1">
      <c r="A32" s="12"/>
      <c r="B32" s="34" t="s">
        <v>78</v>
      </c>
      <c r="C32" s="35">
        <v>3629</v>
      </c>
      <c r="D32" s="35">
        <v>8570</v>
      </c>
      <c r="E32" s="36">
        <f t="shared" si="0"/>
        <v>136.15321025075781</v>
      </c>
      <c r="F32" s="36">
        <f t="shared" si="2"/>
        <v>8.8203207015088196</v>
      </c>
      <c r="G32" s="35">
        <v>17917</v>
      </c>
      <c r="H32" s="35">
        <v>41674</v>
      </c>
      <c r="I32" s="36">
        <f t="shared" si="1"/>
        <v>132.59474242339678</v>
      </c>
      <c r="J32" s="36">
        <f t="shared" si="3"/>
        <v>8.4345298813166885</v>
      </c>
      <c r="K32" s="79"/>
      <c r="L32" s="35">
        <v>179227</v>
      </c>
      <c r="M32" s="36">
        <f t="shared" si="4"/>
        <v>4.243250294638921</v>
      </c>
      <c r="N32" s="15"/>
    </row>
    <row r="33" spans="1:14" ht="15" customHeight="1">
      <c r="A33" s="12"/>
      <c r="B33" s="34" t="s">
        <v>246</v>
      </c>
      <c r="C33" s="35">
        <v>2124</v>
      </c>
      <c r="D33" s="35">
        <v>9972</v>
      </c>
      <c r="E33" s="36">
        <f t="shared" si="0"/>
        <v>369.49152542372883</v>
      </c>
      <c r="F33" s="36">
        <f t="shared" si="2"/>
        <v>10.263271649410264</v>
      </c>
      <c r="G33" s="35">
        <v>15202</v>
      </c>
      <c r="H33" s="35">
        <v>49377</v>
      </c>
      <c r="I33" s="36">
        <f t="shared" si="1"/>
        <v>224.80594658597553</v>
      </c>
      <c r="J33" s="36">
        <f t="shared" si="3"/>
        <v>9.9935638995482581</v>
      </c>
      <c r="K33" s="79"/>
      <c r="L33" s="35">
        <v>186500</v>
      </c>
      <c r="M33" s="36">
        <f t="shared" si="4"/>
        <v>4.415440642035847</v>
      </c>
      <c r="N33" s="15"/>
    </row>
    <row r="34" spans="1:14" ht="15" customHeight="1">
      <c r="A34" s="12"/>
      <c r="B34" s="34" t="s">
        <v>247</v>
      </c>
      <c r="C34" s="35">
        <v>1898</v>
      </c>
      <c r="D34" s="35">
        <v>1450</v>
      </c>
      <c r="E34" s="36">
        <f t="shared" si="0"/>
        <v>-23.603793466807165</v>
      </c>
      <c r="F34" s="36">
        <f t="shared" si="2"/>
        <v>1.4923529775014923</v>
      </c>
      <c r="G34" s="35">
        <v>8874</v>
      </c>
      <c r="H34" s="35">
        <v>7105</v>
      </c>
      <c r="I34" s="36">
        <f t="shared" si="1"/>
        <v>-19.934640522875814</v>
      </c>
      <c r="J34" s="36">
        <f t="shared" si="3"/>
        <v>1.4380029468434772</v>
      </c>
      <c r="K34" s="79"/>
      <c r="L34" s="35">
        <v>74093</v>
      </c>
      <c r="M34" s="36">
        <f t="shared" si="4"/>
        <v>1.7541728873477858</v>
      </c>
      <c r="N34" s="15"/>
    </row>
    <row r="35" spans="1:14" ht="15" customHeight="1">
      <c r="A35" s="12"/>
      <c r="B35" s="34" t="s">
        <v>248</v>
      </c>
      <c r="C35" s="35">
        <v>337</v>
      </c>
      <c r="D35" s="35">
        <v>4893</v>
      </c>
      <c r="E35" s="36">
        <f t="shared" si="0"/>
        <v>1351.9287833827893</v>
      </c>
      <c r="F35" s="36">
        <f t="shared" si="2"/>
        <v>5.0359193923550363</v>
      </c>
      <c r="G35" s="35">
        <v>2157</v>
      </c>
      <c r="H35" s="35">
        <v>22509</v>
      </c>
      <c r="I35" s="36">
        <f t="shared" si="1"/>
        <v>943.53268428372735</v>
      </c>
      <c r="J35" s="36">
        <f t="shared" si="3"/>
        <v>4.5556661971146841</v>
      </c>
      <c r="K35" s="79"/>
      <c r="L35" s="35">
        <v>64532</v>
      </c>
      <c r="M35" s="36">
        <f t="shared" si="4"/>
        <v>1.5278134879992349</v>
      </c>
      <c r="N35" s="15"/>
    </row>
    <row r="36" spans="1:14" ht="15" customHeight="1">
      <c r="A36" s="12"/>
      <c r="B36" s="34" t="s">
        <v>77</v>
      </c>
      <c r="C36" s="35">
        <v>885</v>
      </c>
      <c r="D36" s="35">
        <v>1535</v>
      </c>
      <c r="E36" s="36">
        <f t="shared" si="0"/>
        <v>73.446327683615806</v>
      </c>
      <c r="F36" s="36">
        <f t="shared" si="2"/>
        <v>1.5798357382515797</v>
      </c>
      <c r="G36" s="35">
        <v>4455</v>
      </c>
      <c r="H36" s="35">
        <v>7419</v>
      </c>
      <c r="I36" s="36">
        <f t="shared" si="1"/>
        <v>66.531986531986533</v>
      </c>
      <c r="J36" s="36">
        <f t="shared" si="3"/>
        <v>1.5015543789770243</v>
      </c>
      <c r="K36" s="79"/>
      <c r="L36" s="35">
        <v>47075</v>
      </c>
      <c r="M36" s="36">
        <f t="shared" si="4"/>
        <v>1.1145140387337131</v>
      </c>
      <c r="N36" s="15"/>
    </row>
    <row r="37" spans="1:14" ht="15" customHeight="1">
      <c r="A37" s="12"/>
      <c r="B37" s="34" t="s">
        <v>249</v>
      </c>
      <c r="C37" s="35">
        <v>3003</v>
      </c>
      <c r="D37" s="35">
        <v>4892</v>
      </c>
      <c r="E37" s="36">
        <f t="shared" si="0"/>
        <v>62.903762903762896</v>
      </c>
      <c r="F37" s="36">
        <f t="shared" si="2"/>
        <v>5.034890183405035</v>
      </c>
      <c r="G37" s="35">
        <v>14312</v>
      </c>
      <c r="H37" s="35">
        <v>24282</v>
      </c>
      <c r="I37" s="36">
        <f t="shared" si="1"/>
        <v>69.661822247065402</v>
      </c>
      <c r="J37" s="36">
        <f t="shared" si="3"/>
        <v>4.9145091562636614</v>
      </c>
      <c r="K37" s="79"/>
      <c r="L37" s="35">
        <v>132555</v>
      </c>
      <c r="M37" s="36">
        <f t="shared" si="4"/>
        <v>3.1382773957375965</v>
      </c>
      <c r="N37" s="15"/>
    </row>
    <row r="38" spans="1:14" ht="15" customHeight="1">
      <c r="A38" s="12"/>
      <c r="B38" s="34" t="s">
        <v>250</v>
      </c>
      <c r="C38" s="35">
        <v>1112</v>
      </c>
      <c r="D38" s="35">
        <v>2533</v>
      </c>
      <c r="E38" s="36">
        <f t="shared" si="0"/>
        <v>127.78776978417268</v>
      </c>
      <c r="F38" s="36">
        <f t="shared" si="2"/>
        <v>2.606986270352607</v>
      </c>
      <c r="G38" s="35">
        <v>4927</v>
      </c>
      <c r="H38" s="35">
        <v>12643</v>
      </c>
      <c r="I38" s="36">
        <f t="shared" si="1"/>
        <v>156.60645423178403</v>
      </c>
      <c r="J38" s="36">
        <f t="shared" si="3"/>
        <v>2.5588559123071195</v>
      </c>
      <c r="K38" s="79"/>
      <c r="L38" s="35">
        <v>49357</v>
      </c>
      <c r="M38" s="36">
        <f t="shared" si="4"/>
        <v>1.1685410389756745</v>
      </c>
      <c r="N38" s="15"/>
    </row>
    <row r="39" spans="1:14" ht="15" customHeight="1">
      <c r="A39" s="12"/>
      <c r="B39" s="34" t="s">
        <v>251</v>
      </c>
      <c r="C39" s="35">
        <v>2240</v>
      </c>
      <c r="D39" s="35">
        <v>117</v>
      </c>
      <c r="E39" s="36">
        <f t="shared" si="0"/>
        <v>-94.776785714285722</v>
      </c>
      <c r="F39" s="36">
        <f t="shared" si="2"/>
        <v>0.12041744715012041</v>
      </c>
      <c r="G39" s="35">
        <v>10385</v>
      </c>
      <c r="H39" s="35">
        <v>649</v>
      </c>
      <c r="I39" s="36">
        <f t="shared" si="1"/>
        <v>-93.750601829561859</v>
      </c>
      <c r="J39" s="36">
        <f t="shared" si="3"/>
        <v>0.13135311928239504</v>
      </c>
      <c r="K39" s="79"/>
      <c r="L39" s="35">
        <v>58114</v>
      </c>
      <c r="M39" s="36">
        <f t="shared" si="4"/>
        <v>1.3758655092293364</v>
      </c>
      <c r="N39" s="15"/>
    </row>
    <row r="40" spans="1:14" ht="15" customHeight="1">
      <c r="A40" s="12"/>
      <c r="B40" s="34" t="s">
        <v>252</v>
      </c>
      <c r="C40" s="35">
        <v>7957</v>
      </c>
      <c r="D40" s="35">
        <v>1208</v>
      </c>
      <c r="E40" s="36">
        <f t="shared" si="0"/>
        <v>-84.818398894055548</v>
      </c>
      <c r="F40" s="36">
        <f t="shared" si="2"/>
        <v>1.2432844116012434</v>
      </c>
      <c r="G40" s="35">
        <v>38246</v>
      </c>
      <c r="H40" s="35">
        <v>6234</v>
      </c>
      <c r="I40" s="36">
        <f t="shared" si="1"/>
        <v>-83.700256235946242</v>
      </c>
      <c r="J40" s="36">
        <f t="shared" si="3"/>
        <v>1.2617185602564724</v>
      </c>
      <c r="K40" s="79"/>
      <c r="L40" s="35">
        <v>291797</v>
      </c>
      <c r="M40" s="36">
        <f t="shared" si="4"/>
        <v>6.9083771207728368</v>
      </c>
      <c r="N40" s="15"/>
    </row>
    <row r="41" spans="1:14" ht="15" customHeight="1">
      <c r="A41" s="12"/>
      <c r="B41" s="34" t="s">
        <v>71</v>
      </c>
      <c r="C41" s="35">
        <v>33609</v>
      </c>
      <c r="D41" s="35">
        <v>33754</v>
      </c>
      <c r="E41" s="36">
        <f t="shared" si="0"/>
        <v>0.43143205688951358</v>
      </c>
      <c r="F41" s="36">
        <f t="shared" si="2"/>
        <v>34.739918898334743</v>
      </c>
      <c r="G41" s="35">
        <v>163850</v>
      </c>
      <c r="H41" s="35">
        <v>163131</v>
      </c>
      <c r="I41" s="36">
        <f t="shared" si="1"/>
        <v>-0.43881599023497531</v>
      </c>
      <c r="J41" s="36">
        <f t="shared" si="3"/>
        <v>33.01658813814543</v>
      </c>
      <c r="K41" s="79"/>
      <c r="L41" s="35">
        <v>1381726</v>
      </c>
      <c r="M41" s="36">
        <f t="shared" si="4"/>
        <v>32.712756764384039</v>
      </c>
      <c r="N41" s="15"/>
    </row>
    <row r="42" spans="1:14" ht="15.75">
      <c r="A42" s="12"/>
      <c r="B42" s="40" t="s">
        <v>70</v>
      </c>
      <c r="C42" s="42">
        <f>SUM(C17:C41)</f>
        <v>97970</v>
      </c>
      <c r="D42" s="42">
        <f>SUM(D17:D41)</f>
        <v>97162</v>
      </c>
      <c r="E42" s="42">
        <f t="shared" si="0"/>
        <v>-0.82474226804123418</v>
      </c>
      <c r="F42" s="42">
        <f>SUM(F17:F41)</f>
        <v>100</v>
      </c>
      <c r="G42" s="42">
        <f>SUM(G17:G41)</f>
        <v>488537</v>
      </c>
      <c r="H42" s="42">
        <f>SUM(H17:H41)</f>
        <v>494088</v>
      </c>
      <c r="I42" s="42">
        <f t="shared" si="1"/>
        <v>1.1362496596982519</v>
      </c>
      <c r="J42" s="42">
        <f>SUM(J17:J41)</f>
        <v>100</v>
      </c>
      <c r="K42" s="4"/>
      <c r="L42" s="42">
        <f>SUM(L17:L41)</f>
        <v>4223814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311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307</v>
      </c>
      <c r="D45" s="104"/>
      <c r="E45" s="101" t="s">
        <v>319</v>
      </c>
      <c r="F45" s="101" t="s">
        <v>306</v>
      </c>
      <c r="G45" s="105" t="s">
        <v>308</v>
      </c>
      <c r="H45" s="106"/>
      <c r="I45" s="101" t="s">
        <v>319</v>
      </c>
      <c r="J45" s="101" t="s">
        <v>306</v>
      </c>
      <c r="K45" s="94"/>
      <c r="L45" s="86" t="s">
        <v>309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321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496</v>
      </c>
      <c r="D48" s="35">
        <v>2446</v>
      </c>
      <c r="E48" s="36">
        <f t="shared" ref="E48:E73" si="5">IF(ISBLANK(D48),"",(IFERROR(((D48/C48-1)*100),"")))</f>
        <v>393.14516129032262</v>
      </c>
      <c r="F48" s="36">
        <f>+(D48*100)/$D$73</f>
        <v>4.8553903567104033</v>
      </c>
      <c r="G48" s="35">
        <v>2781</v>
      </c>
      <c r="H48" s="35">
        <v>15843</v>
      </c>
      <c r="I48" s="36">
        <f t="shared" ref="I48:I73" si="6">IF(ISBLANK(H48),"",(IFERROR(((H48/G48-1)*100),"")))</f>
        <v>469.6871628910464</v>
      </c>
      <c r="J48" s="36">
        <f>+(H48*100)/$H$73</f>
        <v>6.0705568604611067</v>
      </c>
      <c r="K48" s="79"/>
      <c r="L48" s="35">
        <v>59958</v>
      </c>
      <c r="M48" s="36">
        <f>+(L48*100)/$L$73</f>
        <v>2.5838330088351418</v>
      </c>
      <c r="N48" s="15"/>
    </row>
    <row r="49" spans="1:14" ht="15.75">
      <c r="A49" s="12"/>
      <c r="B49" s="34" t="s">
        <v>235</v>
      </c>
      <c r="C49" s="35">
        <v>378</v>
      </c>
      <c r="D49" s="35">
        <v>3184</v>
      </c>
      <c r="E49" s="36">
        <f t="shared" si="5"/>
        <v>742.32804232804244</v>
      </c>
      <c r="F49" s="36">
        <f t="shared" ref="F49:F72" si="7">+(D49*100)/$D$73</f>
        <v>6.3203446017031579</v>
      </c>
      <c r="G49" s="35">
        <v>1876</v>
      </c>
      <c r="H49" s="35">
        <v>17763</v>
      </c>
      <c r="I49" s="36">
        <f t="shared" si="6"/>
        <v>846.85501066098072</v>
      </c>
      <c r="J49" s="36">
        <f t="shared" ref="J49:J72" si="8">+(H49*100)/$H$73</f>
        <v>6.8062426000360183</v>
      </c>
      <c r="K49" s="79"/>
      <c r="L49" s="35">
        <v>53021</v>
      </c>
      <c r="M49" s="36">
        <f t="shared" ref="M49:M71" si="9">+(L49*100)/$L$73</f>
        <v>2.2848895887362497</v>
      </c>
      <c r="N49" s="15"/>
    </row>
    <row r="50" spans="1:14" ht="15.75">
      <c r="A50" s="12"/>
      <c r="B50" s="34" t="s">
        <v>236</v>
      </c>
      <c r="C50" s="35">
        <v>4398</v>
      </c>
      <c r="D50" s="35">
        <v>223</v>
      </c>
      <c r="E50" s="36">
        <f t="shared" si="5"/>
        <v>-94.929513415188723</v>
      </c>
      <c r="F50" s="36">
        <f t="shared" si="7"/>
        <v>0.4426623260614963</v>
      </c>
      <c r="G50" s="35">
        <v>22863</v>
      </c>
      <c r="H50" s="35">
        <v>1078</v>
      </c>
      <c r="I50" s="36">
        <f t="shared" si="6"/>
        <v>-95.284958229453693</v>
      </c>
      <c r="J50" s="36">
        <f t="shared" si="8"/>
        <v>0.41305688919883055</v>
      </c>
      <c r="K50" s="79"/>
      <c r="L50" s="35">
        <v>199692</v>
      </c>
      <c r="M50" s="36">
        <f t="shared" si="9"/>
        <v>8.605536895832202</v>
      </c>
      <c r="N50" s="15"/>
    </row>
    <row r="51" spans="1:14" ht="15.75">
      <c r="A51" s="12"/>
      <c r="B51" s="34" t="s">
        <v>237</v>
      </c>
      <c r="C51" s="35">
        <v>906</v>
      </c>
      <c r="D51" s="35">
        <v>407</v>
      </c>
      <c r="E51" s="36">
        <f t="shared" si="5"/>
        <v>-55.07726269315674</v>
      </c>
      <c r="F51" s="36">
        <f t="shared" si="7"/>
        <v>0.80790837088353817</v>
      </c>
      <c r="G51" s="35">
        <v>5020</v>
      </c>
      <c r="H51" s="35">
        <v>2232</v>
      </c>
      <c r="I51" s="36">
        <f t="shared" si="6"/>
        <v>-55.537848605577686</v>
      </c>
      <c r="J51" s="36">
        <f t="shared" si="8"/>
        <v>0.85523467225583472</v>
      </c>
      <c r="K51" s="79"/>
      <c r="L51" s="35">
        <v>38721</v>
      </c>
      <c r="M51" s="36">
        <f t="shared" si="9"/>
        <v>1.66864468353023</v>
      </c>
      <c r="N51" s="15"/>
    </row>
    <row r="52" spans="1:14" ht="15.75">
      <c r="A52" s="12"/>
      <c r="B52" s="34" t="s">
        <v>238</v>
      </c>
      <c r="C52" s="35">
        <v>1495</v>
      </c>
      <c r="D52" s="35">
        <v>643</v>
      </c>
      <c r="E52" s="36">
        <f t="shared" si="5"/>
        <v>-56.989966555183948</v>
      </c>
      <c r="F52" s="36">
        <f t="shared" si="7"/>
        <v>1.2763761240248526</v>
      </c>
      <c r="G52" s="35">
        <v>7742</v>
      </c>
      <c r="H52" s="35">
        <v>3802</v>
      </c>
      <c r="I52" s="36">
        <f t="shared" si="6"/>
        <v>-50.891242572978555</v>
      </c>
      <c r="J52" s="36">
        <f t="shared" si="8"/>
        <v>1.4568110322207364</v>
      </c>
      <c r="K52" s="79"/>
      <c r="L52" s="35">
        <v>58833</v>
      </c>
      <c r="M52" s="36">
        <f t="shared" si="9"/>
        <v>2.5353522033556475</v>
      </c>
      <c r="N52" s="15"/>
    </row>
    <row r="53" spans="1:14" ht="15.75">
      <c r="A53" s="12"/>
      <c r="B53" s="34" t="s">
        <v>239</v>
      </c>
      <c r="C53" s="35">
        <v>800</v>
      </c>
      <c r="D53" s="35">
        <v>216</v>
      </c>
      <c r="E53" s="36">
        <f t="shared" si="5"/>
        <v>-73</v>
      </c>
      <c r="F53" s="36">
        <f t="shared" si="7"/>
        <v>0.42876709609544039</v>
      </c>
      <c r="G53" s="35">
        <v>4722</v>
      </c>
      <c r="H53" s="35">
        <v>1240</v>
      </c>
      <c r="I53" s="36">
        <f t="shared" si="6"/>
        <v>-73.739940703091918</v>
      </c>
      <c r="J53" s="36">
        <f t="shared" si="8"/>
        <v>0.47513037347546372</v>
      </c>
      <c r="K53" s="79"/>
      <c r="L53" s="35">
        <v>33950</v>
      </c>
      <c r="M53" s="36">
        <f t="shared" si="9"/>
        <v>1.4630429742478581</v>
      </c>
      <c r="N53" s="15"/>
    </row>
    <row r="54" spans="1:14" ht="15.75">
      <c r="A54" s="12"/>
      <c r="B54" s="34" t="s">
        <v>240</v>
      </c>
      <c r="C54" s="35">
        <v>192</v>
      </c>
      <c r="D54" s="35">
        <v>263</v>
      </c>
      <c r="E54" s="36">
        <f t="shared" si="5"/>
        <v>36.979166666666671</v>
      </c>
      <c r="F54" s="36">
        <f t="shared" si="7"/>
        <v>0.52206364015324458</v>
      </c>
      <c r="G54" s="35">
        <v>959</v>
      </c>
      <c r="H54" s="35">
        <v>1339</v>
      </c>
      <c r="I54" s="36">
        <f t="shared" si="6"/>
        <v>39.624608967674661</v>
      </c>
      <c r="J54" s="36">
        <f t="shared" si="8"/>
        <v>0.51306416942229516</v>
      </c>
      <c r="K54" s="79"/>
      <c r="L54" s="35">
        <v>8005</v>
      </c>
      <c r="M54" s="36">
        <f t="shared" si="9"/>
        <v>0.34496786476742575</v>
      </c>
      <c r="N54" s="15"/>
    </row>
    <row r="55" spans="1:14" ht="15.75">
      <c r="A55" s="12"/>
      <c r="B55" s="34" t="s">
        <v>241</v>
      </c>
      <c r="C55" s="35">
        <v>2876</v>
      </c>
      <c r="D55" s="35">
        <v>1498</v>
      </c>
      <c r="E55" s="36">
        <f t="shared" si="5"/>
        <v>-47.913769123783034</v>
      </c>
      <c r="F55" s="36">
        <f t="shared" si="7"/>
        <v>2.9735792127359706</v>
      </c>
      <c r="G55" s="35">
        <v>14273</v>
      </c>
      <c r="H55" s="35">
        <v>10934</v>
      </c>
      <c r="I55" s="36">
        <f t="shared" si="6"/>
        <v>-23.393820500245223</v>
      </c>
      <c r="J55" s="36">
        <f t="shared" si="8"/>
        <v>4.1895770190167099</v>
      </c>
      <c r="K55" s="79"/>
      <c r="L55" s="35">
        <v>102425</v>
      </c>
      <c r="M55" s="36">
        <f t="shared" si="9"/>
        <v>4.4139080010997604</v>
      </c>
      <c r="N55" s="15"/>
    </row>
    <row r="56" spans="1:14" ht="15.75">
      <c r="A56" s="12"/>
      <c r="B56" s="34" t="s">
        <v>242</v>
      </c>
      <c r="C56" s="35">
        <v>503</v>
      </c>
      <c r="D56" s="35">
        <v>348</v>
      </c>
      <c r="E56" s="36">
        <f t="shared" si="5"/>
        <v>-30.815109343936385</v>
      </c>
      <c r="F56" s="36">
        <f t="shared" si="7"/>
        <v>0.69079143259820952</v>
      </c>
      <c r="G56" s="35">
        <v>2433</v>
      </c>
      <c r="H56" s="35">
        <v>1855</v>
      </c>
      <c r="I56" s="36">
        <f t="shared" si="6"/>
        <v>-23.756678997122894</v>
      </c>
      <c r="J56" s="36">
        <f t="shared" si="8"/>
        <v>0.71077971193305256</v>
      </c>
      <c r="K56" s="79"/>
      <c r="L56" s="35">
        <v>20893</v>
      </c>
      <c r="M56" s="36">
        <f t="shared" si="9"/>
        <v>0.90036397234051535</v>
      </c>
      <c r="N56" s="15"/>
    </row>
    <row r="57" spans="1:14" ht="15.75">
      <c r="A57" s="12"/>
      <c r="B57" s="34" t="s">
        <v>75</v>
      </c>
      <c r="C57" s="35">
        <v>4357</v>
      </c>
      <c r="D57" s="35">
        <v>853</v>
      </c>
      <c r="E57" s="36">
        <f t="shared" si="5"/>
        <v>-80.422308928161584</v>
      </c>
      <c r="F57" s="36">
        <f t="shared" si="7"/>
        <v>1.6932330230065307</v>
      </c>
      <c r="G57" s="35">
        <v>22386</v>
      </c>
      <c r="H57" s="35">
        <v>4782</v>
      </c>
      <c r="I57" s="36">
        <f t="shared" si="6"/>
        <v>-78.638434735995716</v>
      </c>
      <c r="J57" s="36">
        <f t="shared" si="8"/>
        <v>1.8323172951287641</v>
      </c>
      <c r="K57" s="79"/>
      <c r="L57" s="35">
        <v>160388</v>
      </c>
      <c r="M57" s="36">
        <f t="shared" si="9"/>
        <v>6.9117683815512647</v>
      </c>
      <c r="N57" s="15"/>
    </row>
    <row r="58" spans="1:14" ht="15.75">
      <c r="A58" s="12"/>
      <c r="B58" s="34" t="s">
        <v>243</v>
      </c>
      <c r="C58" s="35">
        <v>163</v>
      </c>
      <c r="D58" s="35">
        <v>1355</v>
      </c>
      <c r="E58" s="36">
        <f t="shared" si="5"/>
        <v>731.28834355828224</v>
      </c>
      <c r="F58" s="36">
        <f t="shared" si="7"/>
        <v>2.6897195148579711</v>
      </c>
      <c r="G58" s="35">
        <v>761</v>
      </c>
      <c r="H58" s="35">
        <v>6780</v>
      </c>
      <c r="I58" s="36">
        <f t="shared" si="6"/>
        <v>790.93298291721419</v>
      </c>
      <c r="J58" s="36">
        <f t="shared" si="8"/>
        <v>2.5978902678739066</v>
      </c>
      <c r="K58" s="79"/>
      <c r="L58" s="35">
        <v>18404</v>
      </c>
      <c r="M58" s="36">
        <f t="shared" si="9"/>
        <v>0.79310288359521586</v>
      </c>
      <c r="N58" s="15"/>
    </row>
    <row r="59" spans="1:14" ht="15.75">
      <c r="A59" s="12"/>
      <c r="B59" s="34" t="s">
        <v>76</v>
      </c>
      <c r="C59" s="35">
        <v>296</v>
      </c>
      <c r="D59" s="35">
        <v>439</v>
      </c>
      <c r="E59" s="36">
        <f t="shared" si="5"/>
        <v>48.310810810810814</v>
      </c>
      <c r="F59" s="36">
        <f t="shared" si="7"/>
        <v>0.87142942215693675</v>
      </c>
      <c r="G59" s="35">
        <v>1710</v>
      </c>
      <c r="H59" s="35">
        <v>2102</v>
      </c>
      <c r="I59" s="36">
        <f t="shared" si="6"/>
        <v>22.923976608187125</v>
      </c>
      <c r="J59" s="36">
        <f t="shared" si="8"/>
        <v>0.8054226169721167</v>
      </c>
      <c r="K59" s="79"/>
      <c r="L59" s="35">
        <v>16768</v>
      </c>
      <c r="M59" s="36">
        <f t="shared" si="9"/>
        <v>0.72260101891570205</v>
      </c>
      <c r="N59" s="15"/>
    </row>
    <row r="60" spans="1:14" ht="15.75">
      <c r="A60" s="12"/>
      <c r="B60" s="34" t="s">
        <v>244</v>
      </c>
      <c r="C60" s="35">
        <v>274</v>
      </c>
      <c r="D60" s="35">
        <v>1920</v>
      </c>
      <c r="E60" s="36">
        <f t="shared" si="5"/>
        <v>600.72992700729935</v>
      </c>
      <c r="F60" s="36">
        <f t="shared" si="7"/>
        <v>3.8112630764039146</v>
      </c>
      <c r="G60" s="35">
        <v>1440</v>
      </c>
      <c r="H60" s="35">
        <v>10405</v>
      </c>
      <c r="I60" s="36">
        <f t="shared" si="6"/>
        <v>622.56944444444446</v>
      </c>
      <c r="J60" s="36">
        <f t="shared" si="8"/>
        <v>3.9868802709775806</v>
      </c>
      <c r="K60" s="79"/>
      <c r="L60" s="35">
        <v>36833</v>
      </c>
      <c r="M60" s="36">
        <f t="shared" si="9"/>
        <v>1.5872831184233094</v>
      </c>
      <c r="N60" s="15"/>
    </row>
    <row r="61" spans="1:14" ht="15.75">
      <c r="A61" s="12"/>
      <c r="B61" s="34" t="s">
        <v>79</v>
      </c>
      <c r="C61" s="35">
        <v>4</v>
      </c>
      <c r="D61" s="35">
        <v>2945</v>
      </c>
      <c r="E61" s="36">
        <f t="shared" si="5"/>
        <v>73525</v>
      </c>
      <c r="F61" s="36">
        <f t="shared" si="7"/>
        <v>5.8459217500049627</v>
      </c>
      <c r="G61" s="35">
        <v>13</v>
      </c>
      <c r="H61" s="35">
        <v>16142</v>
      </c>
      <c r="I61" s="36">
        <f t="shared" si="6"/>
        <v>124069.23076923077</v>
      </c>
      <c r="J61" s="36">
        <f t="shared" si="8"/>
        <v>6.1851245876136574</v>
      </c>
      <c r="K61" s="79"/>
      <c r="L61" s="35">
        <v>31472</v>
      </c>
      <c r="M61" s="36">
        <f t="shared" si="9"/>
        <v>1.3562559200450246</v>
      </c>
      <c r="N61" s="15"/>
    </row>
    <row r="62" spans="1:14" ht="15.75">
      <c r="A62" s="12"/>
      <c r="B62" s="34" t="s">
        <v>245</v>
      </c>
      <c r="C62" s="35">
        <v>4297</v>
      </c>
      <c r="D62" s="35">
        <v>673</v>
      </c>
      <c r="E62" s="36">
        <f t="shared" si="5"/>
        <v>-84.337910169885959</v>
      </c>
      <c r="F62" s="36">
        <f t="shared" si="7"/>
        <v>1.3359271095936638</v>
      </c>
      <c r="G62" s="35">
        <v>22618</v>
      </c>
      <c r="H62" s="35">
        <v>3265</v>
      </c>
      <c r="I62" s="36">
        <f t="shared" si="6"/>
        <v>-85.564594570695903</v>
      </c>
      <c r="J62" s="36">
        <f t="shared" si="8"/>
        <v>1.2510489269333782</v>
      </c>
      <c r="K62" s="79"/>
      <c r="L62" s="35">
        <v>141705</v>
      </c>
      <c r="M62" s="36">
        <f t="shared" si="9"/>
        <v>6.1066422581971347</v>
      </c>
      <c r="N62" s="15"/>
    </row>
    <row r="63" spans="1:14" ht="15.75">
      <c r="A63" s="12"/>
      <c r="B63" s="34" t="s">
        <v>78</v>
      </c>
      <c r="C63" s="35">
        <v>1368</v>
      </c>
      <c r="D63" s="35">
        <v>5663</v>
      </c>
      <c r="E63" s="36">
        <f t="shared" si="5"/>
        <v>313.96198830409361</v>
      </c>
      <c r="F63" s="36">
        <f t="shared" si="7"/>
        <v>11.241241042539254</v>
      </c>
      <c r="G63" s="35">
        <v>7377</v>
      </c>
      <c r="H63" s="35">
        <v>27698</v>
      </c>
      <c r="I63" s="36">
        <f t="shared" si="6"/>
        <v>275.46428087298358</v>
      </c>
      <c r="J63" s="36">
        <f t="shared" si="8"/>
        <v>10.613033132680156</v>
      </c>
      <c r="K63" s="79"/>
      <c r="L63" s="35">
        <v>92411</v>
      </c>
      <c r="M63" s="36">
        <f t="shared" si="9"/>
        <v>3.9823641912582861</v>
      </c>
      <c r="N63" s="15"/>
    </row>
    <row r="64" spans="1:14" ht="15.75">
      <c r="A64" s="12"/>
      <c r="B64" s="34" t="s">
        <v>246</v>
      </c>
      <c r="C64" s="35">
        <v>1573</v>
      </c>
      <c r="D64" s="35">
        <v>5524</v>
      </c>
      <c r="E64" s="36">
        <f t="shared" si="5"/>
        <v>251.17609663064209</v>
      </c>
      <c r="F64" s="36">
        <f t="shared" si="7"/>
        <v>10.965321476070429</v>
      </c>
      <c r="G64" s="35">
        <v>11609</v>
      </c>
      <c r="H64" s="35">
        <v>27568</v>
      </c>
      <c r="I64" s="36">
        <f t="shared" si="6"/>
        <v>137.47092772848652</v>
      </c>
      <c r="J64" s="36">
        <f t="shared" si="8"/>
        <v>10.563221077396438</v>
      </c>
      <c r="K64" s="79"/>
      <c r="L64" s="35">
        <v>118091</v>
      </c>
      <c r="M64" s="36">
        <f t="shared" si="9"/>
        <v>5.0890193776702146</v>
      </c>
      <c r="N64" s="15"/>
    </row>
    <row r="65" spans="1:14" ht="15.75">
      <c r="A65" s="12"/>
      <c r="B65" s="34" t="s">
        <v>247</v>
      </c>
      <c r="C65" s="35">
        <v>394</v>
      </c>
      <c r="D65" s="35">
        <v>499</v>
      </c>
      <c r="E65" s="36">
        <f t="shared" si="5"/>
        <v>26.649746192893396</v>
      </c>
      <c r="F65" s="36">
        <f t="shared" si="7"/>
        <v>0.99053139329455897</v>
      </c>
      <c r="G65" s="35">
        <v>1814</v>
      </c>
      <c r="H65" s="35">
        <v>2130</v>
      </c>
      <c r="I65" s="36">
        <f t="shared" si="6"/>
        <v>17.42006615214995</v>
      </c>
      <c r="J65" s="36">
        <f t="shared" si="8"/>
        <v>0.81615136734091753</v>
      </c>
      <c r="K65" s="79"/>
      <c r="L65" s="35">
        <v>16750</v>
      </c>
      <c r="M65" s="36">
        <f t="shared" si="9"/>
        <v>0.72182532602803007</v>
      </c>
      <c r="N65" s="15"/>
    </row>
    <row r="66" spans="1:14" ht="15.75">
      <c r="A66" s="12"/>
      <c r="B66" s="34" t="s">
        <v>248</v>
      </c>
      <c r="C66" s="35">
        <v>271</v>
      </c>
      <c r="D66" s="35">
        <v>263</v>
      </c>
      <c r="E66" s="36">
        <f t="shared" si="5"/>
        <v>-2.9520295202952074</v>
      </c>
      <c r="F66" s="36">
        <f t="shared" si="7"/>
        <v>0.52206364015324458</v>
      </c>
      <c r="G66" s="35">
        <v>1755</v>
      </c>
      <c r="H66" s="35">
        <v>1196</v>
      </c>
      <c r="I66" s="36">
        <f t="shared" si="6"/>
        <v>-31.851851851851855</v>
      </c>
      <c r="J66" s="36">
        <f t="shared" si="8"/>
        <v>0.45827090861020536</v>
      </c>
      <c r="K66" s="79"/>
      <c r="L66" s="35">
        <v>19679</v>
      </c>
      <c r="M66" s="36">
        <f t="shared" si="9"/>
        <v>0.84804779647197637</v>
      </c>
      <c r="N66" s="15"/>
    </row>
    <row r="67" spans="1:14" ht="15.75">
      <c r="A67" s="12"/>
      <c r="B67" s="34" t="s">
        <v>77</v>
      </c>
      <c r="C67" s="35">
        <v>562</v>
      </c>
      <c r="D67" s="35">
        <v>207</v>
      </c>
      <c r="E67" s="36">
        <f t="shared" si="5"/>
        <v>-63.167259786476869</v>
      </c>
      <c r="F67" s="36">
        <f t="shared" si="7"/>
        <v>0.41090180042479701</v>
      </c>
      <c r="G67" s="35">
        <v>2893</v>
      </c>
      <c r="H67" s="35">
        <v>1094</v>
      </c>
      <c r="I67" s="36">
        <f t="shared" si="6"/>
        <v>-62.184583477359148</v>
      </c>
      <c r="J67" s="36">
        <f t="shared" si="8"/>
        <v>0.41918760369528818</v>
      </c>
      <c r="K67" s="79"/>
      <c r="L67" s="35">
        <v>23392</v>
      </c>
      <c r="M67" s="36">
        <f t="shared" si="9"/>
        <v>1.0080560015789659</v>
      </c>
      <c r="N67" s="15"/>
    </row>
    <row r="68" spans="1:14" ht="15.75">
      <c r="A68" s="12"/>
      <c r="B68" s="34" t="s">
        <v>249</v>
      </c>
      <c r="C68" s="35">
        <v>2077</v>
      </c>
      <c r="D68" s="35">
        <v>1909</v>
      </c>
      <c r="E68" s="36">
        <f t="shared" si="5"/>
        <v>-8.0885893115069774</v>
      </c>
      <c r="F68" s="36">
        <f t="shared" si="7"/>
        <v>3.7894277150286837</v>
      </c>
      <c r="G68" s="35">
        <v>10061</v>
      </c>
      <c r="H68" s="35">
        <v>9878</v>
      </c>
      <c r="I68" s="36">
        <f t="shared" si="6"/>
        <v>-1.8189046814432008</v>
      </c>
      <c r="J68" s="36">
        <f t="shared" si="8"/>
        <v>3.7849498622505084</v>
      </c>
      <c r="K68" s="79"/>
      <c r="L68" s="35">
        <v>80187</v>
      </c>
      <c r="M68" s="36">
        <f t="shared" si="9"/>
        <v>3.455582532430427</v>
      </c>
      <c r="N68" s="15"/>
    </row>
    <row r="69" spans="1:14" ht="15.75">
      <c r="A69" s="12"/>
      <c r="B69" s="34" t="s">
        <v>250</v>
      </c>
      <c r="C69" s="35">
        <v>371</v>
      </c>
      <c r="D69" s="35">
        <v>101</v>
      </c>
      <c r="E69" s="36">
        <f t="shared" si="5"/>
        <v>-72.776280323450138</v>
      </c>
      <c r="F69" s="36">
        <f t="shared" si="7"/>
        <v>0.20048831808166426</v>
      </c>
      <c r="G69" s="35">
        <v>1642</v>
      </c>
      <c r="H69" s="35">
        <v>479</v>
      </c>
      <c r="I69" s="36">
        <f t="shared" si="6"/>
        <v>-70.828258221680883</v>
      </c>
      <c r="J69" s="36">
        <f t="shared" si="8"/>
        <v>0.18353826523769928</v>
      </c>
      <c r="K69" s="79"/>
      <c r="L69" s="35">
        <v>9249</v>
      </c>
      <c r="M69" s="36">
        <f t="shared" si="9"/>
        <v>0.39857686211541793</v>
      </c>
      <c r="N69" s="15"/>
    </row>
    <row r="70" spans="1:14" ht="15.75">
      <c r="A70" s="12"/>
      <c r="B70" s="34" t="s">
        <v>251</v>
      </c>
      <c r="C70" s="35">
        <v>72</v>
      </c>
      <c r="D70" s="35">
        <v>3</v>
      </c>
      <c r="E70" s="36">
        <f t="shared" si="5"/>
        <v>-95.833333333333343</v>
      </c>
      <c r="F70" s="36">
        <f t="shared" si="7"/>
        <v>5.9550985568811166E-3</v>
      </c>
      <c r="G70" s="35">
        <v>329</v>
      </c>
      <c r="H70" s="35">
        <v>12</v>
      </c>
      <c r="I70" s="36">
        <f t="shared" si="6"/>
        <v>-96.352583586626139</v>
      </c>
      <c r="J70" s="36">
        <f t="shared" si="8"/>
        <v>4.5980358723431971E-3</v>
      </c>
      <c r="K70" s="79"/>
      <c r="L70" s="35">
        <v>2763</v>
      </c>
      <c r="M70" s="36">
        <f t="shared" si="9"/>
        <v>0.11906885825763863</v>
      </c>
      <c r="N70" s="15"/>
    </row>
    <row r="71" spans="1:14" ht="15.75">
      <c r="A71" s="12"/>
      <c r="B71" s="34" t="s">
        <v>252</v>
      </c>
      <c r="C71" s="35">
        <v>5160</v>
      </c>
      <c r="D71" s="35">
        <v>199</v>
      </c>
      <c r="E71" s="36">
        <f t="shared" si="5"/>
        <v>-96.143410852713174</v>
      </c>
      <c r="F71" s="36">
        <f t="shared" si="7"/>
        <v>0.39502153760644737</v>
      </c>
      <c r="G71" s="35">
        <v>25407</v>
      </c>
      <c r="H71" s="35">
        <v>982</v>
      </c>
      <c r="I71" s="36">
        <f t="shared" si="6"/>
        <v>-96.134923446294323</v>
      </c>
      <c r="J71" s="36">
        <f t="shared" si="8"/>
        <v>0.37627260222008496</v>
      </c>
      <c r="K71" s="79"/>
      <c r="L71" s="35">
        <v>191687</v>
      </c>
      <c r="M71" s="36">
        <f t="shared" si="9"/>
        <v>8.2605690310647759</v>
      </c>
      <c r="N71" s="15"/>
    </row>
    <row r="72" spans="1:14" ht="15.75">
      <c r="A72" s="12"/>
      <c r="B72" s="34" t="s">
        <v>71</v>
      </c>
      <c r="C72" s="35">
        <v>18143</v>
      </c>
      <c r="D72" s="35">
        <v>18596</v>
      </c>
      <c r="E72" s="36">
        <f t="shared" si="5"/>
        <v>2.4968307336162621</v>
      </c>
      <c r="F72" s="36">
        <f t="shared" si="7"/>
        <v>36.913670921253747</v>
      </c>
      <c r="G72" s="35">
        <v>91095</v>
      </c>
      <c r="H72" s="35">
        <v>90382</v>
      </c>
      <c r="I72" s="36">
        <f t="shared" si="6"/>
        <v>-0.78269937976837012</v>
      </c>
      <c r="J72" s="36">
        <f t="shared" si="8"/>
        <v>34.631639851176907</v>
      </c>
      <c r="K72" s="79"/>
      <c r="L72" s="35">
        <v>785229</v>
      </c>
      <c r="M72" s="36">
        <f>+(L72*100)/$L$73</f>
        <v>33.838697249651588</v>
      </c>
      <c r="N72" s="15"/>
    </row>
    <row r="73" spans="1:14" ht="15.75">
      <c r="A73" s="12"/>
      <c r="B73" s="40" t="s">
        <v>70</v>
      </c>
      <c r="C73" s="42">
        <f>SUM(C48:C72)</f>
        <v>51426</v>
      </c>
      <c r="D73" s="42">
        <f>SUM(D48:D72)</f>
        <v>50377</v>
      </c>
      <c r="E73" s="42">
        <f t="shared" si="5"/>
        <v>-2.0398242134328948</v>
      </c>
      <c r="F73" s="97">
        <f>SUM(F48:F72)</f>
        <v>100</v>
      </c>
      <c r="G73" s="42">
        <f>SUM(G48:G72)</f>
        <v>265579</v>
      </c>
      <c r="H73" s="42">
        <f>SUM(H48:H72)</f>
        <v>260981</v>
      </c>
      <c r="I73" s="42">
        <f t="shared" si="6"/>
        <v>-1.7313115871360307</v>
      </c>
      <c r="J73" s="97">
        <f>SUM(J48:J72)</f>
        <v>100</v>
      </c>
      <c r="K73" s="4"/>
      <c r="L73" s="42">
        <f>SUM(L48:L72)</f>
        <v>2320506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312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307</v>
      </c>
      <c r="D76" s="104"/>
      <c r="E76" s="101" t="s">
        <v>319</v>
      </c>
      <c r="F76" s="101" t="s">
        <v>306</v>
      </c>
      <c r="G76" s="105" t="s">
        <v>308</v>
      </c>
      <c r="H76" s="106"/>
      <c r="I76" s="101" t="s">
        <v>319</v>
      </c>
      <c r="J76" s="101" t="s">
        <v>306</v>
      </c>
      <c r="K76" s="94"/>
      <c r="L76" s="86" t="s">
        <v>309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321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1451</v>
      </c>
      <c r="D79" s="35">
        <f>D17-D48</f>
        <v>1756</v>
      </c>
      <c r="E79" s="36">
        <f t="shared" ref="E79:E104" si="10">IF(ISBLANK(D79),"",(IFERROR(((D79/C79-1)*100),"")))</f>
        <v>21.019986216402486</v>
      </c>
      <c r="F79" s="36">
        <f>+(D79*100)/$D$104</f>
        <v>3.7533397456449715</v>
      </c>
      <c r="G79" s="35">
        <f>G17-G48</f>
        <v>7221</v>
      </c>
      <c r="H79" s="35">
        <f>H17-H48</f>
        <v>10869</v>
      </c>
      <c r="I79" s="36">
        <f t="shared" ref="I79:I104" si="11">IF(ISBLANK(H79),"",(IFERROR(((H79/G79-1)*100),"")))</f>
        <v>50.519318653926049</v>
      </c>
      <c r="J79" s="36">
        <f>+(H79*100)/$H$104</f>
        <v>4.6626656428163891</v>
      </c>
      <c r="K79" s="79"/>
      <c r="L79" s="35">
        <f>L17-L48</f>
        <v>79394</v>
      </c>
      <c r="M79" s="36">
        <f>+(L79*100)/$L$104</f>
        <v>4.1713690059622506</v>
      </c>
      <c r="N79" s="15"/>
    </row>
    <row r="80" spans="1:14" ht="15.75">
      <c r="A80" s="12"/>
      <c r="B80" s="34" t="s">
        <v>235</v>
      </c>
      <c r="C80" s="35">
        <f t="shared" ref="C80:D103" si="12">C18-C49</f>
        <v>567</v>
      </c>
      <c r="D80" s="35">
        <f t="shared" si="12"/>
        <v>1548</v>
      </c>
      <c r="E80" s="36">
        <f t="shared" si="10"/>
        <v>173.01587301587301</v>
      </c>
      <c r="F80" s="36">
        <f t="shared" ref="F80:F103" si="13">+(D80*100)/$D$104</f>
        <v>3.3087528053863418</v>
      </c>
      <c r="G80" s="35">
        <f t="shared" ref="G80:H80" si="14">G18-G49</f>
        <v>2888</v>
      </c>
      <c r="H80" s="35">
        <f t="shared" si="14"/>
        <v>7915</v>
      </c>
      <c r="I80" s="36">
        <f t="shared" si="11"/>
        <v>174.06509695290859</v>
      </c>
      <c r="J80" s="36">
        <f t="shared" ref="J80:J103" si="15">+(H80*100)/$H$104</f>
        <v>3.395436430480423</v>
      </c>
      <c r="K80" s="79"/>
      <c r="L80" s="35">
        <f t="shared" ref="L80" si="16">L18-L49</f>
        <v>37147</v>
      </c>
      <c r="M80" s="36">
        <f t="shared" ref="M80:M103" si="17">+(L80*100)/$L$104</f>
        <v>1.9517072381348683</v>
      </c>
      <c r="N80" s="15"/>
    </row>
    <row r="81" spans="1:14" ht="15.75">
      <c r="A81" s="12"/>
      <c r="B81" s="34" t="s">
        <v>236</v>
      </c>
      <c r="C81" s="35">
        <f t="shared" si="12"/>
        <v>3857</v>
      </c>
      <c r="D81" s="35">
        <f t="shared" si="12"/>
        <v>521</v>
      </c>
      <c r="E81" s="36">
        <f t="shared" si="10"/>
        <v>-86.492092299714812</v>
      </c>
      <c r="F81" s="36">
        <f t="shared" si="13"/>
        <v>1.1136047878593567</v>
      </c>
      <c r="G81" s="35">
        <f t="shared" ref="G81:H81" si="18">G19-G50</f>
        <v>18671</v>
      </c>
      <c r="H81" s="35">
        <f t="shared" si="18"/>
        <v>2850</v>
      </c>
      <c r="I81" s="36">
        <f t="shared" si="11"/>
        <v>-84.735686358523907</v>
      </c>
      <c r="J81" s="36">
        <f t="shared" si="15"/>
        <v>1.2226145075008472</v>
      </c>
      <c r="K81" s="79"/>
      <c r="L81" s="35">
        <f t="shared" ref="L81" si="19">L19-L50</f>
        <v>140564</v>
      </c>
      <c r="M81" s="36">
        <f t="shared" si="17"/>
        <v>7.3852471591565845</v>
      </c>
      <c r="N81" s="15"/>
    </row>
    <row r="82" spans="1:14" ht="15.75">
      <c r="A82" s="12"/>
      <c r="B82" s="34" t="s">
        <v>237</v>
      </c>
      <c r="C82" s="35">
        <f t="shared" si="12"/>
        <v>313</v>
      </c>
      <c r="D82" s="35">
        <f t="shared" si="12"/>
        <v>992</v>
      </c>
      <c r="E82" s="36">
        <f t="shared" si="10"/>
        <v>216.93290734824279</v>
      </c>
      <c r="F82" s="36">
        <f t="shared" si="13"/>
        <v>2.1203377150796197</v>
      </c>
      <c r="G82" s="35">
        <f t="shared" ref="G82:H82" si="20">G20-G51</f>
        <v>1570</v>
      </c>
      <c r="H82" s="35">
        <f t="shared" si="20"/>
        <v>5502</v>
      </c>
      <c r="I82" s="36">
        <f t="shared" si="11"/>
        <v>250.44585987261146</v>
      </c>
      <c r="J82" s="36">
        <f t="shared" si="15"/>
        <v>2.3602894807963724</v>
      </c>
      <c r="K82" s="79"/>
      <c r="L82" s="35">
        <f t="shared" ref="L82" si="21">L20-L51</f>
        <v>23431</v>
      </c>
      <c r="M82" s="36">
        <f t="shared" si="17"/>
        <v>1.2310671735735887</v>
      </c>
      <c r="N82" s="15"/>
    </row>
    <row r="83" spans="1:14" ht="15.75">
      <c r="A83" s="12"/>
      <c r="B83" s="34" t="s">
        <v>238</v>
      </c>
      <c r="C83" s="35">
        <f t="shared" si="12"/>
        <v>227</v>
      </c>
      <c r="D83" s="35">
        <f t="shared" si="12"/>
        <v>344</v>
      </c>
      <c r="E83" s="36">
        <f t="shared" si="10"/>
        <v>51.541850220264315</v>
      </c>
      <c r="F83" s="36">
        <f t="shared" si="13"/>
        <v>0.73527840119696486</v>
      </c>
      <c r="G83" s="35">
        <f t="shared" ref="G83:H83" si="22">G21-G52</f>
        <v>1135</v>
      </c>
      <c r="H83" s="35">
        <f t="shared" si="22"/>
        <v>1959</v>
      </c>
      <c r="I83" s="36">
        <f t="shared" si="11"/>
        <v>72.59911894273128</v>
      </c>
      <c r="J83" s="36">
        <f t="shared" si="15"/>
        <v>0.84038660357689821</v>
      </c>
      <c r="K83" s="79"/>
      <c r="L83" s="35">
        <f t="shared" ref="L83" si="23">L21-L52</f>
        <v>12113</v>
      </c>
      <c r="M83" s="36">
        <f t="shared" si="17"/>
        <v>0.63641827807165208</v>
      </c>
      <c r="N83" s="15"/>
    </row>
    <row r="84" spans="1:14" ht="15.75">
      <c r="A84" s="12"/>
      <c r="B84" s="34" t="s">
        <v>239</v>
      </c>
      <c r="C84" s="35">
        <f t="shared" si="12"/>
        <v>440</v>
      </c>
      <c r="D84" s="35">
        <f t="shared" si="12"/>
        <v>50</v>
      </c>
      <c r="E84" s="36">
        <f t="shared" si="10"/>
        <v>-88.63636363636364</v>
      </c>
      <c r="F84" s="36">
        <f t="shared" si="13"/>
        <v>0.10687186063909372</v>
      </c>
      <c r="G84" s="35">
        <f t="shared" ref="G84:H84" si="24">G22-G53</f>
        <v>2211</v>
      </c>
      <c r="H84" s="35">
        <f t="shared" si="24"/>
        <v>286</v>
      </c>
      <c r="I84" s="36">
        <f t="shared" si="11"/>
        <v>-87.06467661691542</v>
      </c>
      <c r="J84" s="36">
        <f t="shared" si="15"/>
        <v>0.12269043829657625</v>
      </c>
      <c r="K84" s="79"/>
      <c r="L84" s="35">
        <f t="shared" ref="L84" si="25">L22-L53</f>
        <v>15066</v>
      </c>
      <c r="M84" s="36">
        <f t="shared" si="17"/>
        <v>0.79156920477400394</v>
      </c>
      <c r="N84" s="15"/>
    </row>
    <row r="85" spans="1:14" ht="15.75">
      <c r="A85" s="12"/>
      <c r="B85" s="34" t="s">
        <v>240</v>
      </c>
      <c r="C85" s="35">
        <f t="shared" si="12"/>
        <v>2902</v>
      </c>
      <c r="D85" s="35">
        <f t="shared" si="12"/>
        <v>169</v>
      </c>
      <c r="E85" s="36">
        <f t="shared" si="10"/>
        <v>-94.176430048242594</v>
      </c>
      <c r="F85" s="36">
        <f t="shared" si="13"/>
        <v>0.36122688896013677</v>
      </c>
      <c r="G85" s="35">
        <f t="shared" ref="G85:H85" si="26">G23-G54</f>
        <v>14547</v>
      </c>
      <c r="H85" s="35">
        <f t="shared" si="26"/>
        <v>848</v>
      </c>
      <c r="I85" s="36">
        <f t="shared" si="11"/>
        <v>-94.170619371691757</v>
      </c>
      <c r="J85" s="36">
        <f t="shared" si="15"/>
        <v>0.3637814394248135</v>
      </c>
      <c r="K85" s="79"/>
      <c r="L85" s="35">
        <f t="shared" ref="L85" si="27">L23-L54</f>
        <v>77633</v>
      </c>
      <c r="M85" s="36">
        <f t="shared" si="17"/>
        <v>4.0788458830625416</v>
      </c>
      <c r="N85" s="15"/>
    </row>
    <row r="86" spans="1:14" ht="15.75">
      <c r="A86" s="12"/>
      <c r="B86" s="34" t="s">
        <v>241</v>
      </c>
      <c r="C86" s="35">
        <f t="shared" si="12"/>
        <v>898</v>
      </c>
      <c r="D86" s="35">
        <f t="shared" si="12"/>
        <v>519</v>
      </c>
      <c r="E86" s="36">
        <f t="shared" si="10"/>
        <v>-42.204899777282854</v>
      </c>
      <c r="F86" s="36">
        <f t="shared" si="13"/>
        <v>1.1093299134337928</v>
      </c>
      <c r="G86" s="35">
        <f t="shared" ref="G86:H86" si="28">G24-G55</f>
        <v>4265</v>
      </c>
      <c r="H86" s="35">
        <f t="shared" si="28"/>
        <v>3481</v>
      </c>
      <c r="I86" s="36">
        <f t="shared" si="11"/>
        <v>-18.382180539273151</v>
      </c>
      <c r="J86" s="36">
        <f t="shared" si="15"/>
        <v>1.4933056493369998</v>
      </c>
      <c r="K86" s="79"/>
      <c r="L86" s="35">
        <f t="shared" ref="L86" si="29">L24-L55</f>
        <v>31829</v>
      </c>
      <c r="M86" s="36">
        <f t="shared" si="17"/>
        <v>1.6722989658005956</v>
      </c>
      <c r="N86" s="15"/>
    </row>
    <row r="87" spans="1:14" ht="15.75">
      <c r="A87" s="12"/>
      <c r="B87" s="34" t="s">
        <v>242</v>
      </c>
      <c r="C87" s="35">
        <f t="shared" si="12"/>
        <v>2052</v>
      </c>
      <c r="D87" s="35">
        <f t="shared" si="12"/>
        <v>491</v>
      </c>
      <c r="E87" s="36">
        <f t="shared" si="10"/>
        <v>-76.072124756335285</v>
      </c>
      <c r="F87" s="36">
        <f t="shared" si="13"/>
        <v>1.0494816714759003</v>
      </c>
      <c r="G87" s="35">
        <f t="shared" ref="G87:H87" si="30">G25-G56</f>
        <v>9766</v>
      </c>
      <c r="H87" s="35">
        <f t="shared" si="30"/>
        <v>2918</v>
      </c>
      <c r="I87" s="36">
        <f t="shared" si="11"/>
        <v>-70.12082736022937</v>
      </c>
      <c r="J87" s="36">
        <f t="shared" si="15"/>
        <v>1.251785660662271</v>
      </c>
      <c r="K87" s="79"/>
      <c r="L87" s="35">
        <f t="shared" ref="L87" si="31">L25-L56</f>
        <v>66298</v>
      </c>
      <c r="M87" s="36">
        <f t="shared" si="17"/>
        <v>3.4833038057949635</v>
      </c>
      <c r="N87" s="15"/>
    </row>
    <row r="88" spans="1:14" ht="15.75">
      <c r="A88" s="12"/>
      <c r="B88" s="34" t="s">
        <v>75</v>
      </c>
      <c r="C88" s="35">
        <f t="shared" si="12"/>
        <v>2888</v>
      </c>
      <c r="D88" s="35">
        <f t="shared" si="12"/>
        <v>295</v>
      </c>
      <c r="E88" s="36">
        <f t="shared" si="10"/>
        <v>-89.785318559556785</v>
      </c>
      <c r="F88" s="36">
        <f t="shared" si="13"/>
        <v>0.63054397777065296</v>
      </c>
      <c r="G88" s="35">
        <f t="shared" ref="G88:H88" si="32">G26-G57</f>
        <v>14419</v>
      </c>
      <c r="H88" s="35">
        <f t="shared" si="32"/>
        <v>1587</v>
      </c>
      <c r="I88" s="36">
        <f t="shared" si="11"/>
        <v>-88.993688882724186</v>
      </c>
      <c r="J88" s="36">
        <f t="shared" si="15"/>
        <v>0.68080323628205075</v>
      </c>
      <c r="K88" s="79"/>
      <c r="L88" s="35">
        <f t="shared" ref="L88" si="33">L26-L57</f>
        <v>102236</v>
      </c>
      <c r="M88" s="36">
        <f t="shared" si="17"/>
        <v>5.3714900583615472</v>
      </c>
      <c r="N88" s="15"/>
    </row>
    <row r="89" spans="1:14" ht="15.75">
      <c r="A89" s="12"/>
      <c r="B89" s="34" t="s">
        <v>243</v>
      </c>
      <c r="C89" s="35">
        <f t="shared" si="12"/>
        <v>1125</v>
      </c>
      <c r="D89" s="35">
        <f t="shared" si="12"/>
        <v>210</v>
      </c>
      <c r="E89" s="36">
        <f t="shared" si="10"/>
        <v>-81.333333333333329</v>
      </c>
      <c r="F89" s="36">
        <f t="shared" si="13"/>
        <v>0.44886181468419367</v>
      </c>
      <c r="G89" s="35">
        <f t="shared" ref="G89:H89" si="34">G27-G58</f>
        <v>5123</v>
      </c>
      <c r="H89" s="35">
        <f t="shared" si="34"/>
        <v>987</v>
      </c>
      <c r="I89" s="36">
        <f t="shared" si="11"/>
        <v>-80.733944954128447</v>
      </c>
      <c r="J89" s="36">
        <f t="shared" si="15"/>
        <v>0.42341070838713551</v>
      </c>
      <c r="K89" s="79"/>
      <c r="L89" s="35">
        <f t="shared" ref="L89" si="35">L27-L58</f>
        <v>39897</v>
      </c>
      <c r="M89" s="36">
        <f t="shared" si="17"/>
        <v>2.0961925237533809</v>
      </c>
      <c r="N89" s="15"/>
    </row>
    <row r="90" spans="1:14" ht="15.75">
      <c r="A90" s="12"/>
      <c r="B90" s="34" t="s">
        <v>76</v>
      </c>
      <c r="C90" s="35">
        <f t="shared" si="12"/>
        <v>181</v>
      </c>
      <c r="D90" s="35">
        <f t="shared" si="12"/>
        <v>1866</v>
      </c>
      <c r="E90" s="36">
        <f t="shared" si="10"/>
        <v>930.93922651933701</v>
      </c>
      <c r="F90" s="36">
        <f t="shared" si="13"/>
        <v>3.9884578390509779</v>
      </c>
      <c r="G90" s="35">
        <f t="shared" ref="G90:H90" si="36">G28-G59</f>
        <v>996</v>
      </c>
      <c r="H90" s="35">
        <f t="shared" si="36"/>
        <v>9155</v>
      </c>
      <c r="I90" s="36">
        <f t="shared" si="11"/>
        <v>819.1767068273092</v>
      </c>
      <c r="J90" s="36">
        <f t="shared" si="15"/>
        <v>3.9273809881299147</v>
      </c>
      <c r="K90" s="79"/>
      <c r="L90" s="35">
        <f t="shared" ref="L90" si="37">L28-L59</f>
        <v>28657</v>
      </c>
      <c r="M90" s="36">
        <f t="shared" si="17"/>
        <v>1.5056417563526239</v>
      </c>
      <c r="N90" s="15"/>
    </row>
    <row r="91" spans="1:14" ht="15.75">
      <c r="A91" s="12"/>
      <c r="B91" s="34" t="s">
        <v>244</v>
      </c>
      <c r="C91" s="35">
        <f t="shared" si="12"/>
        <v>749</v>
      </c>
      <c r="D91" s="35">
        <f t="shared" si="12"/>
        <v>926</v>
      </c>
      <c r="E91" s="36">
        <f t="shared" si="10"/>
        <v>23.631508678237644</v>
      </c>
      <c r="F91" s="36">
        <f t="shared" si="13"/>
        <v>1.9792668590360158</v>
      </c>
      <c r="G91" s="35">
        <f t="shared" ref="G91:H91" si="38">G29-G60</f>
        <v>3574</v>
      </c>
      <c r="H91" s="35">
        <f t="shared" si="38"/>
        <v>4803</v>
      </c>
      <c r="I91" s="36">
        <f t="shared" si="11"/>
        <v>34.38724118634584</v>
      </c>
      <c r="J91" s="36">
        <f t="shared" si="15"/>
        <v>2.0604271857987961</v>
      </c>
      <c r="K91" s="79"/>
      <c r="L91" s="35">
        <f t="shared" ref="L91" si="39">L29-L60</f>
        <v>42585</v>
      </c>
      <c r="M91" s="36">
        <f t="shared" si="17"/>
        <v>2.2374203229324943</v>
      </c>
      <c r="N91" s="15"/>
    </row>
    <row r="92" spans="1:14" ht="15.75">
      <c r="A92" s="12"/>
      <c r="B92" s="34" t="s">
        <v>79</v>
      </c>
      <c r="C92" s="35">
        <f t="shared" si="12"/>
        <v>80</v>
      </c>
      <c r="D92" s="35">
        <f t="shared" si="12"/>
        <v>852</v>
      </c>
      <c r="E92" s="36">
        <f t="shared" si="10"/>
        <v>965</v>
      </c>
      <c r="F92" s="36">
        <f t="shared" si="13"/>
        <v>1.8210965052901571</v>
      </c>
      <c r="G92" s="35">
        <f t="shared" ref="G92:H92" si="40">G30-G61</f>
        <v>410</v>
      </c>
      <c r="H92" s="35">
        <f t="shared" si="40"/>
        <v>4788</v>
      </c>
      <c r="I92" s="36">
        <f t="shared" si="11"/>
        <v>1067.8048780487804</v>
      </c>
      <c r="J92" s="36">
        <f t="shared" si="15"/>
        <v>2.0539923726014235</v>
      </c>
      <c r="K92" s="79"/>
      <c r="L92" s="35">
        <f t="shared" ref="L92" si="41">L30-L61</f>
        <v>11695</v>
      </c>
      <c r="M92" s="36">
        <f t="shared" si="17"/>
        <v>0.61445651465763818</v>
      </c>
      <c r="N92" s="15"/>
    </row>
    <row r="93" spans="1:14" ht="15.75">
      <c r="A93" s="12"/>
      <c r="B93" s="34" t="s">
        <v>245</v>
      </c>
      <c r="C93" s="35">
        <f t="shared" si="12"/>
        <v>2011</v>
      </c>
      <c r="D93" s="35">
        <f t="shared" si="12"/>
        <v>286</v>
      </c>
      <c r="E93" s="36">
        <f t="shared" si="10"/>
        <v>-85.778219791148686</v>
      </c>
      <c r="F93" s="36">
        <f t="shared" si="13"/>
        <v>0.6113070428556161</v>
      </c>
      <c r="G93" s="35">
        <f t="shared" ref="G93:H93" si="42">G31-G62</f>
        <v>9819</v>
      </c>
      <c r="H93" s="35">
        <f t="shared" si="42"/>
        <v>1555</v>
      </c>
      <c r="I93" s="36">
        <f t="shared" si="11"/>
        <v>-84.163356757307255</v>
      </c>
      <c r="J93" s="36">
        <f t="shared" si="15"/>
        <v>0.66707563479432197</v>
      </c>
      <c r="K93" s="79"/>
      <c r="L93" s="35">
        <f t="shared" ref="L93" si="43">L31-L62</f>
        <v>69225</v>
      </c>
      <c r="M93" s="36">
        <f t="shared" si="17"/>
        <v>3.6370886897969221</v>
      </c>
      <c r="N93" s="15"/>
    </row>
    <row r="94" spans="1:14" ht="15.75">
      <c r="A94" s="12"/>
      <c r="B94" s="34" t="s">
        <v>78</v>
      </c>
      <c r="C94" s="35">
        <f t="shared" si="12"/>
        <v>2261</v>
      </c>
      <c r="D94" s="35">
        <f t="shared" si="12"/>
        <v>2907</v>
      </c>
      <c r="E94" s="36">
        <f t="shared" si="10"/>
        <v>28.57142857142858</v>
      </c>
      <c r="F94" s="36">
        <f t="shared" si="13"/>
        <v>6.2135299775569095</v>
      </c>
      <c r="G94" s="35">
        <f t="shared" ref="G94:H94" si="44">G32-G63</f>
        <v>10540</v>
      </c>
      <c r="H94" s="35">
        <f t="shared" si="44"/>
        <v>13976</v>
      </c>
      <c r="I94" s="36">
        <f t="shared" si="11"/>
        <v>32.599620493358628</v>
      </c>
      <c r="J94" s="36">
        <f t="shared" si="15"/>
        <v>5.9955299497655581</v>
      </c>
      <c r="K94" s="79"/>
      <c r="L94" s="35">
        <f t="shared" ref="L94" si="45">L32-L63</f>
        <v>86816</v>
      </c>
      <c r="M94" s="36">
        <f t="shared" si="17"/>
        <v>4.5613216568206516</v>
      </c>
      <c r="N94" s="15"/>
    </row>
    <row r="95" spans="1:14" ht="15.75">
      <c r="A95" s="12"/>
      <c r="B95" s="34" t="s">
        <v>246</v>
      </c>
      <c r="C95" s="35">
        <f t="shared" si="12"/>
        <v>551</v>
      </c>
      <c r="D95" s="35">
        <f t="shared" si="12"/>
        <v>4448</v>
      </c>
      <c r="E95" s="36">
        <f t="shared" si="10"/>
        <v>707.25952813067147</v>
      </c>
      <c r="F95" s="36">
        <f t="shared" si="13"/>
        <v>9.5073207224537786</v>
      </c>
      <c r="G95" s="35">
        <f t="shared" ref="G95:H95" si="46">G33-G64</f>
        <v>3593</v>
      </c>
      <c r="H95" s="35">
        <f t="shared" si="46"/>
        <v>21809</v>
      </c>
      <c r="I95" s="36">
        <f t="shared" si="11"/>
        <v>506.9858057333704</v>
      </c>
      <c r="J95" s="36">
        <f t="shared" si="15"/>
        <v>9.3557894014336771</v>
      </c>
      <c r="K95" s="79"/>
      <c r="L95" s="35">
        <f t="shared" ref="L95" si="47">L33-L64</f>
        <v>68409</v>
      </c>
      <c r="M95" s="36">
        <f t="shared" si="17"/>
        <v>3.5942159650461196</v>
      </c>
      <c r="N95" s="15"/>
    </row>
    <row r="96" spans="1:14" ht="15.75">
      <c r="A96" s="12"/>
      <c r="B96" s="34" t="s">
        <v>247</v>
      </c>
      <c r="C96" s="35">
        <f t="shared" si="12"/>
        <v>1504</v>
      </c>
      <c r="D96" s="35">
        <f t="shared" si="12"/>
        <v>951</v>
      </c>
      <c r="E96" s="36">
        <f t="shared" si="10"/>
        <v>-36.768617021276597</v>
      </c>
      <c r="F96" s="36">
        <f t="shared" si="13"/>
        <v>2.0327027893555627</v>
      </c>
      <c r="G96" s="35">
        <f t="shared" ref="G96:H96" si="48">G34-G65</f>
        <v>7060</v>
      </c>
      <c r="H96" s="35">
        <f t="shared" si="48"/>
        <v>4975</v>
      </c>
      <c r="I96" s="36">
        <f t="shared" si="11"/>
        <v>-29.532577903682721</v>
      </c>
      <c r="J96" s="36">
        <f t="shared" si="15"/>
        <v>2.1342130437953388</v>
      </c>
      <c r="K96" s="79"/>
      <c r="L96" s="35">
        <f t="shared" ref="L96" si="49">L34-L65</f>
        <v>57343</v>
      </c>
      <c r="M96" s="36">
        <f t="shared" si="17"/>
        <v>3.0128071757172248</v>
      </c>
      <c r="N96" s="15"/>
    </row>
    <row r="97" spans="1:14" ht="15.75">
      <c r="A97" s="12"/>
      <c r="B97" s="34" t="s">
        <v>248</v>
      </c>
      <c r="C97" s="35">
        <f t="shared" si="12"/>
        <v>66</v>
      </c>
      <c r="D97" s="35">
        <f t="shared" si="12"/>
        <v>4630</v>
      </c>
      <c r="E97" s="36">
        <f t="shared" si="10"/>
        <v>6915.1515151515159</v>
      </c>
      <c r="F97" s="36">
        <f t="shared" si="13"/>
        <v>9.896334295180079</v>
      </c>
      <c r="G97" s="35">
        <f t="shared" ref="G97:H97" si="50">G35-G66</f>
        <v>402</v>
      </c>
      <c r="H97" s="35">
        <f t="shared" si="50"/>
        <v>21313</v>
      </c>
      <c r="I97" s="36">
        <f t="shared" si="11"/>
        <v>5201.7412935323382</v>
      </c>
      <c r="J97" s="36">
        <f t="shared" si="15"/>
        <v>9.1430115783738799</v>
      </c>
      <c r="K97" s="79"/>
      <c r="L97" s="35">
        <f t="shared" ref="L97" si="51">L35-L66</f>
        <v>44853</v>
      </c>
      <c r="M97" s="36">
        <f t="shared" si="17"/>
        <v>2.3565812784898714</v>
      </c>
      <c r="N97" s="15"/>
    </row>
    <row r="98" spans="1:14" ht="15.75">
      <c r="A98" s="12"/>
      <c r="B98" s="34" t="s">
        <v>77</v>
      </c>
      <c r="C98" s="35">
        <f t="shared" si="12"/>
        <v>323</v>
      </c>
      <c r="D98" s="35">
        <f t="shared" si="12"/>
        <v>1328</v>
      </c>
      <c r="E98" s="36">
        <f t="shared" si="10"/>
        <v>311.14551083591334</v>
      </c>
      <c r="F98" s="36">
        <f t="shared" si="13"/>
        <v>2.8385166185743294</v>
      </c>
      <c r="G98" s="35">
        <f t="shared" ref="G98:H98" si="52">G36-G67</f>
        <v>1562</v>
      </c>
      <c r="H98" s="35">
        <f t="shared" si="52"/>
        <v>6325</v>
      </c>
      <c r="I98" s="36">
        <f t="shared" si="11"/>
        <v>304.92957746478868</v>
      </c>
      <c r="J98" s="36">
        <f t="shared" si="15"/>
        <v>2.7133462315588979</v>
      </c>
      <c r="K98" s="79"/>
      <c r="L98" s="35">
        <f t="shared" ref="L98" si="53">L36-L67</f>
        <v>23683</v>
      </c>
      <c r="M98" s="36">
        <f t="shared" si="17"/>
        <v>1.2443072797466306</v>
      </c>
      <c r="N98" s="15"/>
    </row>
    <row r="99" spans="1:14" ht="15.75">
      <c r="A99" s="12"/>
      <c r="B99" s="34" t="s">
        <v>249</v>
      </c>
      <c r="C99" s="35">
        <f t="shared" si="12"/>
        <v>926</v>
      </c>
      <c r="D99" s="35">
        <f t="shared" si="12"/>
        <v>2983</v>
      </c>
      <c r="E99" s="36">
        <f t="shared" si="10"/>
        <v>222.13822894168467</v>
      </c>
      <c r="F99" s="36">
        <f t="shared" si="13"/>
        <v>6.3759752057283317</v>
      </c>
      <c r="G99" s="35">
        <f t="shared" ref="G99:H99" si="54">G37-G68</f>
        <v>4251</v>
      </c>
      <c r="H99" s="35">
        <f t="shared" si="54"/>
        <v>14404</v>
      </c>
      <c r="I99" s="36">
        <f t="shared" si="11"/>
        <v>238.83792048929661</v>
      </c>
      <c r="J99" s="36">
        <f t="shared" si="15"/>
        <v>6.1791366196639315</v>
      </c>
      <c r="K99" s="79"/>
      <c r="L99" s="35">
        <f t="shared" ref="L99" si="55">L37-L68</f>
        <v>52368</v>
      </c>
      <c r="M99" s="36">
        <f t="shared" si="17"/>
        <v>2.7514201590073704</v>
      </c>
      <c r="N99" s="15"/>
    </row>
    <row r="100" spans="1:14" ht="15.75">
      <c r="A100" s="12"/>
      <c r="B100" s="34" t="s">
        <v>250</v>
      </c>
      <c r="C100" s="35">
        <f t="shared" si="12"/>
        <v>741</v>
      </c>
      <c r="D100" s="35">
        <f t="shared" si="12"/>
        <v>2432</v>
      </c>
      <c r="E100" s="36">
        <f t="shared" si="10"/>
        <v>228.2051282051282</v>
      </c>
      <c r="F100" s="36">
        <f t="shared" si="13"/>
        <v>5.1982473014855186</v>
      </c>
      <c r="G100" s="35">
        <f t="shared" ref="G100:H100" si="56">G38-G69</f>
        <v>3285</v>
      </c>
      <c r="H100" s="35">
        <f t="shared" si="56"/>
        <v>12164</v>
      </c>
      <c r="I100" s="36">
        <f t="shared" si="11"/>
        <v>270.28919330289193</v>
      </c>
      <c r="J100" s="36">
        <f t="shared" si="15"/>
        <v>5.2182045155229142</v>
      </c>
      <c r="K100" s="79"/>
      <c r="L100" s="35">
        <f t="shared" ref="L100" si="57">L38-L69</f>
        <v>40108</v>
      </c>
      <c r="M100" s="36">
        <f t="shared" si="17"/>
        <v>2.1072784856681106</v>
      </c>
      <c r="N100" s="15"/>
    </row>
    <row r="101" spans="1:14" ht="15.75">
      <c r="A101" s="12"/>
      <c r="B101" s="34" t="s">
        <v>251</v>
      </c>
      <c r="C101" s="35">
        <f t="shared" si="12"/>
        <v>2168</v>
      </c>
      <c r="D101" s="35">
        <f t="shared" si="12"/>
        <v>114</v>
      </c>
      <c r="E101" s="36">
        <f t="shared" si="10"/>
        <v>-94.741697416974162</v>
      </c>
      <c r="F101" s="36">
        <f t="shared" si="13"/>
        <v>0.2436678422571337</v>
      </c>
      <c r="G101" s="35">
        <f t="shared" ref="G101:H101" si="58">G39-G70</f>
        <v>10056</v>
      </c>
      <c r="H101" s="35">
        <f t="shared" si="58"/>
        <v>637</v>
      </c>
      <c r="I101" s="36">
        <f t="shared" si="11"/>
        <v>-93.665473349244238</v>
      </c>
      <c r="J101" s="36">
        <f t="shared" si="15"/>
        <v>0.27326506711510162</v>
      </c>
      <c r="K101" s="79"/>
      <c r="L101" s="35">
        <f t="shared" ref="L101" si="59">L39-L70</f>
        <v>55351</v>
      </c>
      <c r="M101" s="36">
        <f t="shared" si="17"/>
        <v>2.9081472888255604</v>
      </c>
      <c r="N101" s="15"/>
    </row>
    <row r="102" spans="1:14" ht="15.75">
      <c r="A102" s="12"/>
      <c r="B102" s="34" t="s">
        <v>252</v>
      </c>
      <c r="C102" s="35">
        <f t="shared" si="12"/>
        <v>2797</v>
      </c>
      <c r="D102" s="35">
        <f t="shared" si="12"/>
        <v>1009</v>
      </c>
      <c r="E102" s="36">
        <f t="shared" si="10"/>
        <v>-63.925634608509121</v>
      </c>
      <c r="F102" s="36">
        <f t="shared" si="13"/>
        <v>2.1566741476969113</v>
      </c>
      <c r="G102" s="35">
        <f t="shared" ref="G102:H102" si="60">G40-G71</f>
        <v>12839</v>
      </c>
      <c r="H102" s="35">
        <f t="shared" si="60"/>
        <v>5252</v>
      </c>
      <c r="I102" s="36">
        <f t="shared" si="11"/>
        <v>-59.093387335462253</v>
      </c>
      <c r="J102" s="36">
        <f t="shared" si="15"/>
        <v>2.2530425941734911</v>
      </c>
      <c r="K102" s="79"/>
      <c r="L102" s="35">
        <f t="shared" ref="L102" si="61">L40-L71</f>
        <v>100110</v>
      </c>
      <c r="M102" s="36">
        <f t="shared" si="17"/>
        <v>5.2597897975524717</v>
      </c>
      <c r="N102" s="15"/>
    </row>
    <row r="103" spans="1:14" ht="15.75">
      <c r="A103" s="12"/>
      <c r="B103" s="34" t="s">
        <v>71</v>
      </c>
      <c r="C103" s="35">
        <f t="shared" si="12"/>
        <v>15466</v>
      </c>
      <c r="D103" s="35">
        <f t="shared" si="12"/>
        <v>15158</v>
      </c>
      <c r="E103" s="36">
        <f t="shared" si="10"/>
        <v>-1.9914651493598834</v>
      </c>
      <c r="F103" s="36">
        <f t="shared" si="13"/>
        <v>32.399273271347653</v>
      </c>
      <c r="G103" s="35">
        <f t="shared" ref="G103:H103" si="62">G41-G72</f>
        <v>72755</v>
      </c>
      <c r="H103" s="35">
        <f t="shared" si="62"/>
        <v>72749</v>
      </c>
      <c r="I103" s="36">
        <f t="shared" si="11"/>
        <v>-8.2468558861958918E-3</v>
      </c>
      <c r="J103" s="36">
        <f t="shared" si="15"/>
        <v>31.208415019711978</v>
      </c>
      <c r="K103" s="79"/>
      <c r="L103" s="35">
        <f t="shared" ref="L103" si="63">L41-L72</f>
        <v>596497</v>
      </c>
      <c r="M103" s="36">
        <f t="shared" si="17"/>
        <v>31.340014332940335</v>
      </c>
      <c r="N103" s="15"/>
    </row>
    <row r="104" spans="1:14" ht="15.75">
      <c r="A104" s="12"/>
      <c r="B104" s="40" t="s">
        <v>70</v>
      </c>
      <c r="C104" s="42">
        <f>SUM(C79:C103)</f>
        <v>46544</v>
      </c>
      <c r="D104" s="42">
        <f>SUM(D79:D103)</f>
        <v>46785</v>
      </c>
      <c r="E104" s="42">
        <f t="shared" si="10"/>
        <v>0.51778961842556814</v>
      </c>
      <c r="F104" s="97">
        <f>SUM(F79:F103)</f>
        <v>100</v>
      </c>
      <c r="G104" s="42">
        <f>SUM(G79:G103)</f>
        <v>222958</v>
      </c>
      <c r="H104" s="42">
        <f>SUM(H79:H103)</f>
        <v>233107</v>
      </c>
      <c r="I104" s="42">
        <f t="shared" si="11"/>
        <v>4.5519783995191965</v>
      </c>
      <c r="J104" s="97">
        <f>SUM(J79:J103)</f>
        <v>100.00000000000001</v>
      </c>
      <c r="K104" s="4"/>
      <c r="L104" s="42">
        <f>SUM(L79:L103)</f>
        <v>1903308</v>
      </c>
      <c r="M104" s="97">
        <f>SUM(M79:M103)</f>
        <v>100.00000000000003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310</v>
      </c>
      <c r="N13" s="15"/>
    </row>
    <row r="14" spans="1:22" ht="31.5" customHeight="1">
      <c r="A14" s="12"/>
      <c r="B14" s="30" t="s">
        <v>258</v>
      </c>
      <c r="C14" s="104" t="s">
        <v>307</v>
      </c>
      <c r="D14" s="104"/>
      <c r="E14" s="101" t="s">
        <v>319</v>
      </c>
      <c r="F14" s="101" t="s">
        <v>306</v>
      </c>
      <c r="G14" s="105" t="s">
        <v>308</v>
      </c>
      <c r="H14" s="106"/>
      <c r="I14" s="101" t="s">
        <v>319</v>
      </c>
      <c r="J14" s="101" t="s">
        <v>306</v>
      </c>
      <c r="K14" s="94"/>
      <c r="L14" s="86" t="s">
        <v>309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321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5028</v>
      </c>
      <c r="D17" s="35">
        <v>5445</v>
      </c>
      <c r="E17" s="36">
        <f t="shared" ref="E17:I24" si="0">IF(ISBLANK(D17),"",(IFERROR(((D17/C17-1)*100),"")))</f>
        <v>8.293556085918862</v>
      </c>
      <c r="F17" s="36">
        <f>+(D17*100)/$D$24</f>
        <v>5.6040427327556044</v>
      </c>
      <c r="G17" s="35">
        <v>23328</v>
      </c>
      <c r="H17" s="35">
        <v>27782</v>
      </c>
      <c r="I17" s="36">
        <f t="shared" si="0"/>
        <v>19.092935528120702</v>
      </c>
      <c r="J17" s="36">
        <f>+(H17*100)/$H$24</f>
        <v>5.6228849921471475</v>
      </c>
      <c r="K17" s="79"/>
      <c r="L17" s="35">
        <v>174250</v>
      </c>
      <c r="M17" s="36">
        <f>+(L17*100)/$L$24</f>
        <v>4.125418401473171</v>
      </c>
      <c r="N17" s="15"/>
    </row>
    <row r="18" spans="1:14" ht="15.75">
      <c r="A18" s="12"/>
      <c r="B18" s="34" t="s">
        <v>60</v>
      </c>
      <c r="C18" s="35">
        <v>34828</v>
      </c>
      <c r="D18" s="35">
        <v>34535</v>
      </c>
      <c r="E18" s="36">
        <f t="shared" si="0"/>
        <v>-0.84127713334098964</v>
      </c>
      <c r="F18" s="36">
        <f t="shared" ref="F18:F23" si="1">+(D18*100)/$D$24</f>
        <v>35.543731088285547</v>
      </c>
      <c r="G18" s="35">
        <v>162700</v>
      </c>
      <c r="H18" s="35">
        <v>176006</v>
      </c>
      <c r="I18" s="36">
        <f t="shared" si="0"/>
        <v>8.1782421634910776</v>
      </c>
      <c r="J18" s="36">
        <f t="shared" ref="J18:J23" si="2">+(H18*100)/$H$24</f>
        <v>35.622399248716825</v>
      </c>
      <c r="K18" s="79"/>
      <c r="L18" s="35">
        <v>1266634</v>
      </c>
      <c r="M18" s="36">
        <f t="shared" ref="M18:M23" si="3">+(L18*100)/$L$24</f>
        <v>29.987920869621625</v>
      </c>
      <c r="N18" s="15"/>
    </row>
    <row r="19" spans="1:14" ht="15.75">
      <c r="A19" s="12"/>
      <c r="B19" s="34" t="s">
        <v>80</v>
      </c>
      <c r="C19" s="35">
        <v>15368</v>
      </c>
      <c r="D19" s="35">
        <v>13372</v>
      </c>
      <c r="E19" s="36">
        <f t="shared" si="0"/>
        <v>-12.988027069234775</v>
      </c>
      <c r="F19" s="36">
        <f t="shared" si="1"/>
        <v>13.762582079413763</v>
      </c>
      <c r="G19" s="35">
        <v>78339</v>
      </c>
      <c r="H19" s="35">
        <v>69663</v>
      </c>
      <c r="I19" s="36">
        <f t="shared" si="0"/>
        <v>-11.074943514724467</v>
      </c>
      <c r="J19" s="36">
        <f t="shared" si="2"/>
        <v>14.099310244328946</v>
      </c>
      <c r="K19" s="79"/>
      <c r="L19" s="35">
        <v>658072</v>
      </c>
      <c r="M19" s="36">
        <f t="shared" si="3"/>
        <v>15.580042113596859</v>
      </c>
      <c r="N19" s="15"/>
    </row>
    <row r="20" spans="1:14" ht="15.75">
      <c r="A20" s="12"/>
      <c r="B20" s="34" t="s">
        <v>81</v>
      </c>
      <c r="C20" s="35">
        <v>6636</v>
      </c>
      <c r="D20" s="35">
        <v>5657</v>
      </c>
      <c r="E20" s="36">
        <f t="shared" si="0"/>
        <v>-14.752863170584686</v>
      </c>
      <c r="F20" s="36">
        <f t="shared" si="1"/>
        <v>5.8222350301558219</v>
      </c>
      <c r="G20" s="35">
        <v>33662</v>
      </c>
      <c r="H20" s="35">
        <v>29473</v>
      </c>
      <c r="I20" s="36">
        <f t="shared" si="0"/>
        <v>-12.444299209791454</v>
      </c>
      <c r="J20" s="36">
        <f t="shared" si="2"/>
        <v>5.9651317174268552</v>
      </c>
      <c r="K20" s="79"/>
      <c r="L20" s="35">
        <v>296511</v>
      </c>
      <c r="M20" s="36">
        <f t="shared" si="3"/>
        <v>7.0199824139983438</v>
      </c>
      <c r="N20" s="15"/>
    </row>
    <row r="21" spans="1:14" ht="15.75">
      <c r="A21" s="12"/>
      <c r="B21" s="34" t="s">
        <v>59</v>
      </c>
      <c r="C21" s="35">
        <v>14483</v>
      </c>
      <c r="D21" s="35">
        <v>13587</v>
      </c>
      <c r="E21" s="36">
        <f t="shared" si="0"/>
        <v>-6.1865635572740496</v>
      </c>
      <c r="F21" s="36">
        <f t="shared" si="1"/>
        <v>13.983862003663983</v>
      </c>
      <c r="G21" s="35">
        <v>77644</v>
      </c>
      <c r="H21" s="35">
        <v>70020</v>
      </c>
      <c r="I21" s="36">
        <f t="shared" si="0"/>
        <v>-9.8191746947607008</v>
      </c>
      <c r="J21" s="36">
        <f t="shared" si="2"/>
        <v>14.171564579589061</v>
      </c>
      <c r="K21" s="79"/>
      <c r="L21" s="35">
        <v>712755</v>
      </c>
      <c r="M21" s="36">
        <f t="shared" si="3"/>
        <v>16.874677720183701</v>
      </c>
      <c r="N21" s="15"/>
    </row>
    <row r="22" spans="1:14" ht="15.75">
      <c r="A22" s="12"/>
      <c r="B22" s="34" t="s">
        <v>86</v>
      </c>
      <c r="C22" s="35">
        <v>2223</v>
      </c>
      <c r="D22" s="35">
        <v>2030</v>
      </c>
      <c r="E22" s="36">
        <f t="shared" si="0"/>
        <v>-8.6819613135402651</v>
      </c>
      <c r="F22" s="36">
        <f t="shared" si="1"/>
        <v>2.0892941685020894</v>
      </c>
      <c r="G22" s="35">
        <v>13495</v>
      </c>
      <c r="H22" s="35">
        <v>11570</v>
      </c>
      <c r="I22" s="36">
        <f t="shared" si="0"/>
        <v>-14.264542423119675</v>
      </c>
      <c r="J22" s="36">
        <f t="shared" si="2"/>
        <v>2.341688120334839</v>
      </c>
      <c r="K22" s="79"/>
      <c r="L22" s="35">
        <v>125936</v>
      </c>
      <c r="M22" s="36">
        <f t="shared" si="3"/>
        <v>2.9815706846939758</v>
      </c>
      <c r="N22" s="15"/>
    </row>
    <row r="23" spans="1:14" ht="15.75">
      <c r="A23" s="12"/>
      <c r="B23" s="34" t="s">
        <v>253</v>
      </c>
      <c r="C23" s="35">
        <v>19404</v>
      </c>
      <c r="D23" s="35">
        <v>22536</v>
      </c>
      <c r="E23" s="36">
        <f t="shared" si="0"/>
        <v>16.141001855287573</v>
      </c>
      <c r="F23" s="36">
        <f t="shared" si="1"/>
        <v>23.194252897223194</v>
      </c>
      <c r="G23" s="35">
        <v>99369</v>
      </c>
      <c r="H23" s="35">
        <v>109574</v>
      </c>
      <c r="I23" s="36">
        <f t="shared" si="0"/>
        <v>10.269802453481457</v>
      </c>
      <c r="J23" s="36">
        <f t="shared" si="2"/>
        <v>22.177021097456322</v>
      </c>
      <c r="K23" s="79"/>
      <c r="L23" s="35">
        <v>989656</v>
      </c>
      <c r="M23" s="36">
        <f t="shared" si="3"/>
        <v>23.430387796432324</v>
      </c>
      <c r="N23" s="15"/>
    </row>
    <row r="24" spans="1:14" ht="15.75">
      <c r="A24" s="12"/>
      <c r="B24" s="40" t="s">
        <v>70</v>
      </c>
      <c r="C24" s="37">
        <f>SUM(C17:C23)</f>
        <v>97970</v>
      </c>
      <c r="D24" s="37">
        <f>SUM(D17:D23)</f>
        <v>97162</v>
      </c>
      <c r="E24" s="38">
        <f t="shared" si="0"/>
        <v>-0.82474226804123418</v>
      </c>
      <c r="F24" s="38">
        <f>SUM(F17:F23)</f>
        <v>100</v>
      </c>
      <c r="G24" s="37">
        <f>SUM(G17:G23)</f>
        <v>488537</v>
      </c>
      <c r="H24" s="37">
        <f>SUM(H17:H23)</f>
        <v>494088</v>
      </c>
      <c r="I24" s="38">
        <f t="shared" si="0"/>
        <v>1.1362496596982519</v>
      </c>
      <c r="J24" s="38">
        <f>SUM(J17:J23)</f>
        <v>100</v>
      </c>
      <c r="K24" s="4"/>
      <c r="L24" s="37">
        <f>SUM(L17:L23)</f>
        <v>4223814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311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1932</v>
      </c>
      <c r="D27" s="35">
        <v>2077</v>
      </c>
      <c r="E27" s="36">
        <f t="shared" ref="E27:I33" si="4">IF(ISBLANK(D27),"",(IFERROR(((D27/C27-1)*100),"")))</f>
        <v>7.5051759834368514</v>
      </c>
      <c r="F27" s="36">
        <f>+(D27*100)/$D$34</f>
        <v>4.1229132342140264</v>
      </c>
      <c r="G27" s="35">
        <v>9572</v>
      </c>
      <c r="H27" s="35">
        <v>11018</v>
      </c>
      <c r="I27" s="36">
        <f t="shared" si="4"/>
        <v>15.106560802340162</v>
      </c>
      <c r="J27" s="36">
        <f>+(H27*100)/$H$34</f>
        <v>4.2217632701231125</v>
      </c>
      <c r="K27" s="79"/>
      <c r="L27" s="35">
        <v>72029</v>
      </c>
      <c r="M27" s="36">
        <f>+(L27*100)/$L$34</f>
        <v>3.1040212781177896</v>
      </c>
      <c r="N27" s="15"/>
    </row>
    <row r="28" spans="1:14" ht="15.75">
      <c r="A28" s="12"/>
      <c r="B28" s="34" t="s">
        <v>60</v>
      </c>
      <c r="C28" s="36">
        <v>16331</v>
      </c>
      <c r="D28" s="35">
        <v>16144</v>
      </c>
      <c r="E28" s="36">
        <f t="shared" si="4"/>
        <v>-1.1450615394035912</v>
      </c>
      <c r="F28" s="36">
        <f t="shared" ref="F28:F33" si="5">+(D28*100)/$D$34</f>
        <v>32.046370367429581</v>
      </c>
      <c r="G28" s="35">
        <v>78597</v>
      </c>
      <c r="H28" s="35">
        <v>83726</v>
      </c>
      <c r="I28" s="36">
        <f t="shared" si="4"/>
        <v>6.5256943649248722</v>
      </c>
      <c r="J28" s="36">
        <f t="shared" ref="J28:J33" si="6">+(H28*100)/$H$34</f>
        <v>32.081262620650548</v>
      </c>
      <c r="K28" s="79"/>
      <c r="L28" s="35">
        <v>622126</v>
      </c>
      <c r="M28" s="36">
        <f t="shared" ref="M28:M33" si="7">+(L28*100)/$L$34</f>
        <v>26.809928524209806</v>
      </c>
      <c r="N28" s="15"/>
    </row>
    <row r="29" spans="1:14" ht="15.75">
      <c r="A29" s="12"/>
      <c r="B29" s="34" t="s">
        <v>80</v>
      </c>
      <c r="C29" s="36">
        <v>9901</v>
      </c>
      <c r="D29" s="35">
        <v>8559</v>
      </c>
      <c r="E29" s="36">
        <f t="shared" si="4"/>
        <v>-13.554186445813555</v>
      </c>
      <c r="F29" s="36">
        <f t="shared" si="5"/>
        <v>16.989896182781823</v>
      </c>
      <c r="G29" s="35">
        <v>51312</v>
      </c>
      <c r="H29" s="35">
        <v>44876</v>
      </c>
      <c r="I29" s="36">
        <f t="shared" si="4"/>
        <v>-12.542874961022765</v>
      </c>
      <c r="J29" s="36">
        <f t="shared" si="6"/>
        <v>17.195121483939445</v>
      </c>
      <c r="K29" s="79"/>
      <c r="L29" s="35">
        <v>425808</v>
      </c>
      <c r="M29" s="36">
        <f t="shared" si="7"/>
        <v>18.349790950766771</v>
      </c>
      <c r="N29" s="15"/>
    </row>
    <row r="30" spans="1:14" ht="15.75">
      <c r="A30" s="12"/>
      <c r="B30" s="34" t="s">
        <v>81</v>
      </c>
      <c r="C30" s="36">
        <v>3609</v>
      </c>
      <c r="D30" s="35">
        <v>2952</v>
      </c>
      <c r="E30" s="36">
        <f t="shared" si="4"/>
        <v>-18.204488778054863</v>
      </c>
      <c r="F30" s="36">
        <f t="shared" si="5"/>
        <v>5.8598169799710185</v>
      </c>
      <c r="G30" s="35">
        <v>18611</v>
      </c>
      <c r="H30" s="35">
        <v>16051</v>
      </c>
      <c r="I30" s="36">
        <f t="shared" si="4"/>
        <v>-13.755306001826872</v>
      </c>
      <c r="J30" s="36">
        <f t="shared" si="6"/>
        <v>6.1502561489150551</v>
      </c>
      <c r="K30" s="79"/>
      <c r="L30" s="35">
        <v>164021</v>
      </c>
      <c r="M30" s="36">
        <f t="shared" si="7"/>
        <v>7.0683290627130466</v>
      </c>
      <c r="N30" s="15"/>
    </row>
    <row r="31" spans="1:14" ht="15.75">
      <c r="A31" s="12"/>
      <c r="B31" s="34" t="s">
        <v>59</v>
      </c>
      <c r="C31" s="36">
        <v>8417</v>
      </c>
      <c r="D31" s="35">
        <v>7903</v>
      </c>
      <c r="E31" s="36">
        <f t="shared" si="4"/>
        <v>-6.1066888440061806</v>
      </c>
      <c r="F31" s="36">
        <f t="shared" si="5"/>
        <v>15.687714631677155</v>
      </c>
      <c r="G31" s="35">
        <v>46670</v>
      </c>
      <c r="H31" s="35">
        <v>41250</v>
      </c>
      <c r="I31" s="36">
        <f t="shared" si="4"/>
        <v>-11.613456181701309</v>
      </c>
      <c r="J31" s="36">
        <f t="shared" si="6"/>
        <v>15.805748311179741</v>
      </c>
      <c r="K31" s="79"/>
      <c r="L31" s="35">
        <v>418696</v>
      </c>
      <c r="M31" s="36">
        <f t="shared" si="7"/>
        <v>18.043306072037737</v>
      </c>
      <c r="N31" s="15"/>
    </row>
    <row r="32" spans="1:14" ht="15.75">
      <c r="A32" s="12"/>
      <c r="B32" s="34" t="s">
        <v>86</v>
      </c>
      <c r="C32" s="36">
        <v>1207</v>
      </c>
      <c r="D32" s="35">
        <v>1080</v>
      </c>
      <c r="E32" s="36">
        <f t="shared" si="4"/>
        <v>-10.521955260977634</v>
      </c>
      <c r="F32" s="36">
        <f t="shared" si="5"/>
        <v>2.1438354804772017</v>
      </c>
      <c r="G32" s="35">
        <v>7798</v>
      </c>
      <c r="H32" s="35">
        <v>6482</v>
      </c>
      <c r="I32" s="36">
        <f t="shared" si="4"/>
        <v>-16.876122082585276</v>
      </c>
      <c r="J32" s="36">
        <f t="shared" si="6"/>
        <v>2.4837057103773836</v>
      </c>
      <c r="K32" s="79"/>
      <c r="L32" s="35">
        <v>71283</v>
      </c>
      <c r="M32" s="36">
        <f t="shared" si="7"/>
        <v>3.0718731173287206</v>
      </c>
      <c r="N32" s="15"/>
    </row>
    <row r="33" spans="1:14" ht="15.75">
      <c r="A33" s="12"/>
      <c r="B33" s="34" t="s">
        <v>253</v>
      </c>
      <c r="C33" s="36">
        <v>10029</v>
      </c>
      <c r="D33" s="35">
        <v>11662</v>
      </c>
      <c r="E33" s="36">
        <f t="shared" si="4"/>
        <v>16.282779938179281</v>
      </c>
      <c r="F33" s="36">
        <f t="shared" si="5"/>
        <v>23.149453123449192</v>
      </c>
      <c r="G33" s="35">
        <v>53019</v>
      </c>
      <c r="H33" s="35">
        <v>57578</v>
      </c>
      <c r="I33" s="36">
        <f t="shared" si="4"/>
        <v>8.5988042022671074</v>
      </c>
      <c r="J33" s="36">
        <f t="shared" si="6"/>
        <v>22.062142454814719</v>
      </c>
      <c r="K33" s="79"/>
      <c r="L33" s="35">
        <v>546543</v>
      </c>
      <c r="M33" s="36">
        <f t="shared" si="7"/>
        <v>23.552750994826127</v>
      </c>
      <c r="N33" s="15"/>
    </row>
    <row r="34" spans="1:14" ht="15.75">
      <c r="A34" s="12"/>
      <c r="B34" s="40" t="s">
        <v>70</v>
      </c>
      <c r="C34" s="37">
        <f>SUM(C27:C33)</f>
        <v>51426</v>
      </c>
      <c r="D34" s="37">
        <f>SUM(D27:D33)</f>
        <v>50377</v>
      </c>
      <c r="E34" s="38">
        <f t="shared" ref="E34" si="8">IF(ISBLANK(D34),"",(IFERROR(((D34/C34-1)*100),"")))</f>
        <v>-2.0398242134328948</v>
      </c>
      <c r="F34" s="38">
        <f>SUM(F27:F33)</f>
        <v>100</v>
      </c>
      <c r="G34" s="37">
        <f>SUM(G27:G33)</f>
        <v>265579</v>
      </c>
      <c r="H34" s="37">
        <f>SUM(H27:H33)</f>
        <v>260981</v>
      </c>
      <c r="I34" s="38">
        <f t="shared" ref="I34" si="9">IF(ISBLANK(H34),"",(IFERROR(((H34/G34-1)*100),"")))</f>
        <v>-1.7313115871360307</v>
      </c>
      <c r="J34" s="38">
        <f>SUM(J27:J33)</f>
        <v>100</v>
      </c>
      <c r="K34" s="4"/>
      <c r="L34" s="37">
        <f>SUM(L27:L33)</f>
        <v>2320506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312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3096</v>
      </c>
      <c r="D37" s="36">
        <f t="shared" si="10"/>
        <v>3368</v>
      </c>
      <c r="E37" s="36">
        <f t="shared" ref="E37:E44" si="11">IF(ISBLANK(D37),"",(IFERROR(((D37/C37-1)*100),"")))</f>
        <v>8.7855297157622747</v>
      </c>
      <c r="F37" s="36">
        <f>+(D37*100)/$D$44</f>
        <v>7.1988885326493532</v>
      </c>
      <c r="G37" s="36">
        <f t="shared" ref="G37:H43" si="12">G17-G27</f>
        <v>13756</v>
      </c>
      <c r="H37" s="36">
        <f t="shared" si="12"/>
        <v>16764</v>
      </c>
      <c r="I37" s="36">
        <f t="shared" ref="I37:I44" si="13">IF(ISBLANK(H37),"",(IFERROR(((H37/G37-1)*100),"")))</f>
        <v>21.866821750508869</v>
      </c>
      <c r="J37" s="36">
        <f>+(H37*100)/$H$44</f>
        <v>7.1915472293839313</v>
      </c>
      <c r="K37" s="79"/>
      <c r="L37" s="36">
        <f t="shared" ref="L37:L43" si="14">L17-L27</f>
        <v>102221</v>
      </c>
      <c r="M37" s="36">
        <f>+(L37*100)/$L$44</f>
        <v>5.3707019568036278</v>
      </c>
      <c r="N37" s="15"/>
    </row>
    <row r="38" spans="1:14" ht="15.75">
      <c r="A38" s="12"/>
      <c r="B38" s="34" t="s">
        <v>60</v>
      </c>
      <c r="C38" s="36">
        <f t="shared" si="10"/>
        <v>18497</v>
      </c>
      <c r="D38" s="36">
        <f t="shared" si="10"/>
        <v>18391</v>
      </c>
      <c r="E38" s="36">
        <f t="shared" si="11"/>
        <v>-0.57306590257879542</v>
      </c>
      <c r="F38" s="36">
        <f t="shared" ref="F38:F43" si="15">+(D38*100)/$D$44</f>
        <v>39.309607780271456</v>
      </c>
      <c r="G38" s="36">
        <f t="shared" si="12"/>
        <v>84103</v>
      </c>
      <c r="H38" s="36">
        <f t="shared" si="12"/>
        <v>92280</v>
      </c>
      <c r="I38" s="36">
        <f t="shared" si="13"/>
        <v>9.7226020474893815</v>
      </c>
      <c r="J38" s="36">
        <f t="shared" ref="J38:J43" si="16">+(H38*100)/$H$44</f>
        <v>39.586970790237956</v>
      </c>
      <c r="K38" s="79"/>
      <c r="L38" s="36">
        <f t="shared" si="14"/>
        <v>644508</v>
      </c>
      <c r="M38" s="36">
        <f t="shared" ref="M38:M43" si="17">+(L38*100)/$L$44</f>
        <v>33.862517259424116</v>
      </c>
      <c r="N38" s="15"/>
    </row>
    <row r="39" spans="1:14" ht="15.75">
      <c r="A39" s="12"/>
      <c r="B39" s="34" t="s">
        <v>80</v>
      </c>
      <c r="C39" s="36">
        <f t="shared" si="10"/>
        <v>5467</v>
      </c>
      <c r="D39" s="36">
        <f t="shared" si="10"/>
        <v>4813</v>
      </c>
      <c r="E39" s="36">
        <f t="shared" si="11"/>
        <v>-11.962685202121826</v>
      </c>
      <c r="F39" s="36">
        <f t="shared" si="15"/>
        <v>10.287485305119162</v>
      </c>
      <c r="G39" s="36">
        <f t="shared" si="12"/>
        <v>27027</v>
      </c>
      <c r="H39" s="36">
        <f t="shared" si="12"/>
        <v>24787</v>
      </c>
      <c r="I39" s="36">
        <f t="shared" si="13"/>
        <v>-8.2880082880082853</v>
      </c>
      <c r="J39" s="36">
        <f t="shared" si="16"/>
        <v>10.633314314885439</v>
      </c>
      <c r="K39" s="79"/>
      <c r="L39" s="36">
        <f t="shared" si="14"/>
        <v>232264</v>
      </c>
      <c r="M39" s="36">
        <f t="shared" si="17"/>
        <v>12.203174683235714</v>
      </c>
      <c r="N39" s="15"/>
    </row>
    <row r="40" spans="1:14" ht="15.75">
      <c r="A40" s="12"/>
      <c r="B40" s="34" t="s">
        <v>81</v>
      </c>
      <c r="C40" s="36">
        <f t="shared" si="10"/>
        <v>3027</v>
      </c>
      <c r="D40" s="36">
        <f t="shared" si="10"/>
        <v>2705</v>
      </c>
      <c r="E40" s="36">
        <f t="shared" si="11"/>
        <v>-10.637594978526598</v>
      </c>
      <c r="F40" s="36">
        <f t="shared" si="15"/>
        <v>5.781767660574971</v>
      </c>
      <c r="G40" s="36">
        <f t="shared" si="12"/>
        <v>15051</v>
      </c>
      <c r="H40" s="36">
        <f t="shared" si="12"/>
        <v>13422</v>
      </c>
      <c r="I40" s="36">
        <f t="shared" si="13"/>
        <v>-10.823201116204906</v>
      </c>
      <c r="J40" s="36">
        <f t="shared" si="16"/>
        <v>5.7578708490092536</v>
      </c>
      <c r="K40" s="79"/>
      <c r="L40" s="36">
        <f t="shared" si="14"/>
        <v>132490</v>
      </c>
      <c r="M40" s="36">
        <f t="shared" si="17"/>
        <v>6.9610383605806314</v>
      </c>
      <c r="N40" s="15"/>
    </row>
    <row r="41" spans="1:14" ht="15.75">
      <c r="A41" s="12"/>
      <c r="B41" s="34" t="s">
        <v>59</v>
      </c>
      <c r="C41" s="36">
        <f t="shared" si="10"/>
        <v>6066</v>
      </c>
      <c r="D41" s="36">
        <f t="shared" si="10"/>
        <v>5684</v>
      </c>
      <c r="E41" s="36">
        <f t="shared" si="11"/>
        <v>-6.2973953181668314</v>
      </c>
      <c r="F41" s="36">
        <f t="shared" si="15"/>
        <v>12.149193117452175</v>
      </c>
      <c r="G41" s="36">
        <f t="shared" si="12"/>
        <v>30974</v>
      </c>
      <c r="H41" s="36">
        <f t="shared" si="12"/>
        <v>28770</v>
      </c>
      <c r="I41" s="36">
        <f t="shared" si="13"/>
        <v>-7.1156453799961277</v>
      </c>
      <c r="J41" s="36">
        <f t="shared" si="16"/>
        <v>12.341971712561184</v>
      </c>
      <c r="K41" s="79"/>
      <c r="L41" s="36">
        <f t="shared" si="14"/>
        <v>294059</v>
      </c>
      <c r="M41" s="36">
        <f t="shared" si="17"/>
        <v>15.449890401343346</v>
      </c>
      <c r="N41" s="15"/>
    </row>
    <row r="42" spans="1:14" ht="15.75">
      <c r="A42" s="12"/>
      <c r="B42" s="34" t="s">
        <v>86</v>
      </c>
      <c r="C42" s="36">
        <f t="shared" si="10"/>
        <v>1016</v>
      </c>
      <c r="D42" s="36">
        <f t="shared" si="10"/>
        <v>950</v>
      </c>
      <c r="E42" s="36">
        <f t="shared" si="11"/>
        <v>-6.4960629921259834</v>
      </c>
      <c r="F42" s="36">
        <f t="shared" si="15"/>
        <v>2.0305653521427809</v>
      </c>
      <c r="G42" s="36">
        <f t="shared" si="12"/>
        <v>5697</v>
      </c>
      <c r="H42" s="36">
        <f t="shared" si="12"/>
        <v>5088</v>
      </c>
      <c r="I42" s="36">
        <f t="shared" si="13"/>
        <v>-10.689836756187464</v>
      </c>
      <c r="J42" s="36">
        <f t="shared" si="16"/>
        <v>2.1826886365488809</v>
      </c>
      <c r="K42" s="79"/>
      <c r="L42" s="36">
        <f t="shared" si="14"/>
        <v>54653</v>
      </c>
      <c r="M42" s="36">
        <f t="shared" si="17"/>
        <v>2.8714742963303892</v>
      </c>
      <c r="N42" s="15"/>
    </row>
    <row r="43" spans="1:14" ht="15.75">
      <c r="A43" s="12"/>
      <c r="B43" s="34" t="s">
        <v>253</v>
      </c>
      <c r="C43" s="36">
        <f t="shared" si="10"/>
        <v>9375</v>
      </c>
      <c r="D43" s="36">
        <f t="shared" si="10"/>
        <v>10874</v>
      </c>
      <c r="E43" s="36">
        <f t="shared" si="11"/>
        <v>15.989333333333345</v>
      </c>
      <c r="F43" s="36">
        <f t="shared" si="15"/>
        <v>23.242492251790104</v>
      </c>
      <c r="G43" s="36">
        <f t="shared" si="12"/>
        <v>46350</v>
      </c>
      <c r="H43" s="36">
        <f t="shared" si="12"/>
        <v>51996</v>
      </c>
      <c r="I43" s="36">
        <f t="shared" si="13"/>
        <v>12.181229773462787</v>
      </c>
      <c r="J43" s="36">
        <f t="shared" si="16"/>
        <v>22.30563646737335</v>
      </c>
      <c r="K43" s="79"/>
      <c r="L43" s="36">
        <f t="shared" si="14"/>
        <v>443113</v>
      </c>
      <c r="M43" s="36">
        <f t="shared" si="17"/>
        <v>23.281203042282176</v>
      </c>
      <c r="N43" s="15"/>
    </row>
    <row r="44" spans="1:14" ht="15.75">
      <c r="A44" s="12"/>
      <c r="B44" s="40" t="s">
        <v>70</v>
      </c>
      <c r="C44" s="37">
        <f>SUM(C37:C43)</f>
        <v>46544</v>
      </c>
      <c r="D44" s="37">
        <f>SUM(D37:D43)</f>
        <v>46785</v>
      </c>
      <c r="E44" s="38">
        <f t="shared" si="11"/>
        <v>0.51778961842556814</v>
      </c>
      <c r="F44" s="38">
        <f>SUM(F37:F43)</f>
        <v>100</v>
      </c>
      <c r="G44" s="37">
        <f>SUM(G37:G43)</f>
        <v>222958</v>
      </c>
      <c r="H44" s="37">
        <f>SUM(H37:H43)</f>
        <v>233107</v>
      </c>
      <c r="I44" s="38">
        <f t="shared" si="13"/>
        <v>4.5519783995191965</v>
      </c>
      <c r="J44" s="38">
        <f>SUM(J37:J43)</f>
        <v>99.999999999999986</v>
      </c>
      <c r="K44" s="4"/>
      <c r="L44" s="37">
        <f>SUM(L37:L43)</f>
        <v>1903308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310</v>
      </c>
      <c r="N13" s="15"/>
    </row>
    <row r="14" spans="1:22" ht="31.5" customHeight="1">
      <c r="A14" s="12"/>
      <c r="B14" s="30" t="s">
        <v>260</v>
      </c>
      <c r="C14" s="104" t="s">
        <v>307</v>
      </c>
      <c r="D14" s="104"/>
      <c r="E14" s="101" t="s">
        <v>319</v>
      </c>
      <c r="F14" s="101" t="s">
        <v>306</v>
      </c>
      <c r="G14" s="105" t="s">
        <v>308</v>
      </c>
      <c r="H14" s="106"/>
      <c r="I14" s="101" t="s">
        <v>319</v>
      </c>
      <c r="J14" s="101" t="s">
        <v>306</v>
      </c>
      <c r="K14" s="95"/>
      <c r="L14" s="86" t="s">
        <v>309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321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34347</v>
      </c>
      <c r="D17" s="35">
        <v>34434</v>
      </c>
      <c r="E17" s="36">
        <f t="shared" ref="E17:E23" si="0">IF(ISBLANK(D17),"",(IFERROR(((D17/C17-1)*100),"")))</f>
        <v>0.25329723119922321</v>
      </c>
      <c r="F17" s="36">
        <f>+(D17*100)/$D$23</f>
        <v>35.439780984335442</v>
      </c>
      <c r="G17" s="35">
        <v>167889</v>
      </c>
      <c r="H17" s="35">
        <v>167009</v>
      </c>
      <c r="I17" s="36">
        <f t="shared" ref="I17:I23" si="1">IF(ISBLANK(H17),"",(IFERROR(((H17/G17-1)*100),"")))</f>
        <v>-0.52415584106165758</v>
      </c>
      <c r="J17" s="36">
        <f>+(H17*100)/$H$23</f>
        <v>33.801468564304336</v>
      </c>
      <c r="K17" s="79"/>
      <c r="L17" s="35">
        <v>1423489</v>
      </c>
      <c r="M17" s="36">
        <f>+(L17*100)/$L$23</f>
        <v>33.701507689495799</v>
      </c>
      <c r="N17" s="15"/>
    </row>
    <row r="18" spans="1:14" ht="15.75">
      <c r="A18" s="12"/>
      <c r="B18" s="34" t="s">
        <v>299</v>
      </c>
      <c r="C18" s="35">
        <v>32885</v>
      </c>
      <c r="D18" s="35">
        <v>30117</v>
      </c>
      <c r="E18" s="36">
        <f t="shared" si="0"/>
        <v>-8.4172114946024053</v>
      </c>
      <c r="F18" s="36">
        <f t="shared" ref="F18:F21" si="2">+(D18*100)/$D$23</f>
        <v>30.996685947180996</v>
      </c>
      <c r="G18" s="35">
        <v>166220</v>
      </c>
      <c r="H18" s="35">
        <v>157852</v>
      </c>
      <c r="I18" s="36">
        <f t="shared" si="1"/>
        <v>-5.0342919022981603</v>
      </c>
      <c r="J18" s="36">
        <f t="shared" ref="J18:J21" si="3">+(H18*100)/$H$23</f>
        <v>31.948154984537169</v>
      </c>
      <c r="K18" s="79"/>
      <c r="L18" s="35">
        <v>1494981</v>
      </c>
      <c r="M18" s="36">
        <f t="shared" ref="M18:M21" si="4">+(L18*100)/$L$23</f>
        <v>35.394101160704523</v>
      </c>
      <c r="N18" s="15"/>
    </row>
    <row r="19" spans="1:14" ht="15.75">
      <c r="A19" s="12"/>
      <c r="B19" s="34" t="s">
        <v>261</v>
      </c>
      <c r="C19" s="35">
        <v>11146</v>
      </c>
      <c r="D19" s="35">
        <v>11232</v>
      </c>
      <c r="E19" s="36">
        <f t="shared" si="0"/>
        <v>0.7715772474430338</v>
      </c>
      <c r="F19" s="36">
        <f t="shared" si="2"/>
        <v>11.560074926411559</v>
      </c>
      <c r="G19" s="35">
        <v>54968</v>
      </c>
      <c r="H19" s="35">
        <v>57758</v>
      </c>
      <c r="I19" s="36">
        <f t="shared" si="1"/>
        <v>5.0756803958666774</v>
      </c>
      <c r="J19" s="36">
        <f t="shared" si="3"/>
        <v>11.689820436845258</v>
      </c>
      <c r="K19" s="79"/>
      <c r="L19" s="35">
        <v>480321</v>
      </c>
      <c r="M19" s="36">
        <f t="shared" si="4"/>
        <v>11.371736539535121</v>
      </c>
      <c r="N19" s="15"/>
    </row>
    <row r="20" spans="1:14" ht="15.75">
      <c r="A20" s="12"/>
      <c r="B20" s="34" t="s">
        <v>262</v>
      </c>
      <c r="C20" s="35">
        <v>9683</v>
      </c>
      <c r="D20" s="35">
        <v>9926</v>
      </c>
      <c r="E20" s="36">
        <f t="shared" si="0"/>
        <v>2.5095528245378418</v>
      </c>
      <c r="F20" s="36">
        <f t="shared" si="2"/>
        <v>10.215928037710215</v>
      </c>
      <c r="G20" s="35">
        <v>49447</v>
      </c>
      <c r="H20" s="35">
        <v>52181</v>
      </c>
      <c r="I20" s="36">
        <f t="shared" si="1"/>
        <v>5.5291524258296754</v>
      </c>
      <c r="J20" s="36">
        <f t="shared" si="3"/>
        <v>10.561074140638915</v>
      </c>
      <c r="K20" s="79"/>
      <c r="L20" s="35">
        <v>409845</v>
      </c>
      <c r="M20" s="36">
        <f t="shared" si="4"/>
        <v>9.7031971578293934</v>
      </c>
      <c r="N20" s="15"/>
    </row>
    <row r="21" spans="1:14" ht="15.75">
      <c r="A21" s="12"/>
      <c r="B21" s="34" t="s">
        <v>263</v>
      </c>
      <c r="C21" s="35">
        <v>4148</v>
      </c>
      <c r="D21" s="35">
        <v>4395</v>
      </c>
      <c r="E21" s="36">
        <f t="shared" si="0"/>
        <v>5.9546769527483168</v>
      </c>
      <c r="F21" s="36">
        <f t="shared" si="2"/>
        <v>4.5233733352545231</v>
      </c>
      <c r="G21" s="35">
        <v>20403</v>
      </c>
      <c r="H21" s="35">
        <v>23231</v>
      </c>
      <c r="I21" s="36">
        <f t="shared" si="1"/>
        <v>13.860706758809972</v>
      </c>
      <c r="J21" s="36">
        <f t="shared" si="3"/>
        <v>4.7017940124026492</v>
      </c>
      <c r="K21" s="79"/>
      <c r="L21" s="35">
        <v>166585</v>
      </c>
      <c r="M21" s="36">
        <f t="shared" si="4"/>
        <v>3.9439473423782392</v>
      </c>
      <c r="N21" s="15"/>
    </row>
    <row r="22" spans="1:14" ht="15.75">
      <c r="A22" s="12"/>
      <c r="B22" s="34" t="s">
        <v>264</v>
      </c>
      <c r="C22" s="35">
        <v>5761</v>
      </c>
      <c r="D22" s="35">
        <v>7058</v>
      </c>
      <c r="E22" s="36">
        <f t="shared" si="0"/>
        <v>22.513452525603196</v>
      </c>
      <c r="F22" s="36">
        <f>+(D22*100)/$D$23</f>
        <v>7.2641567691072639</v>
      </c>
      <c r="G22" s="35">
        <v>29610</v>
      </c>
      <c r="H22" s="35">
        <v>36057</v>
      </c>
      <c r="I22" s="36">
        <f t="shared" si="1"/>
        <v>21.773049645390063</v>
      </c>
      <c r="J22" s="36">
        <f>+(H22*100)/$H$23</f>
        <v>7.297687861271676</v>
      </c>
      <c r="K22" s="79"/>
      <c r="L22" s="35">
        <v>248593</v>
      </c>
      <c r="M22" s="36">
        <f>+(L22*100)/$L$23</f>
        <v>5.8855101100569298</v>
      </c>
      <c r="N22" s="15"/>
    </row>
    <row r="23" spans="1:14" ht="15.75">
      <c r="A23" s="12"/>
      <c r="B23" s="40" t="s">
        <v>70</v>
      </c>
      <c r="C23" s="37">
        <f>SUM(C17:C22)</f>
        <v>97970</v>
      </c>
      <c r="D23" s="37">
        <f>SUM(D17:D22)</f>
        <v>97162</v>
      </c>
      <c r="E23" s="38">
        <f t="shared" si="0"/>
        <v>-0.82474226804123418</v>
      </c>
      <c r="F23" s="38">
        <f>SUM(F17:F22)</f>
        <v>99.999999999999986</v>
      </c>
      <c r="G23" s="37">
        <f>SUM(G17:G22)</f>
        <v>488537</v>
      </c>
      <c r="H23" s="37">
        <f>SUM(H17:H22)</f>
        <v>494088</v>
      </c>
      <c r="I23" s="38">
        <f t="shared" si="1"/>
        <v>1.1362496596982519</v>
      </c>
      <c r="J23" s="38">
        <f>SUM(J17:J22)</f>
        <v>99.999999999999972</v>
      </c>
      <c r="K23" s="4"/>
      <c r="L23" s="37">
        <f>SUM(L17:L22)</f>
        <v>4223814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311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18532</v>
      </c>
      <c r="D26" s="35">
        <v>18967</v>
      </c>
      <c r="E26" s="36">
        <f t="shared" ref="E26:E31" si="5">IF(ISBLANK(D26),"",(IFERROR(((D26/C26-1)*100),"")))</f>
        <v>2.3472911720267664</v>
      </c>
      <c r="F26" s="36">
        <f>+(D26*100)/$D$32</f>
        <v>37.650118109454709</v>
      </c>
      <c r="G26" s="35">
        <v>93323</v>
      </c>
      <c r="H26" s="35">
        <v>92513</v>
      </c>
      <c r="I26" s="36">
        <f t="shared" ref="I26:I31" si="6">IF(ISBLANK(H26),"",(IFERROR(((H26/G26-1)*100),"")))</f>
        <v>-0.86795323767988597</v>
      </c>
      <c r="J26" s="36">
        <f>+(H26*100)/$H$32</f>
        <v>35.448174388173854</v>
      </c>
      <c r="K26" s="79"/>
      <c r="L26" s="35">
        <v>808724</v>
      </c>
      <c r="M26" s="36">
        <f>+(L26*100)/$L$32</f>
        <v>34.851191938310009</v>
      </c>
      <c r="N26" s="15"/>
    </row>
    <row r="27" spans="1:14" ht="15.75">
      <c r="A27" s="12"/>
      <c r="B27" s="34" t="s">
        <v>299</v>
      </c>
      <c r="C27" s="35">
        <v>17414</v>
      </c>
      <c r="D27" s="35">
        <v>15454</v>
      </c>
      <c r="E27" s="36">
        <f t="shared" si="5"/>
        <v>-11.255311818077407</v>
      </c>
      <c r="F27" s="36">
        <f t="shared" ref="F27:F30" si="7">+(D27*100)/$D$32</f>
        <v>30.676697699346924</v>
      </c>
      <c r="G27" s="35">
        <v>90907</v>
      </c>
      <c r="H27" s="35">
        <v>82875</v>
      </c>
      <c r="I27" s="36">
        <f t="shared" si="6"/>
        <v>-8.8354032142739296</v>
      </c>
      <c r="J27" s="36">
        <f t="shared" ref="J27:J30" si="8">+(H27*100)/$H$32</f>
        <v>31.755185243370207</v>
      </c>
      <c r="K27" s="79"/>
      <c r="L27" s="35">
        <v>822524</v>
      </c>
      <c r="M27" s="36">
        <f t="shared" ref="M27:M30" si="9">+(L27*100)/$L$32</f>
        <v>35.445889818858475</v>
      </c>
      <c r="N27" s="15"/>
    </row>
    <row r="28" spans="1:14" ht="15.75">
      <c r="A28" s="12"/>
      <c r="B28" s="34" t="s">
        <v>261</v>
      </c>
      <c r="C28" s="35">
        <v>5768</v>
      </c>
      <c r="D28" s="35">
        <v>5593</v>
      </c>
      <c r="E28" s="36">
        <f t="shared" si="5"/>
        <v>-3.033980582524276</v>
      </c>
      <c r="F28" s="36">
        <f t="shared" si="7"/>
        <v>11.102288742878695</v>
      </c>
      <c r="G28" s="35">
        <v>29525</v>
      </c>
      <c r="H28" s="35">
        <v>29890</v>
      </c>
      <c r="I28" s="36">
        <f t="shared" si="6"/>
        <v>1.2362404741744326</v>
      </c>
      <c r="J28" s="36">
        <f t="shared" si="8"/>
        <v>11.452941018694847</v>
      </c>
      <c r="K28" s="79"/>
      <c r="L28" s="35">
        <v>260097</v>
      </c>
      <c r="M28" s="36">
        <f t="shared" si="9"/>
        <v>11.208632944711196</v>
      </c>
      <c r="N28" s="15"/>
    </row>
    <row r="29" spans="1:14" ht="15.75">
      <c r="A29" s="12"/>
      <c r="B29" s="34" t="s">
        <v>262</v>
      </c>
      <c r="C29" s="35">
        <v>4953</v>
      </c>
      <c r="D29" s="35">
        <v>4934</v>
      </c>
      <c r="E29" s="36">
        <f t="shared" si="5"/>
        <v>-0.38360589541691636</v>
      </c>
      <c r="F29" s="36">
        <f t="shared" si="7"/>
        <v>9.7941520932171429</v>
      </c>
      <c r="G29" s="35">
        <v>26489</v>
      </c>
      <c r="H29" s="35">
        <v>26892</v>
      </c>
      <c r="I29" s="36">
        <f t="shared" si="6"/>
        <v>1.5213862357959851</v>
      </c>
      <c r="J29" s="36">
        <f t="shared" si="8"/>
        <v>10.304198389921105</v>
      </c>
      <c r="K29" s="79"/>
      <c r="L29" s="35">
        <v>219863</v>
      </c>
      <c r="M29" s="36">
        <f t="shared" si="9"/>
        <v>9.47478696456721</v>
      </c>
      <c r="N29" s="15"/>
    </row>
    <row r="30" spans="1:14" ht="15.75">
      <c r="A30" s="12"/>
      <c r="B30" s="34" t="s">
        <v>263</v>
      </c>
      <c r="C30" s="35">
        <v>2046</v>
      </c>
      <c r="D30" s="35">
        <v>2156</v>
      </c>
      <c r="E30" s="36">
        <f t="shared" si="5"/>
        <v>5.3763440860215006</v>
      </c>
      <c r="F30" s="36">
        <f t="shared" si="7"/>
        <v>4.2797308295452288</v>
      </c>
      <c r="G30" s="35">
        <v>10724</v>
      </c>
      <c r="H30" s="35">
        <v>11654</v>
      </c>
      <c r="I30" s="36">
        <f t="shared" si="6"/>
        <v>8.6721372622155855</v>
      </c>
      <c r="J30" s="36">
        <f t="shared" si="8"/>
        <v>4.4654591713573017</v>
      </c>
      <c r="K30" s="79"/>
      <c r="L30" s="35">
        <v>86836</v>
      </c>
      <c r="M30" s="36">
        <f t="shared" si="9"/>
        <v>3.7421148663265686</v>
      </c>
      <c r="N30" s="15"/>
    </row>
    <row r="31" spans="1:14" ht="15.75">
      <c r="A31" s="12"/>
      <c r="B31" s="34" t="s">
        <v>264</v>
      </c>
      <c r="C31" s="35">
        <v>2713</v>
      </c>
      <c r="D31" s="35">
        <v>3273</v>
      </c>
      <c r="E31" s="36">
        <f t="shared" si="5"/>
        <v>20.641356431994097</v>
      </c>
      <c r="F31" s="36">
        <f>+(D31*100)/$D$32</f>
        <v>6.4970125255572979</v>
      </c>
      <c r="G31" s="35">
        <v>14611</v>
      </c>
      <c r="H31" s="35">
        <v>17157</v>
      </c>
      <c r="I31" s="36">
        <f t="shared" si="6"/>
        <v>17.425227568270472</v>
      </c>
      <c r="J31" s="36">
        <f>+(H31*100)/$H$32</f>
        <v>6.5740417884826865</v>
      </c>
      <c r="K31" s="79"/>
      <c r="L31" s="35">
        <v>122462</v>
      </c>
      <c r="M31" s="36">
        <f>+(L31*100)/$L$32</f>
        <v>5.2773834672265449</v>
      </c>
      <c r="N31" s="15"/>
    </row>
    <row r="32" spans="1:14" ht="15.75">
      <c r="A32" s="12"/>
      <c r="B32" s="40" t="s">
        <v>70</v>
      </c>
      <c r="C32" s="37">
        <f>SUM(C26:C31)</f>
        <v>51426</v>
      </c>
      <c r="D32" s="37">
        <f>SUM(D26:D31)</f>
        <v>50377</v>
      </c>
      <c r="E32" s="38">
        <f t="shared" ref="E32" si="10">IF(ISBLANK(D32),"",(IFERROR(((D32/C32-1)*100),"")))</f>
        <v>-2.0398242134328948</v>
      </c>
      <c r="F32" s="38">
        <f>SUM(F26:F31)</f>
        <v>100</v>
      </c>
      <c r="G32" s="37">
        <f>SUM(G26:G31)</f>
        <v>265579</v>
      </c>
      <c r="H32" s="37">
        <f>SUM(H26:H31)</f>
        <v>260981</v>
      </c>
      <c r="I32" s="38">
        <f t="shared" ref="I32" si="11">IF(ISBLANK(H32),"",(IFERROR(((H32/G32-1)*100),"")))</f>
        <v>-1.7313115871360307</v>
      </c>
      <c r="J32" s="38">
        <f>SUM(J26:J31)</f>
        <v>100</v>
      </c>
      <c r="K32" s="4"/>
      <c r="L32" s="37">
        <f>SUM(L26:L31)</f>
        <v>2320506</v>
      </c>
      <c r="M32" s="38">
        <f>SUM(M26:M31)</f>
        <v>100.00000000000001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15815</v>
      </c>
      <c r="D35" s="35">
        <f t="shared" si="12"/>
        <v>15467</v>
      </c>
      <c r="E35" s="36">
        <f t="shared" ref="E35:E41" si="13">IF(ISBLANK(D35),"",(IFERROR(((D35/C35-1)*100),"")))</f>
        <v>-2.2004426177679393</v>
      </c>
      <c r="F35" s="36">
        <f>+(D35*100)/$D$41</f>
        <v>33.059741370097257</v>
      </c>
      <c r="G35" s="35">
        <f t="shared" ref="G35:H40" si="14">G17-G26</f>
        <v>74566</v>
      </c>
      <c r="H35" s="35">
        <f t="shared" si="14"/>
        <v>74496</v>
      </c>
      <c r="I35" s="36">
        <f t="shared" ref="I35:I41" si="15">IF(ISBLANK(H35),"",(IFERROR(((H35/G35-1)*100),"")))</f>
        <v>-9.3876565727002426E-2</v>
      </c>
      <c r="J35" s="36">
        <f>+(H35*100)/$H$41</f>
        <v>31.957856263432671</v>
      </c>
      <c r="K35" s="79"/>
      <c r="L35" s="35">
        <f t="shared" ref="L35:L40" si="16">L17-L26</f>
        <v>614765</v>
      </c>
      <c r="M35" s="36">
        <f>+(L35*100)/$L$41</f>
        <v>32.299816950278149</v>
      </c>
      <c r="N35" s="15"/>
    </row>
    <row r="36" spans="1:14" ht="15.75">
      <c r="A36" s="12"/>
      <c r="B36" s="34" t="s">
        <v>299</v>
      </c>
      <c r="C36" s="35">
        <f t="shared" si="12"/>
        <v>15471</v>
      </c>
      <c r="D36" s="35">
        <f t="shared" si="12"/>
        <v>14663</v>
      </c>
      <c r="E36" s="36">
        <f t="shared" si="13"/>
        <v>-5.2226746816624647</v>
      </c>
      <c r="F36" s="36">
        <f t="shared" ref="F36:F39" si="17">+(D36*100)/$D$41</f>
        <v>31.341241851020627</v>
      </c>
      <c r="G36" s="35">
        <f t="shared" si="14"/>
        <v>75313</v>
      </c>
      <c r="H36" s="35">
        <f t="shared" si="14"/>
        <v>74977</v>
      </c>
      <c r="I36" s="36">
        <f t="shared" si="15"/>
        <v>-0.44613811692536531</v>
      </c>
      <c r="J36" s="36">
        <f t="shared" ref="J36:J39" si="18">+(H36*100)/$H$41</f>
        <v>32.164199273295097</v>
      </c>
      <c r="K36" s="79"/>
      <c r="L36" s="35">
        <f t="shared" si="16"/>
        <v>672457</v>
      </c>
      <c r="M36" s="36">
        <f t="shared" ref="M36:M39" si="19">+(L36*100)/$L$41</f>
        <v>35.330960622242955</v>
      </c>
      <c r="N36" s="15"/>
    </row>
    <row r="37" spans="1:14" ht="15.75">
      <c r="A37" s="12"/>
      <c r="B37" s="34" t="s">
        <v>261</v>
      </c>
      <c r="C37" s="35">
        <f t="shared" si="12"/>
        <v>5378</v>
      </c>
      <c r="D37" s="35">
        <f t="shared" si="12"/>
        <v>5639</v>
      </c>
      <c r="E37" s="36">
        <f t="shared" si="13"/>
        <v>4.8531052435849764</v>
      </c>
      <c r="F37" s="36">
        <f t="shared" si="17"/>
        <v>12.05300844287699</v>
      </c>
      <c r="G37" s="35">
        <f t="shared" si="14"/>
        <v>25443</v>
      </c>
      <c r="H37" s="35">
        <f t="shared" si="14"/>
        <v>27868</v>
      </c>
      <c r="I37" s="36">
        <f t="shared" si="15"/>
        <v>9.5311087528986427</v>
      </c>
      <c r="J37" s="36">
        <f t="shared" si="18"/>
        <v>11.955024945625828</v>
      </c>
      <c r="K37" s="79"/>
      <c r="L37" s="35">
        <f t="shared" si="16"/>
        <v>220224</v>
      </c>
      <c r="M37" s="36">
        <f t="shared" si="19"/>
        <v>11.570591832745935</v>
      </c>
      <c r="N37" s="15"/>
    </row>
    <row r="38" spans="1:14" ht="15.75">
      <c r="A38" s="12"/>
      <c r="B38" s="34" t="s">
        <v>262</v>
      </c>
      <c r="C38" s="35">
        <f t="shared" si="12"/>
        <v>4730</v>
      </c>
      <c r="D38" s="35">
        <f t="shared" si="12"/>
        <v>4992</v>
      </c>
      <c r="E38" s="36">
        <f t="shared" si="13"/>
        <v>5.5391120507399583</v>
      </c>
      <c r="F38" s="36">
        <f t="shared" si="17"/>
        <v>10.670086566207118</v>
      </c>
      <c r="G38" s="35">
        <f t="shared" si="14"/>
        <v>22958</v>
      </c>
      <c r="H38" s="35">
        <f t="shared" si="14"/>
        <v>25289</v>
      </c>
      <c r="I38" s="36">
        <f t="shared" si="15"/>
        <v>10.153323460231721</v>
      </c>
      <c r="J38" s="36">
        <f t="shared" si="18"/>
        <v>10.848666063224185</v>
      </c>
      <c r="K38" s="79"/>
      <c r="L38" s="35">
        <f t="shared" si="16"/>
        <v>189982</v>
      </c>
      <c r="M38" s="36">
        <f t="shared" si="19"/>
        <v>9.9816740117731868</v>
      </c>
      <c r="N38" s="15"/>
    </row>
    <row r="39" spans="1:14" ht="15.75">
      <c r="A39" s="12"/>
      <c r="B39" s="34" t="s">
        <v>263</v>
      </c>
      <c r="C39" s="35">
        <f t="shared" si="12"/>
        <v>2102</v>
      </c>
      <c r="D39" s="35">
        <f t="shared" si="12"/>
        <v>2239</v>
      </c>
      <c r="E39" s="36">
        <f t="shared" si="13"/>
        <v>6.5176022835394809</v>
      </c>
      <c r="F39" s="36">
        <f t="shared" si="17"/>
        <v>4.7857219194186174</v>
      </c>
      <c r="G39" s="35">
        <f t="shared" si="14"/>
        <v>9679</v>
      </c>
      <c r="H39" s="35">
        <f t="shared" si="14"/>
        <v>11577</v>
      </c>
      <c r="I39" s="36">
        <f t="shared" si="15"/>
        <v>19.609463787581372</v>
      </c>
      <c r="J39" s="36">
        <f t="shared" si="18"/>
        <v>4.9663888257323894</v>
      </c>
      <c r="K39" s="79"/>
      <c r="L39" s="35">
        <f t="shared" si="16"/>
        <v>79749</v>
      </c>
      <c r="M39" s="36">
        <f t="shared" si="19"/>
        <v>4.1900207428330045</v>
      </c>
      <c r="N39" s="15"/>
    </row>
    <row r="40" spans="1:14" ht="15.75">
      <c r="A40" s="12"/>
      <c r="B40" s="34" t="s">
        <v>264</v>
      </c>
      <c r="C40" s="35">
        <f t="shared" si="12"/>
        <v>3048</v>
      </c>
      <c r="D40" s="35">
        <f t="shared" si="12"/>
        <v>3785</v>
      </c>
      <c r="E40" s="36">
        <f t="shared" si="13"/>
        <v>24.179790026246728</v>
      </c>
      <c r="F40" s="36">
        <f>+(D40*100)/$D$41</f>
        <v>8.0901998503793955</v>
      </c>
      <c r="G40" s="35">
        <f t="shared" si="14"/>
        <v>14999</v>
      </c>
      <c r="H40" s="35">
        <f t="shared" si="14"/>
        <v>18900</v>
      </c>
      <c r="I40" s="36">
        <f t="shared" si="15"/>
        <v>26.008400560037327</v>
      </c>
      <c r="J40" s="36">
        <f>+(H40*100)/$H$41</f>
        <v>8.1078646286898284</v>
      </c>
      <c r="K40" s="79"/>
      <c r="L40" s="35">
        <f t="shared" si="16"/>
        <v>126131</v>
      </c>
      <c r="M40" s="36">
        <f>+(L40*100)/$L$41</f>
        <v>6.6269358401267686</v>
      </c>
      <c r="N40" s="15"/>
    </row>
    <row r="41" spans="1:14" ht="15.75">
      <c r="A41" s="12"/>
      <c r="B41" s="40" t="s">
        <v>70</v>
      </c>
      <c r="C41" s="37">
        <f>SUM(C35:C40)</f>
        <v>46544</v>
      </c>
      <c r="D41" s="37">
        <f>SUM(D35:D40)</f>
        <v>46785</v>
      </c>
      <c r="E41" s="38">
        <f t="shared" si="13"/>
        <v>0.51778961842556814</v>
      </c>
      <c r="F41" s="38">
        <f>SUM(F35:F40)</f>
        <v>100</v>
      </c>
      <c r="G41" s="37">
        <f>SUM(G35:G40)</f>
        <v>222958</v>
      </c>
      <c r="H41" s="37">
        <f>SUM(H35:H40)</f>
        <v>233107</v>
      </c>
      <c r="I41" s="38">
        <f t="shared" si="15"/>
        <v>4.5519783995191965</v>
      </c>
      <c r="J41" s="38">
        <f>SUM(J35:J40)</f>
        <v>100</v>
      </c>
      <c r="K41" s="4"/>
      <c r="L41" s="37">
        <f>SUM(L35:L40)</f>
        <v>1903308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310</v>
      </c>
      <c r="N13" s="15"/>
    </row>
    <row r="14" spans="1:22" ht="31.5">
      <c r="A14" s="12"/>
      <c r="B14" s="30" t="s">
        <v>266</v>
      </c>
      <c r="C14" s="104" t="s">
        <v>307</v>
      </c>
      <c r="D14" s="104"/>
      <c r="E14" s="101" t="s">
        <v>319</v>
      </c>
      <c r="F14" s="101" t="s">
        <v>306</v>
      </c>
      <c r="G14" s="105" t="s">
        <v>308</v>
      </c>
      <c r="H14" s="106"/>
      <c r="I14" s="101" t="s">
        <v>319</v>
      </c>
      <c r="J14" s="101" t="s">
        <v>101</v>
      </c>
      <c r="K14" s="32"/>
      <c r="L14" s="86" t="s">
        <v>309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321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833</v>
      </c>
      <c r="D17" s="35">
        <v>724</v>
      </c>
      <c r="E17" s="36">
        <f t="shared" ref="E17:E23" si="0">IF(ISBLANK(D17),"",(IFERROR(((D17/C17-1)*100),"")))</f>
        <v>-13.085234093637455</v>
      </c>
      <c r="F17" s="36">
        <f>+(D17*100)/$D$23</f>
        <v>0.74514727980074513</v>
      </c>
      <c r="G17" s="35">
        <v>3894</v>
      </c>
      <c r="H17" s="35">
        <v>4313</v>
      </c>
      <c r="I17" s="36">
        <f t="shared" ref="I17:I23" si="1">IF(ISBLANK(H17),"",(IFERROR(((H17/G17-1)*100),"")))</f>
        <v>10.760143810991263</v>
      </c>
      <c r="J17" s="36">
        <f>+(H17*100)/$H$23</f>
        <v>0.87292142290442187</v>
      </c>
      <c r="K17" s="79"/>
      <c r="L17" s="35">
        <v>23051</v>
      </c>
      <c r="M17" s="36">
        <f>+(L17*100)/$L$23</f>
        <v>0.5457389932416532</v>
      </c>
      <c r="N17" s="15"/>
    </row>
    <row r="18" spans="1:14" ht="15.75">
      <c r="A18" s="12"/>
      <c r="B18" s="34" t="s">
        <v>82</v>
      </c>
      <c r="C18" s="35">
        <v>46760</v>
      </c>
      <c r="D18" s="35">
        <v>43192</v>
      </c>
      <c r="E18" s="36">
        <f t="shared" si="0"/>
        <v>-7.6304533789563695</v>
      </c>
      <c r="F18" s="36">
        <f t="shared" ref="F18:F21" si="2">+(D18*100)/$D$23</f>
        <v>44.453592968444454</v>
      </c>
      <c r="G18" s="35">
        <v>235083</v>
      </c>
      <c r="H18" s="35">
        <v>218016</v>
      </c>
      <c r="I18" s="36">
        <f t="shared" si="1"/>
        <v>-7.2599890251528132</v>
      </c>
      <c r="J18" s="36">
        <f t="shared" ref="J18:J21" si="3">+(H18*100)/$H$23</f>
        <v>44.124933210278328</v>
      </c>
      <c r="K18" s="79"/>
      <c r="L18" s="35">
        <v>1868530</v>
      </c>
      <c r="M18" s="36">
        <f t="shared" ref="M18:M21" si="4">+(L18*100)/$L$23</f>
        <v>44.237980176210414</v>
      </c>
      <c r="N18" s="15"/>
    </row>
    <row r="19" spans="1:14" ht="15.75">
      <c r="A19" s="12"/>
      <c r="B19" s="34" t="s">
        <v>88</v>
      </c>
      <c r="C19" s="35">
        <v>6557</v>
      </c>
      <c r="D19" s="35">
        <v>4756</v>
      </c>
      <c r="E19" s="36">
        <f t="shared" si="0"/>
        <v>-27.466829342687205</v>
      </c>
      <c r="F19" s="36">
        <f t="shared" si="2"/>
        <v>4.8949177662048946</v>
      </c>
      <c r="G19" s="35">
        <v>38491</v>
      </c>
      <c r="H19" s="35">
        <v>27324</v>
      </c>
      <c r="I19" s="36">
        <f t="shared" si="1"/>
        <v>-29.011976825751475</v>
      </c>
      <c r="J19" s="36">
        <f t="shared" si="3"/>
        <v>5.5301889541943945</v>
      </c>
      <c r="K19" s="79"/>
      <c r="L19" s="35">
        <v>321267</v>
      </c>
      <c r="M19" s="36">
        <f t="shared" si="4"/>
        <v>7.6060877680693322</v>
      </c>
      <c r="N19" s="15"/>
    </row>
    <row r="20" spans="1:14" ht="15.75">
      <c r="A20" s="12"/>
      <c r="B20" s="34" t="s">
        <v>89</v>
      </c>
      <c r="C20" s="35">
        <v>2083</v>
      </c>
      <c r="D20" s="35">
        <v>1699</v>
      </c>
      <c r="E20" s="36">
        <f t="shared" si="0"/>
        <v>-18.434949591934714</v>
      </c>
      <c r="F20" s="36">
        <f t="shared" si="2"/>
        <v>1.7486260060517487</v>
      </c>
      <c r="G20" s="35">
        <v>12168</v>
      </c>
      <c r="H20" s="35">
        <v>9327</v>
      </c>
      <c r="I20" s="36">
        <f t="shared" si="1"/>
        <v>-23.348126232741617</v>
      </c>
      <c r="J20" s="36">
        <f t="shared" si="3"/>
        <v>1.8877204060815078</v>
      </c>
      <c r="K20" s="79"/>
      <c r="L20" s="35">
        <v>85548</v>
      </c>
      <c r="M20" s="36">
        <f t="shared" si="4"/>
        <v>2.0253732763800678</v>
      </c>
      <c r="N20" s="15"/>
    </row>
    <row r="21" spans="1:14" ht="15.75">
      <c r="A21" s="12"/>
      <c r="B21" s="34" t="s">
        <v>90</v>
      </c>
      <c r="C21" s="35">
        <v>30066</v>
      </c>
      <c r="D21" s="35">
        <v>32965</v>
      </c>
      <c r="E21" s="36">
        <f t="shared" si="0"/>
        <v>9.6421206678640292</v>
      </c>
      <c r="F21" s="36">
        <f t="shared" si="2"/>
        <v>33.927873036783929</v>
      </c>
      <c r="G21" s="35">
        <v>133786</v>
      </c>
      <c r="H21" s="35">
        <v>163859</v>
      </c>
      <c r="I21" s="36">
        <f t="shared" si="1"/>
        <v>22.478435710761957</v>
      </c>
      <c r="J21" s="36">
        <f t="shared" si="3"/>
        <v>33.163930312009199</v>
      </c>
      <c r="K21" s="79"/>
      <c r="L21" s="35">
        <v>1608969</v>
      </c>
      <c r="M21" s="36">
        <f t="shared" si="4"/>
        <v>38.092799540888876</v>
      </c>
      <c r="N21" s="15"/>
    </row>
    <row r="22" spans="1:14" ht="15.75">
      <c r="A22" s="12"/>
      <c r="B22" s="34" t="s">
        <v>71</v>
      </c>
      <c r="C22" s="35">
        <v>11671</v>
      </c>
      <c r="D22" s="35">
        <v>13826</v>
      </c>
      <c r="E22" s="36">
        <f t="shared" si="0"/>
        <v>18.464570302459094</v>
      </c>
      <c r="F22" s="36">
        <f>+(D22*100)/$D$23</f>
        <v>14.22984294271423</v>
      </c>
      <c r="G22" s="35">
        <v>65115</v>
      </c>
      <c r="H22" s="35">
        <v>71249</v>
      </c>
      <c r="I22" s="36">
        <f t="shared" si="1"/>
        <v>9.4202564693234958</v>
      </c>
      <c r="J22" s="36">
        <f>+(H22*100)/$H$23</f>
        <v>14.420305694532148</v>
      </c>
      <c r="K22" s="79"/>
      <c r="L22" s="35">
        <v>316449</v>
      </c>
      <c r="M22" s="36">
        <f>+(L22*100)/$L$23</f>
        <v>7.4920202452096616</v>
      </c>
      <c r="N22" s="15"/>
    </row>
    <row r="23" spans="1:14" ht="15.75">
      <c r="A23" s="12"/>
      <c r="B23" s="40" t="s">
        <v>70</v>
      </c>
      <c r="C23" s="37">
        <f>SUM(C17:C22)</f>
        <v>97970</v>
      </c>
      <c r="D23" s="37">
        <f>SUM(D17:D22)</f>
        <v>97162</v>
      </c>
      <c r="E23" s="38">
        <f t="shared" si="0"/>
        <v>-0.82474226804123418</v>
      </c>
      <c r="F23" s="38">
        <f>SUM(F17:F22)</f>
        <v>100.00000000000001</v>
      </c>
      <c r="G23" s="37">
        <f>SUM(G17:G22)</f>
        <v>488537</v>
      </c>
      <c r="H23" s="37">
        <f>SUM(H17:H22)</f>
        <v>494088</v>
      </c>
      <c r="I23" s="38">
        <f t="shared" si="1"/>
        <v>1.1362496596982519</v>
      </c>
      <c r="J23" s="38">
        <f>SUM(J17:J22)</f>
        <v>100</v>
      </c>
      <c r="K23" s="4"/>
      <c r="L23" s="37">
        <f>SUM(L17:L22)</f>
        <v>4223814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311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465</v>
      </c>
      <c r="D26" s="35">
        <v>368</v>
      </c>
      <c r="E26" s="36">
        <f t="shared" ref="E26:E31" si="5">IF(ISBLANK(D26),"",(IFERROR(((D26/C26-1)*100),"")))</f>
        <v>-20.860215053763444</v>
      </c>
      <c r="F26" s="36">
        <f>+(D26*100)/$D$32</f>
        <v>0.73049208964408363</v>
      </c>
      <c r="G26" s="35">
        <v>2382</v>
      </c>
      <c r="H26" s="35">
        <v>2447</v>
      </c>
      <c r="I26" s="36">
        <f t="shared" ref="I26:I31" si="6">IF(ISBLANK(H26),"",(IFERROR(((H26/G26-1)*100),"")))</f>
        <v>2.7287993282955503</v>
      </c>
      <c r="J26" s="36">
        <f>+(H26*100)/$H$32</f>
        <v>0.9376161483019837</v>
      </c>
      <c r="K26" s="79"/>
      <c r="L26" s="35">
        <v>13738</v>
      </c>
      <c r="M26" s="36">
        <f>+(L26*100)/$L$32</f>
        <v>0.59202604949092996</v>
      </c>
      <c r="N26" s="15"/>
    </row>
    <row r="27" spans="1:14" ht="15.75">
      <c r="A27" s="12"/>
      <c r="B27" s="34" t="s">
        <v>82</v>
      </c>
      <c r="C27" s="35">
        <v>25750</v>
      </c>
      <c r="D27" s="35">
        <v>22992</v>
      </c>
      <c r="E27" s="36">
        <f t="shared" si="5"/>
        <v>-10.710679611650487</v>
      </c>
      <c r="F27" s="36">
        <f t="shared" ref="F27:F30" si="7">+(D27*100)/$D$32</f>
        <v>45.639875339936879</v>
      </c>
      <c r="G27" s="35">
        <v>133824</v>
      </c>
      <c r="H27" s="35">
        <v>118556</v>
      </c>
      <c r="I27" s="36">
        <f t="shared" si="6"/>
        <v>-11.409014825442377</v>
      </c>
      <c r="J27" s="36">
        <f t="shared" ref="J27:J30" si="8">+(H27*100)/$H$32</f>
        <v>45.427061740126675</v>
      </c>
      <c r="K27" s="79"/>
      <c r="L27" s="35">
        <v>1073855</v>
      </c>
      <c r="M27" s="36">
        <f t="shared" ref="M27:M30" si="9">+(L27*100)/$L$32</f>
        <v>46.27676032727345</v>
      </c>
      <c r="N27" s="15"/>
    </row>
    <row r="28" spans="1:14" ht="15.75">
      <c r="A28" s="12"/>
      <c r="B28" s="34" t="s">
        <v>88</v>
      </c>
      <c r="C28" s="35">
        <v>3275</v>
      </c>
      <c r="D28" s="35">
        <v>2317</v>
      </c>
      <c r="E28" s="36">
        <f t="shared" si="5"/>
        <v>-29.251908396946568</v>
      </c>
      <c r="F28" s="36">
        <f t="shared" si="7"/>
        <v>4.5993211187645153</v>
      </c>
      <c r="G28" s="35">
        <v>19334</v>
      </c>
      <c r="H28" s="35">
        <v>13639</v>
      </c>
      <c r="I28" s="36">
        <f t="shared" si="6"/>
        <v>-29.45588083169546</v>
      </c>
      <c r="J28" s="36">
        <f t="shared" si="8"/>
        <v>5.2260509385740725</v>
      </c>
      <c r="K28" s="79"/>
      <c r="L28" s="35">
        <v>162585</v>
      </c>
      <c r="M28" s="36">
        <f t="shared" si="9"/>
        <v>7.006446007896554</v>
      </c>
      <c r="N28" s="15"/>
    </row>
    <row r="29" spans="1:14" ht="15.75">
      <c r="A29" s="12"/>
      <c r="B29" s="34" t="s">
        <v>89</v>
      </c>
      <c r="C29" s="35">
        <v>878</v>
      </c>
      <c r="D29" s="35">
        <v>708</v>
      </c>
      <c r="E29" s="36">
        <f t="shared" si="5"/>
        <v>-19.362186788154901</v>
      </c>
      <c r="F29" s="36">
        <f t="shared" si="7"/>
        <v>1.4054032594239434</v>
      </c>
      <c r="G29" s="35">
        <v>5367</v>
      </c>
      <c r="H29" s="35">
        <v>4022</v>
      </c>
      <c r="I29" s="36">
        <f t="shared" si="6"/>
        <v>-25.060555245015838</v>
      </c>
      <c r="J29" s="36">
        <f t="shared" si="8"/>
        <v>1.5411083565470283</v>
      </c>
      <c r="K29" s="79"/>
      <c r="L29" s="35">
        <v>37534</v>
      </c>
      <c r="M29" s="36">
        <f t="shared" si="9"/>
        <v>1.6174920469931988</v>
      </c>
      <c r="N29" s="15"/>
    </row>
    <row r="30" spans="1:14" ht="15.75">
      <c r="A30" s="12"/>
      <c r="B30" s="34" t="s">
        <v>90</v>
      </c>
      <c r="C30" s="35">
        <v>14325</v>
      </c>
      <c r="D30" s="35">
        <v>16336</v>
      </c>
      <c r="E30" s="36">
        <f t="shared" si="5"/>
        <v>14.038394415357768</v>
      </c>
      <c r="F30" s="36">
        <f t="shared" si="7"/>
        <v>32.427496675069975</v>
      </c>
      <c r="G30" s="35">
        <v>66861</v>
      </c>
      <c r="H30" s="35">
        <v>82704</v>
      </c>
      <c r="I30" s="36">
        <f t="shared" si="6"/>
        <v>23.695427827881723</v>
      </c>
      <c r="J30" s="36">
        <f t="shared" si="8"/>
        <v>31.689663232189318</v>
      </c>
      <c r="K30" s="79"/>
      <c r="L30" s="35">
        <v>849674</v>
      </c>
      <c r="M30" s="36">
        <f t="shared" si="9"/>
        <v>36.615893257763609</v>
      </c>
      <c r="N30" s="15"/>
    </row>
    <row r="31" spans="1:14" ht="15.75">
      <c r="A31" s="12"/>
      <c r="B31" s="34" t="s">
        <v>71</v>
      </c>
      <c r="C31" s="35">
        <v>6733</v>
      </c>
      <c r="D31" s="35">
        <v>7656</v>
      </c>
      <c r="E31" s="36">
        <f t="shared" si="5"/>
        <v>13.708599435615621</v>
      </c>
      <c r="F31" s="36">
        <f>+(D31*100)/$D$32</f>
        <v>15.197411517160608</v>
      </c>
      <c r="G31" s="35">
        <v>37811</v>
      </c>
      <c r="H31" s="35">
        <v>39613</v>
      </c>
      <c r="I31" s="36">
        <f t="shared" si="6"/>
        <v>4.7658088915923935</v>
      </c>
      <c r="J31" s="36">
        <f>+(H31*100)/$H$32</f>
        <v>15.178499584260923</v>
      </c>
      <c r="K31" s="79"/>
      <c r="L31" s="35">
        <v>183120</v>
      </c>
      <c r="M31" s="36">
        <f>+(L31*100)/$L$32</f>
        <v>7.8913823105822614</v>
      </c>
      <c r="N31" s="15"/>
    </row>
    <row r="32" spans="1:14" ht="15.75">
      <c r="A32" s="12"/>
      <c r="B32" s="40" t="s">
        <v>70</v>
      </c>
      <c r="C32" s="37">
        <f>SUM(C26:C31)</f>
        <v>51426</v>
      </c>
      <c r="D32" s="37">
        <f>SUM(D26:D31)</f>
        <v>50377</v>
      </c>
      <c r="E32" s="38">
        <f t="shared" ref="E32" si="10">IF(ISBLANK(D32),"",(IFERROR(((D32/C32-1)*100),"")))</f>
        <v>-2.0398242134328948</v>
      </c>
      <c r="F32" s="38">
        <f>SUM(F26:F31)</f>
        <v>99.999999999999986</v>
      </c>
      <c r="G32" s="37">
        <f>SUM(G26:G31)</f>
        <v>265579</v>
      </c>
      <c r="H32" s="37">
        <f>SUM(H26:H31)</f>
        <v>260981</v>
      </c>
      <c r="I32" s="38">
        <f t="shared" ref="I32" si="11">IF(ISBLANK(H32),"",(IFERROR(((H32/G32-1)*100),"")))</f>
        <v>-1.7313115871360307</v>
      </c>
      <c r="J32" s="38">
        <f>SUM(J26:J31)</f>
        <v>100</v>
      </c>
      <c r="K32" s="4"/>
      <c r="L32" s="37">
        <f>SUM(L26:L31)</f>
        <v>2320506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368</v>
      </c>
      <c r="D35" s="35">
        <f t="shared" si="12"/>
        <v>356</v>
      </c>
      <c r="E35" s="36">
        <f t="shared" ref="E35:E41" si="13">IF(ISBLANK(D35),"",(IFERROR(((D35/C35-1)*100),"")))</f>
        <v>-3.2608695652173947</v>
      </c>
      <c r="F35" s="36">
        <f>+(D35*100)/$D$41</f>
        <v>0.76092764775034738</v>
      </c>
      <c r="G35" s="35">
        <f t="shared" ref="G35:H40" si="14">G17-G26</f>
        <v>1512</v>
      </c>
      <c r="H35" s="35">
        <f t="shared" si="14"/>
        <v>1866</v>
      </c>
      <c r="I35" s="36">
        <f t="shared" ref="I35:I41" si="15">IF(ISBLANK(H35),"",(IFERROR(((H35/G35-1)*100),"")))</f>
        <v>23.412698412698418</v>
      </c>
      <c r="J35" s="36">
        <f>+(H35*100)/$H$41</f>
        <v>0.80049076175318634</v>
      </c>
      <c r="K35" s="79"/>
      <c r="L35" s="35">
        <f t="shared" ref="L35:L40" si="16">L17-L26</f>
        <v>9313</v>
      </c>
      <c r="M35" s="36">
        <f>+(L35*100)/$L$41</f>
        <v>0.48930598726007563</v>
      </c>
      <c r="N35" s="15"/>
    </row>
    <row r="36" spans="1:14" ht="15.75">
      <c r="A36" s="12"/>
      <c r="B36" s="34" t="s">
        <v>82</v>
      </c>
      <c r="C36" s="35">
        <f t="shared" si="12"/>
        <v>21010</v>
      </c>
      <c r="D36" s="35">
        <f t="shared" si="12"/>
        <v>20200</v>
      </c>
      <c r="E36" s="36">
        <f t="shared" si="13"/>
        <v>-3.8553069966682507</v>
      </c>
      <c r="F36" s="36">
        <f t="shared" ref="F36:F39" si="17">+(D36*100)/$D$41</f>
        <v>43.176231698193867</v>
      </c>
      <c r="G36" s="35">
        <f t="shared" si="14"/>
        <v>101259</v>
      </c>
      <c r="H36" s="35">
        <f t="shared" si="14"/>
        <v>99460</v>
      </c>
      <c r="I36" s="36">
        <f t="shared" si="15"/>
        <v>-1.776632200594519</v>
      </c>
      <c r="J36" s="36">
        <f t="shared" ref="J36:J39" si="18">+(H36*100)/$H$41</f>
        <v>42.667101374047114</v>
      </c>
      <c r="K36" s="79"/>
      <c r="L36" s="35">
        <f t="shared" si="16"/>
        <v>794675</v>
      </c>
      <c r="M36" s="36">
        <f t="shared" ref="M36:M39" si="19">+(L36*100)/$L$41</f>
        <v>41.752307035960548</v>
      </c>
      <c r="N36" s="15"/>
    </row>
    <row r="37" spans="1:14" ht="15.75">
      <c r="A37" s="12"/>
      <c r="B37" s="34" t="s">
        <v>88</v>
      </c>
      <c r="C37" s="35">
        <f t="shared" si="12"/>
        <v>3282</v>
      </c>
      <c r="D37" s="35">
        <f t="shared" si="12"/>
        <v>2439</v>
      </c>
      <c r="E37" s="36">
        <f t="shared" si="13"/>
        <v>-25.685557586837295</v>
      </c>
      <c r="F37" s="36">
        <f t="shared" si="17"/>
        <v>5.2132093619749922</v>
      </c>
      <c r="G37" s="35">
        <f t="shared" si="14"/>
        <v>19157</v>
      </c>
      <c r="H37" s="35">
        <f t="shared" si="14"/>
        <v>13685</v>
      </c>
      <c r="I37" s="36">
        <f t="shared" si="15"/>
        <v>-28.563971394268417</v>
      </c>
      <c r="J37" s="36">
        <f t="shared" si="18"/>
        <v>5.8706945737365244</v>
      </c>
      <c r="K37" s="79"/>
      <c r="L37" s="35">
        <f t="shared" si="16"/>
        <v>158682</v>
      </c>
      <c r="M37" s="36">
        <f t="shared" si="19"/>
        <v>8.3371687609152065</v>
      </c>
      <c r="N37" s="15"/>
    </row>
    <row r="38" spans="1:14" ht="15.75">
      <c r="A38" s="12"/>
      <c r="B38" s="34" t="s">
        <v>89</v>
      </c>
      <c r="C38" s="35">
        <f t="shared" si="12"/>
        <v>1205</v>
      </c>
      <c r="D38" s="35">
        <f t="shared" si="12"/>
        <v>991</v>
      </c>
      <c r="E38" s="36">
        <f t="shared" si="13"/>
        <v>-17.759336099585067</v>
      </c>
      <c r="F38" s="36">
        <f t="shared" si="17"/>
        <v>2.1182002778668378</v>
      </c>
      <c r="G38" s="35">
        <f t="shared" si="14"/>
        <v>6801</v>
      </c>
      <c r="H38" s="35">
        <f t="shared" si="14"/>
        <v>5305</v>
      </c>
      <c r="I38" s="36">
        <f t="shared" si="15"/>
        <v>-21.996765181590938</v>
      </c>
      <c r="J38" s="36">
        <f t="shared" si="18"/>
        <v>2.2757789341375418</v>
      </c>
      <c r="K38" s="79"/>
      <c r="L38" s="35">
        <f t="shared" si="16"/>
        <v>48014</v>
      </c>
      <c r="M38" s="36">
        <f t="shared" si="19"/>
        <v>2.5226605467953691</v>
      </c>
      <c r="N38" s="15"/>
    </row>
    <row r="39" spans="1:14" ht="15.75">
      <c r="A39" s="12"/>
      <c r="B39" s="34" t="s">
        <v>90</v>
      </c>
      <c r="C39" s="35">
        <f t="shared" si="12"/>
        <v>15741</v>
      </c>
      <c r="D39" s="35">
        <f t="shared" si="12"/>
        <v>16629</v>
      </c>
      <c r="E39" s="36">
        <f t="shared" si="13"/>
        <v>5.6413188488660282</v>
      </c>
      <c r="F39" s="36">
        <f t="shared" si="17"/>
        <v>35.543443411349791</v>
      </c>
      <c r="G39" s="35">
        <f t="shared" si="14"/>
        <v>66925</v>
      </c>
      <c r="H39" s="35">
        <f t="shared" si="14"/>
        <v>81155</v>
      </c>
      <c r="I39" s="36">
        <f t="shared" si="15"/>
        <v>21.262607396339185</v>
      </c>
      <c r="J39" s="36">
        <f t="shared" si="18"/>
        <v>34.814484335519737</v>
      </c>
      <c r="K39" s="79"/>
      <c r="L39" s="35">
        <f t="shared" si="16"/>
        <v>759295</v>
      </c>
      <c r="M39" s="36">
        <f t="shared" si="19"/>
        <v>39.893438161348556</v>
      </c>
      <c r="N39" s="15"/>
    </row>
    <row r="40" spans="1:14" ht="15.75">
      <c r="A40" s="12"/>
      <c r="B40" s="34" t="s">
        <v>71</v>
      </c>
      <c r="C40" s="35">
        <f t="shared" si="12"/>
        <v>4938</v>
      </c>
      <c r="D40" s="35">
        <f t="shared" si="12"/>
        <v>6170</v>
      </c>
      <c r="E40" s="36">
        <f t="shared" si="13"/>
        <v>24.949372215471843</v>
      </c>
      <c r="F40" s="36">
        <f>+(D40*100)/$D$41</f>
        <v>13.187987602864165</v>
      </c>
      <c r="G40" s="35">
        <f t="shared" si="14"/>
        <v>27304</v>
      </c>
      <c r="H40" s="35">
        <f t="shared" si="14"/>
        <v>31636</v>
      </c>
      <c r="I40" s="36">
        <f t="shared" si="15"/>
        <v>15.865807207735138</v>
      </c>
      <c r="J40" s="36">
        <f>+(H40*100)/$H$41</f>
        <v>13.571450020805896</v>
      </c>
      <c r="K40" s="79"/>
      <c r="L40" s="35">
        <f t="shared" si="16"/>
        <v>133329</v>
      </c>
      <c r="M40" s="36">
        <f>+(L40*100)/$L$41</f>
        <v>7.0051195077202433</v>
      </c>
      <c r="N40" s="15"/>
    </row>
    <row r="41" spans="1:14" ht="15.75">
      <c r="A41" s="12"/>
      <c r="B41" s="40" t="s">
        <v>70</v>
      </c>
      <c r="C41" s="37">
        <f>SUM(C35:C40)</f>
        <v>46544</v>
      </c>
      <c r="D41" s="37">
        <f>SUM(D35:D40)</f>
        <v>46785</v>
      </c>
      <c r="E41" s="38">
        <f t="shared" si="13"/>
        <v>0.51778961842556814</v>
      </c>
      <c r="F41" s="38">
        <f>SUM(F35:F40)</f>
        <v>100.00000000000001</v>
      </c>
      <c r="G41" s="37">
        <f>SUM(G35:G40)</f>
        <v>222958</v>
      </c>
      <c r="H41" s="37">
        <f>SUM(H35:H40)</f>
        <v>233107</v>
      </c>
      <c r="I41" s="38">
        <f t="shared" si="15"/>
        <v>4.5519783995191965</v>
      </c>
      <c r="J41" s="38">
        <f>SUM(J35:J40)</f>
        <v>100</v>
      </c>
      <c r="K41" s="4"/>
      <c r="L41" s="37">
        <f>SUM(L35:L40)</f>
        <v>1903308</v>
      </c>
      <c r="M41" s="38">
        <f>SUM(M35:M40)</f>
        <v>99.999999999999986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2018-06-07T14:34:05Z</dcterms:modified>
</cp:coreProperties>
</file>