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xr:revisionPtr revIDLastSave="0" documentId="8_{7CF2000D-BCD1-4EFB-B982-B8D9630D86F3}" xr6:coauthVersionLast="31" xr6:coauthVersionMax="31" xr10:uidLastSave="{00000000-0000-0000-0000-000000000000}"/>
  <bookViews>
    <workbookView xWindow="0" yWindow="0" windowWidth="24000" windowHeight="8985" tabRatio="811" xr2:uid="{00000000-000D-0000-FFFF-FFFF00000000}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I87" i="6" l="1"/>
  <c r="I90" i="7"/>
  <c r="J60" i="7"/>
  <c r="J64" i="7"/>
  <c r="J68" i="7"/>
  <c r="J72" i="7"/>
  <c r="J76" i="7"/>
  <c r="J80" i="7"/>
  <c r="J84" i="7"/>
  <c r="J88" i="7"/>
  <c r="J79" i="7"/>
  <c r="J57" i="7"/>
  <c r="J61" i="7"/>
  <c r="J65" i="7"/>
  <c r="J69" i="7"/>
  <c r="J73" i="7"/>
  <c r="J77" i="7"/>
  <c r="J81" i="7"/>
  <c r="J85" i="7"/>
  <c r="J89" i="7"/>
  <c r="J71" i="7"/>
  <c r="J83" i="7"/>
  <c r="J58" i="7"/>
  <c r="J62" i="7"/>
  <c r="J66" i="7"/>
  <c r="J70" i="7"/>
  <c r="J74" i="7"/>
  <c r="J78" i="7"/>
  <c r="J82" i="7"/>
  <c r="J86" i="7"/>
  <c r="J56" i="7"/>
  <c r="J59" i="7"/>
  <c r="J63" i="7"/>
  <c r="J67" i="7"/>
  <c r="J75" i="7"/>
  <c r="J87" i="7"/>
  <c r="F52" i="2"/>
  <c r="F56" i="2"/>
  <c r="F60" i="2"/>
  <c r="F64" i="2"/>
  <c r="F68" i="2"/>
  <c r="F72" i="2"/>
  <c r="F49" i="2"/>
  <c r="F53" i="2"/>
  <c r="F57" i="2"/>
  <c r="F61" i="2"/>
  <c r="F65" i="2"/>
  <c r="F69" i="2"/>
  <c r="F48" i="2"/>
  <c r="F55" i="2"/>
  <c r="F63" i="2"/>
  <c r="F50" i="2"/>
  <c r="F54" i="2"/>
  <c r="F58" i="2"/>
  <c r="F62" i="2"/>
  <c r="F66" i="2"/>
  <c r="F70" i="2"/>
  <c r="F51" i="2"/>
  <c r="F59" i="2"/>
  <c r="F67" i="2"/>
  <c r="F71" i="2"/>
  <c r="E90" i="7"/>
  <c r="F57" i="7"/>
  <c r="F61" i="7"/>
  <c r="F65" i="7"/>
  <c r="F69" i="7"/>
  <c r="F73" i="7"/>
  <c r="F77" i="7"/>
  <c r="F81" i="7"/>
  <c r="F85" i="7"/>
  <c r="F89" i="7"/>
  <c r="F74" i="7"/>
  <c r="F82" i="7"/>
  <c r="F56" i="7"/>
  <c r="F72" i="7"/>
  <c r="F84" i="7"/>
  <c r="F58" i="7"/>
  <c r="F62" i="7"/>
  <c r="F66" i="7"/>
  <c r="F70" i="7"/>
  <c r="F78" i="7"/>
  <c r="F86" i="7"/>
  <c r="F60" i="7"/>
  <c r="F68" i="7"/>
  <c r="F80" i="7"/>
  <c r="F59" i="7"/>
  <c r="F63" i="7"/>
  <c r="F67" i="7"/>
  <c r="F71" i="7"/>
  <c r="F75" i="7"/>
  <c r="F79" i="7"/>
  <c r="F83" i="7"/>
  <c r="F87" i="7"/>
  <c r="F64" i="7"/>
  <c r="F76" i="7"/>
  <c r="F88" i="7"/>
  <c r="F58" i="6"/>
  <c r="F62" i="6"/>
  <c r="F66" i="6"/>
  <c r="F70" i="6"/>
  <c r="F74" i="6"/>
  <c r="F78" i="6"/>
  <c r="F82" i="6"/>
  <c r="F55" i="6"/>
  <c r="F79" i="6"/>
  <c r="F56" i="6"/>
  <c r="F64" i="6"/>
  <c r="F72" i="6"/>
  <c r="F80" i="6"/>
  <c r="F86" i="6"/>
  <c r="F59" i="6"/>
  <c r="F63" i="6"/>
  <c r="F67" i="6"/>
  <c r="F71" i="6"/>
  <c r="F75" i="6"/>
  <c r="F83" i="6"/>
  <c r="F60" i="6"/>
  <c r="F68" i="6"/>
  <c r="F76" i="6"/>
  <c r="F84" i="6"/>
  <c r="F69" i="6"/>
  <c r="F85" i="6"/>
  <c r="F73" i="6"/>
  <c r="F61" i="6"/>
  <c r="F81" i="6"/>
  <c r="F57" i="6"/>
  <c r="F77" i="6"/>
  <c r="F65" i="6"/>
  <c r="M58" i="7"/>
  <c r="M62" i="7"/>
  <c r="M66" i="7"/>
  <c r="M70" i="7"/>
  <c r="M74" i="7"/>
  <c r="M78" i="7"/>
  <c r="M82" i="7"/>
  <c r="M86" i="7"/>
  <c r="M56" i="7"/>
  <c r="M77" i="7"/>
  <c r="M59" i="7"/>
  <c r="M63" i="7"/>
  <c r="M67" i="7"/>
  <c r="M71" i="7"/>
  <c r="M75" i="7"/>
  <c r="M79" i="7"/>
  <c r="M83" i="7"/>
  <c r="M87" i="7"/>
  <c r="M85" i="7"/>
  <c r="M60" i="7"/>
  <c r="M64" i="7"/>
  <c r="M68" i="7"/>
  <c r="M72" i="7"/>
  <c r="M76" i="7"/>
  <c r="M80" i="7"/>
  <c r="M84" i="7"/>
  <c r="M88" i="7"/>
  <c r="M57" i="7"/>
  <c r="M61" i="7"/>
  <c r="M65" i="7"/>
  <c r="M69" i="7"/>
  <c r="M73" i="7"/>
  <c r="M81" i="7"/>
  <c r="M89" i="7"/>
  <c r="J59" i="6"/>
  <c r="J63" i="6"/>
  <c r="J67" i="6"/>
  <c r="J71" i="6"/>
  <c r="J75" i="6"/>
  <c r="J79" i="6"/>
  <c r="J83" i="6"/>
  <c r="J55" i="6"/>
  <c r="J57" i="6"/>
  <c r="J65" i="6"/>
  <c r="J73" i="6"/>
  <c r="J81" i="6"/>
  <c r="J58" i="6"/>
  <c r="J66" i="6"/>
  <c r="J56" i="6"/>
  <c r="J60" i="6"/>
  <c r="J64" i="6"/>
  <c r="J68" i="6"/>
  <c r="J72" i="6"/>
  <c r="J76" i="6"/>
  <c r="J80" i="6"/>
  <c r="J84" i="6"/>
  <c r="J61" i="6"/>
  <c r="J69" i="6"/>
  <c r="J77" i="6"/>
  <c r="J85" i="6"/>
  <c r="J62" i="6"/>
  <c r="J70" i="6"/>
  <c r="J86" i="6"/>
  <c r="J82" i="6"/>
  <c r="J74" i="6"/>
  <c r="J78" i="6"/>
  <c r="I73" i="2"/>
  <c r="J49" i="2"/>
  <c r="J53" i="2"/>
  <c r="J57" i="2"/>
  <c r="J61" i="2"/>
  <c r="J65" i="2"/>
  <c r="J69" i="2"/>
  <c r="J48" i="2"/>
  <c r="J50" i="2"/>
  <c r="J54" i="2"/>
  <c r="J58" i="2"/>
  <c r="J62" i="2"/>
  <c r="J66" i="2"/>
  <c r="J70" i="2"/>
  <c r="J56" i="2"/>
  <c r="J64" i="2"/>
  <c r="J72" i="2"/>
  <c r="J51" i="2"/>
  <c r="J55" i="2"/>
  <c r="J59" i="2"/>
  <c r="J63" i="2"/>
  <c r="J67" i="2"/>
  <c r="J71" i="2"/>
  <c r="J52" i="2"/>
  <c r="J60" i="2"/>
  <c r="J68" i="2"/>
  <c r="E87" i="6"/>
  <c r="M66" i="6"/>
  <c r="M70" i="6"/>
  <c r="M82" i="6"/>
  <c r="M59" i="6"/>
  <c r="M63" i="6"/>
  <c r="M67" i="6"/>
  <c r="M71" i="6"/>
  <c r="M75" i="6"/>
  <c r="M79" i="6"/>
  <c r="M83" i="6"/>
  <c r="M55" i="6"/>
  <c r="M57" i="6"/>
  <c r="M65" i="6"/>
  <c r="M73" i="6"/>
  <c r="M81" i="6"/>
  <c r="M62" i="6"/>
  <c r="M78" i="6"/>
  <c r="M56" i="6"/>
  <c r="M60" i="6"/>
  <c r="M64" i="6"/>
  <c r="M68" i="6"/>
  <c r="M72" i="6"/>
  <c r="M76" i="6"/>
  <c r="M80" i="6"/>
  <c r="M84" i="6"/>
  <c r="M61" i="6"/>
  <c r="M69" i="6"/>
  <c r="M77" i="6"/>
  <c r="M85" i="6"/>
  <c r="M58" i="6"/>
  <c r="M74" i="6"/>
  <c r="M86" i="6"/>
  <c r="M49" i="2"/>
  <c r="M53" i="2"/>
  <c r="M57" i="2"/>
  <c r="M61" i="2"/>
  <c r="M65" i="2"/>
  <c r="M69" i="2"/>
  <c r="M50" i="2"/>
  <c r="M54" i="2"/>
  <c r="M58" i="2"/>
  <c r="M62" i="2"/>
  <c r="M66" i="2"/>
  <c r="M70" i="2"/>
  <c r="M56" i="2"/>
  <c r="M64" i="2"/>
  <c r="M48" i="2"/>
  <c r="M51" i="2"/>
  <c r="M55" i="2"/>
  <c r="M59" i="2"/>
  <c r="M63" i="2"/>
  <c r="M67" i="2"/>
  <c r="M71" i="2"/>
  <c r="M72" i="2"/>
  <c r="M52" i="2"/>
  <c r="M60" i="2"/>
  <c r="M68" i="2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D49" i="15"/>
  <c r="G49" i="15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I102" i="2" s="1"/>
  <c r="H101" i="2"/>
  <c r="H100" i="2"/>
  <c r="H99" i="2"/>
  <c r="H98" i="2"/>
  <c r="H97" i="2"/>
  <c r="H96" i="2"/>
  <c r="H95" i="2"/>
  <c r="H94" i="2"/>
  <c r="H93" i="2"/>
  <c r="H92" i="2"/>
  <c r="H91" i="2"/>
  <c r="H90" i="2"/>
  <c r="I90" i="2" s="1"/>
  <c r="H89" i="2"/>
  <c r="H88" i="2"/>
  <c r="H87" i="2"/>
  <c r="H86" i="2"/>
  <c r="H85" i="2"/>
  <c r="H84" i="2"/>
  <c r="H83" i="2"/>
  <c r="H82" i="2"/>
  <c r="H81" i="2"/>
  <c r="H80" i="2"/>
  <c r="G103" i="2"/>
  <c r="G102" i="2"/>
  <c r="G101" i="2"/>
  <c r="I101" i="2" s="1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I86" i="2" s="1"/>
  <c r="G85" i="2"/>
  <c r="I85" i="2" s="1"/>
  <c r="G84" i="2"/>
  <c r="G83" i="2"/>
  <c r="G82" i="2"/>
  <c r="G81" i="2"/>
  <c r="G80" i="2"/>
  <c r="I80" i="2" s="1"/>
  <c r="G79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C103" i="2"/>
  <c r="C102" i="2"/>
  <c r="C101" i="2"/>
  <c r="C100" i="2"/>
  <c r="C99" i="2"/>
  <c r="C98" i="2"/>
  <c r="C97" i="2"/>
  <c r="C96" i="2"/>
  <c r="C95" i="2"/>
  <c r="E95" i="2" s="1"/>
  <c r="C94" i="2"/>
  <c r="C93" i="2"/>
  <c r="C92" i="2"/>
  <c r="C91" i="2"/>
  <c r="C90" i="2"/>
  <c r="C89" i="2"/>
  <c r="C88" i="2"/>
  <c r="C87" i="2"/>
  <c r="C86" i="2"/>
  <c r="C85" i="2"/>
  <c r="C84" i="2"/>
  <c r="C83" i="2"/>
  <c r="E83" i="2" s="1"/>
  <c r="C82" i="2"/>
  <c r="C81" i="2"/>
  <c r="C80" i="2"/>
  <c r="C79" i="2"/>
  <c r="I98" i="2"/>
  <c r="I94" i="2"/>
  <c r="I82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I112" i="6" s="1"/>
  <c r="H111" i="6"/>
  <c r="H110" i="6"/>
  <c r="H109" i="6"/>
  <c r="H108" i="6"/>
  <c r="I108" i="6" s="1"/>
  <c r="H107" i="6"/>
  <c r="H106" i="6"/>
  <c r="H105" i="6"/>
  <c r="H104" i="6"/>
  <c r="H103" i="6"/>
  <c r="H102" i="6"/>
  <c r="I102" i="6" s="1"/>
  <c r="H101" i="6"/>
  <c r="H100" i="6"/>
  <c r="H99" i="6"/>
  <c r="H98" i="6"/>
  <c r="H97" i="6"/>
  <c r="H96" i="6"/>
  <c r="H95" i="6"/>
  <c r="H94" i="6"/>
  <c r="H93" i="6"/>
  <c r="G124" i="6"/>
  <c r="G123" i="6"/>
  <c r="G122" i="6"/>
  <c r="G121" i="6"/>
  <c r="I121" i="6" s="1"/>
  <c r="G120" i="6"/>
  <c r="G119" i="6"/>
  <c r="G118" i="6"/>
  <c r="G117" i="6"/>
  <c r="G116" i="6"/>
  <c r="G115" i="6"/>
  <c r="G114" i="6"/>
  <c r="G113" i="6"/>
  <c r="I113" i="6" s="1"/>
  <c r="G112" i="6"/>
  <c r="G111" i="6"/>
  <c r="I111" i="6" s="1"/>
  <c r="G110" i="6"/>
  <c r="I110" i="6" s="1"/>
  <c r="G109" i="6"/>
  <c r="G108" i="6"/>
  <c r="G107" i="6"/>
  <c r="I107" i="6" s="1"/>
  <c r="G106" i="6"/>
  <c r="G105" i="6"/>
  <c r="I105" i="6" s="1"/>
  <c r="G104" i="6"/>
  <c r="G103" i="6"/>
  <c r="G102" i="6"/>
  <c r="G101" i="6"/>
  <c r="I101" i="6" s="1"/>
  <c r="G100" i="6"/>
  <c r="G99" i="6"/>
  <c r="G98" i="6"/>
  <c r="I98" i="6" s="1"/>
  <c r="G97" i="6"/>
  <c r="I97" i="6" s="1"/>
  <c r="G96" i="6"/>
  <c r="G95" i="6"/>
  <c r="G94" i="6"/>
  <c r="I94" i="6" s="1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E111" i="6" s="1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C124" i="6"/>
  <c r="E124" i="6" s="1"/>
  <c r="C123" i="6"/>
  <c r="E123" i="6" s="1"/>
  <c r="C122" i="6"/>
  <c r="E122" i="6" s="1"/>
  <c r="C121" i="6"/>
  <c r="C120" i="6"/>
  <c r="E120" i="6" s="1"/>
  <c r="C119" i="6"/>
  <c r="E119" i="6" s="1"/>
  <c r="C118" i="6"/>
  <c r="E118" i="6" s="1"/>
  <c r="C117" i="6"/>
  <c r="C116" i="6"/>
  <c r="E116" i="6" s="1"/>
  <c r="C115" i="6"/>
  <c r="E115" i="6" s="1"/>
  <c r="C114" i="6"/>
  <c r="E114" i="6" s="1"/>
  <c r="C113" i="6"/>
  <c r="C112" i="6"/>
  <c r="C111" i="6"/>
  <c r="C110" i="6"/>
  <c r="E110" i="6" s="1"/>
  <c r="C109" i="6"/>
  <c r="C108" i="6"/>
  <c r="E108" i="6" s="1"/>
  <c r="C107" i="6"/>
  <c r="E107" i="6" s="1"/>
  <c r="C106" i="6"/>
  <c r="E106" i="6" s="1"/>
  <c r="C105" i="6"/>
  <c r="C104" i="6"/>
  <c r="E104" i="6" s="1"/>
  <c r="C103" i="6"/>
  <c r="E103" i="6" s="1"/>
  <c r="C102" i="6"/>
  <c r="C101" i="6"/>
  <c r="C100" i="6"/>
  <c r="E100" i="6" s="1"/>
  <c r="C99" i="6"/>
  <c r="C98" i="6"/>
  <c r="E98" i="6" s="1"/>
  <c r="C97" i="6"/>
  <c r="C96" i="6"/>
  <c r="C95" i="6"/>
  <c r="C94" i="6"/>
  <c r="E94" i="6" s="1"/>
  <c r="C93" i="6"/>
  <c r="I124" i="6"/>
  <c r="I123" i="6"/>
  <c r="I122" i="6"/>
  <c r="I120" i="6"/>
  <c r="I119" i="6"/>
  <c r="I115" i="6"/>
  <c r="I114" i="6"/>
  <c r="I104" i="6"/>
  <c r="I103" i="6"/>
  <c r="I100" i="6"/>
  <c r="I96" i="6"/>
  <c r="I95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G129" i="7"/>
  <c r="I129" i="7" s="1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E128" i="7" s="1"/>
  <c r="C129" i="7"/>
  <c r="C96" i="7"/>
  <c r="I109" i="7"/>
  <c r="P66" i="14"/>
  <c r="N66" i="14"/>
  <c r="M66" i="14"/>
  <c r="P65" i="14"/>
  <c r="N65" i="14"/>
  <c r="M65" i="14"/>
  <c r="P64" i="14"/>
  <c r="N64" i="14"/>
  <c r="M64" i="14"/>
  <c r="P63" i="14"/>
  <c r="N63" i="14"/>
  <c r="M63" i="14"/>
  <c r="P62" i="14"/>
  <c r="N62" i="14"/>
  <c r="M62" i="14"/>
  <c r="P61" i="14"/>
  <c r="N61" i="14"/>
  <c r="M61" i="14"/>
  <c r="P60" i="14"/>
  <c r="N60" i="14"/>
  <c r="M60" i="14"/>
  <c r="N59" i="14"/>
  <c r="M59" i="14"/>
  <c r="N58" i="14"/>
  <c r="M58" i="14"/>
  <c r="N57" i="14"/>
  <c r="M57" i="14"/>
  <c r="N56" i="14"/>
  <c r="M56" i="14"/>
  <c r="N55" i="14"/>
  <c r="M55" i="14"/>
  <c r="K66" i="14"/>
  <c r="I66" i="14"/>
  <c r="H66" i="14"/>
  <c r="K65" i="14"/>
  <c r="I65" i="14"/>
  <c r="H65" i="14"/>
  <c r="K64" i="14"/>
  <c r="I64" i="14"/>
  <c r="H64" i="14"/>
  <c r="K63" i="14"/>
  <c r="I63" i="14"/>
  <c r="H63" i="14"/>
  <c r="K62" i="14"/>
  <c r="I62" i="14"/>
  <c r="H62" i="14"/>
  <c r="K61" i="14"/>
  <c r="I61" i="14"/>
  <c r="H61" i="14"/>
  <c r="K60" i="14"/>
  <c r="I60" i="14"/>
  <c r="J60" i="14" s="1"/>
  <c r="H60" i="14"/>
  <c r="I59" i="14"/>
  <c r="H59" i="14"/>
  <c r="I58" i="14"/>
  <c r="H58" i="14"/>
  <c r="I57" i="14"/>
  <c r="H57" i="14"/>
  <c r="I56" i="14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C57" i="14"/>
  <c r="C58" i="14"/>
  <c r="C59" i="14"/>
  <c r="C60" i="14"/>
  <c r="C61" i="14"/>
  <c r="C62" i="14"/>
  <c r="C63" i="14"/>
  <c r="C64" i="14"/>
  <c r="C65" i="14"/>
  <c r="E65" i="14" s="1"/>
  <c r="C66" i="14"/>
  <c r="E66" i="14" s="1"/>
  <c r="C55" i="14"/>
  <c r="N48" i="14"/>
  <c r="M48" i="14"/>
  <c r="I48" i="14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I49" i="15" l="1"/>
  <c r="E49" i="15"/>
  <c r="I38" i="10"/>
  <c r="E40" i="10"/>
  <c r="E43" i="4"/>
  <c r="I41" i="4"/>
  <c r="E99" i="2"/>
  <c r="M73" i="2"/>
  <c r="J73" i="2"/>
  <c r="F73" i="2"/>
  <c r="I93" i="2"/>
  <c r="E91" i="2"/>
  <c r="E87" i="2"/>
  <c r="I97" i="2"/>
  <c r="M87" i="6"/>
  <c r="J87" i="6"/>
  <c r="F87" i="6"/>
  <c r="I116" i="6"/>
  <c r="I106" i="6"/>
  <c r="I99" i="6"/>
  <c r="E99" i="6"/>
  <c r="E95" i="6"/>
  <c r="I118" i="6"/>
  <c r="E102" i="6"/>
  <c r="M90" i="7"/>
  <c r="J90" i="7"/>
  <c r="F90" i="7"/>
  <c r="E107" i="7"/>
  <c r="I127" i="7"/>
  <c r="E62" i="14"/>
  <c r="E63" i="14"/>
  <c r="E61" i="14"/>
  <c r="J64" i="14"/>
  <c r="J56" i="14"/>
  <c r="F31" i="5"/>
  <c r="F26" i="5"/>
  <c r="J37" i="15"/>
  <c r="J29" i="15"/>
  <c r="I81" i="2"/>
  <c r="J31" i="4"/>
  <c r="J28" i="4"/>
  <c r="J32" i="4"/>
  <c r="J29" i="4"/>
  <c r="J33" i="4"/>
  <c r="J30" i="4"/>
  <c r="J27" i="4"/>
  <c r="E64" i="14"/>
  <c r="E60" i="14"/>
  <c r="E56" i="14"/>
  <c r="H67" i="14"/>
  <c r="E79" i="2"/>
  <c r="E103" i="2"/>
  <c r="M30" i="4"/>
  <c r="M27" i="4"/>
  <c r="M31" i="4"/>
  <c r="M28" i="4"/>
  <c r="M32" i="4"/>
  <c r="M29" i="4"/>
  <c r="M33" i="4"/>
  <c r="I36" i="5"/>
  <c r="J26" i="10"/>
  <c r="J31" i="10"/>
  <c r="M37" i="15"/>
  <c r="M29" i="15"/>
  <c r="E127" i="7"/>
  <c r="E115" i="7"/>
  <c r="E99" i="7"/>
  <c r="E101" i="7"/>
  <c r="E105" i="7"/>
  <c r="E109" i="7"/>
  <c r="E117" i="7"/>
  <c r="I99" i="7"/>
  <c r="I103" i="7"/>
  <c r="I107" i="7"/>
  <c r="I115" i="7"/>
  <c r="I119" i="7"/>
  <c r="I123" i="7"/>
  <c r="I97" i="7"/>
  <c r="I101" i="7"/>
  <c r="I105" i="7"/>
  <c r="I113" i="7"/>
  <c r="I117" i="7"/>
  <c r="I121" i="7"/>
  <c r="I125" i="7"/>
  <c r="I79" i="2"/>
  <c r="F28" i="4"/>
  <c r="F32" i="4"/>
  <c r="F29" i="4"/>
  <c r="F33" i="4"/>
  <c r="F31" i="4"/>
  <c r="F30" i="4"/>
  <c r="F27" i="4"/>
  <c r="J31" i="5"/>
  <c r="J26" i="5"/>
  <c r="M31" i="10"/>
  <c r="M26" i="10"/>
  <c r="F37" i="15"/>
  <c r="F29" i="15"/>
  <c r="O56" i="14"/>
  <c r="O60" i="14"/>
  <c r="O64" i="14"/>
  <c r="E82" i="2"/>
  <c r="E86" i="2"/>
  <c r="E90" i="2"/>
  <c r="E94" i="2"/>
  <c r="E98" i="2"/>
  <c r="E102" i="2"/>
  <c r="I34" i="4"/>
  <c r="E42" i="4"/>
  <c r="M26" i="5"/>
  <c r="M31" i="5"/>
  <c r="F31" i="10"/>
  <c r="F26" i="10"/>
  <c r="E45" i="15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O55" i="14"/>
  <c r="O63" i="14"/>
  <c r="O57" i="14"/>
  <c r="O61" i="14"/>
  <c r="O65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D67" i="14"/>
  <c r="M41" i="12"/>
  <c r="M38" i="15" l="1"/>
  <c r="M34" i="4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F104" i="2" l="1"/>
  <c r="J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I29" i="12"/>
  <c r="D29" i="12"/>
  <c r="M26" i="15" l="1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<sst xmlns="http://schemas.openxmlformats.org/spreadsheetml/2006/main" count="828" uniqueCount="324">
  <si>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</si>
  <si>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</si>
  <si>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</si>
  <si>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</si>
  <si>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</si>
  <si>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</si>
  <si>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</si>
  <si>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</si>
  <si>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</si>
  <si>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</si>
  <si>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</si>
  <si>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</si>
  <si>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</si>
  <si>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</si>
  <si>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</si>
  <si>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</si>
  <si>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</si>
  <si>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</si>
  <si>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</si>
  <si>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</si>
  <si>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</si>
  <si>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</si>
  <si>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</si>
  <si>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</si>
  <si>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</si>
  <si>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</si>
  <si>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</si>
  <si>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</si>
  <si>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</si>
  <si>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</si>
  <si>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</si>
  <si>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</si>
  <si>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</si>
  <si>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</si>
  <si>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</si>
  <si>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</si>
  <si>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</si>
  <si>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</si>
  <si>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</si>
  <si>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</si>
  <si>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</si>
  <si>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</si>
  <si>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</si>
  <si>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</si>
  <si>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</si>
  <si>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</si>
  <si>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</si>
  <si>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</si>
  <si>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</si>
  <si>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</si>
  <si>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</si>
  <si>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</si>
  <si>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</si>
  <si>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</si>
  <si>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</si>
  <si>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</si>
  <si>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</si>
  <si>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</si>
  <si>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</si>
  <si>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</si>
  <si>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</si>
  <si>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</si>
  <si>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</si>
  <si>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</si>
  <si>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</si>
  <si>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</si>
  <si>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</si>
  <si>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</si>
  <si>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</si>
  <si>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</si>
  <si>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</si>
  <si>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</si>
  <si>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</si>
  <si>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</si>
  <si>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</si>
  <si>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</si>
  <si>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</si>
  <si>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</si>
  <si>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</si>
  <si>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</si>
  <si>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</si>
  <si>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</si>
  <si>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</si>
  <si>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</si>
  <si>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</si>
  <si>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</si>
  <si>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</si>
  <si>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</si>
  <si>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</si>
  <si>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</si>
  <si>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</si>
  <si>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</si>
  <si>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</si>
  <si>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</si>
  <si>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</si>
  <si>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</si>
  <si>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</si>
  <si>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</si>
  <si>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</si>
  <si>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</si>
  <si>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</si>
  <si>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</si>
  <si>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</si>
  <si>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</si>
  <si>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</si>
  <si>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</si>
  <si>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</si>
  <si>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</si>
  <si>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</si>
  <si>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</si>
  <si>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</si>
  <si>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</si>
  <si>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</si>
  <si>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</si>
  <si>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</si>
  <si>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</si>
  <si>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</si>
  <si>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</si>
  <si>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</si>
  <si>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</si>
  <si>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</si>
  <si>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</si>
  <si>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</si>
  <si>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</si>
  <si>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</si>
  <si>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</si>
  <si>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</si>
  <si>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</si>
  <si>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</si>
  <si>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</si>
  <si>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</si>
  <si>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</si>
  <si>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</si>
  <si>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</si>
  <si>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</si>
  <si>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</si>
  <si>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</si>
  <si>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</si>
  <si>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</si>
  <si>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</si>
  <si>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</si>
  <si>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</si>
  <si>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</si>
  <si>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</si>
  <si>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</si>
  <si>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</si>
  <si>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</si>
  <si>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</si>
  <si>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</si>
  <si>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</si>
  <si>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</si>
  <si>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</si>
  <si>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</si>
  <si>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</si>
  <si>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</si>
  <si>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</si>
  <si>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</si>
  <si>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</si>
  <si>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</si>
  <si>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</si>
  <si>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</si>
  <si>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</si>
  <si>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</si>
  <si>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</si>
  <si>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</si>
  <si>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</si>
  <si>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</si>
  <si>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</si>
  <si>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</si>
  <si>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</si>
  <si>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</si>
  <si>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</si>
  <si>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</si>
  <si>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</si>
  <si>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</si>
  <si>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</si>
  <si>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</si>
  <si>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</si>
  <si>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</si>
  <si>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</si>
  <si>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</si>
  <si>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</si>
  <si>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</si>
  <si>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</si>
  <si>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</si>
  <si>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</si>
  <si>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</si>
  <si>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</si>
  <si>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</si>
  <si>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</si>
  <si>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</si>
  <si>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</si>
  <si>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</si>
  <si>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</si>
  <si>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</si>
  <si>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</si>
  <si>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</si>
  <si>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</si>
  <si>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</si>
  <si>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</si>
  <si>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</si>
  <si>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</si>
  <si>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</si>
  <si>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</si>
  <si>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</si>
  <si>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</si>
  <si>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</si>
  <si>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</si>
  <si>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</si>
  <si>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</si>
  <si>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</si>
  <si>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</si>
  <si>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</si>
  <si>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</si>
  <si>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</si>
  <si>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</si>
  <si>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</si>
  <si>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</si>
  <si>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</si>
  <si>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</si>
  <si>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</si>
  <si>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</si>
  <si>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</si>
  <si>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</si>
  <si>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</si>
  <si>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</si>
  <si>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</si>
  <si>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</si>
  <si>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</si>
  <si>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</si>
  <si>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</si>
  <si>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</si>
  <si>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</si>
  <si>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</si>
  <si>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</si>
  <si>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</si>
  <si>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</si>
  <si>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</si>
  <si>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</si>
  <si>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</si>
  <si>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</si>
  <si>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</si>
  <si>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</si>
  <si>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</si>
  <si>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</si>
  <si>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</si>
  <si>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</si>
  <si>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</si>
  <si>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</si>
  <si>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</si>
  <si>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</si>
  <si>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</si>
  <si>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</si>
  <si>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</si>
  <si>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</si>
  <si>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</si>
  <si>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</si>
  <si>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</si>
  <si>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</si>
  <si>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</si>
  <si>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</si>
  <si>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</si>
  <si>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</si>
  <si>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</si>
  <si>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</si>
  <si>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</si>
  <si>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</si>
  <si>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</si>
  <si>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</si>
  <si>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</si>
  <si>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</si>
  <si>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</si>
  <si>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</si>
  <si>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</si>
  <si>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</si>
  <si>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</si>
  <si>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</si>
  <si>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</si>
  <si>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</si>
  <si>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</si>
  <si>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</si>
  <si>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</si>
  <si>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</si>
  <si>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</si>
  <si>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</si>
  <si>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</si>
  <si>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</si>
  <si>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</si>
  <si>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</si>
  <si>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</si>
  <si>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</si>
  <si>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</si>
  <si>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</si>
  <si>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</si>
  <si>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</si>
  <si>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</si>
  <si>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</si>
  <si>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</si>
  <si>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</si>
  <si>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</si>
  <si>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</si>
  <si>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</si>
  <si>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</si>
  <si>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</si>
  <si>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</si>
  <si>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</si>
  <si>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</si>
  <si>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</si>
  <si>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</si>
  <si>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</si>
  <si>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</si>
  <si>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</si>
  <si>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</si>
  <si>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*Esta información corresponde a 100 Prestadores que actualmente hacen uso del Sistema de Información</t>
  </si>
  <si>
    <t>Octubre de 2018</t>
  </si>
  <si>
    <t>Noviembre de 2018</t>
  </si>
  <si>
    <t>% Cambio   '18/'17</t>
  </si>
  <si>
    <t>Acumulado 2013-2018</t>
  </si>
  <si>
    <t>2013-2018</t>
  </si>
  <si>
    <t>Octubre</t>
  </si>
  <si>
    <t>Año corrido a Octubre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</si>
  <si>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Octubre</t>
    </r>
  </si>
  <si>
    <t>Acumulado a Octubre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</si>
  <si>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Octubre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</si>
</sst>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</cellXfs>
  <cellStyles count="6">
    <cellStyle name="Hipervínculo" xfId="2" builtinId="8"/>
    <cellStyle name="Millares" xfId="5" builtinId="3"/>
    <cellStyle name="Normal" xfId="0" builtinId="0"/>
    <cellStyle name="Normal 2" xfId="1" xr:uid="{00000000-0005-0000-0000-000003000000}"/>
    <cellStyle name="Normal_Fenaviquín 14 (2007) - Base importaciones maquinaria" xfId="3" xr:uid="{00000000-0005-0000-0000-000004000000}"/>
    <cellStyle name="Normal_Fenaviquín 15 (2007) - Huevo por colores" xfId="4" xr:uid="{00000000-0005-0000-0000-000005000000}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95360</c:v>
                </c:pt>
                <c:pt idx="1">
                  <c:v>105378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45119</c:v>
                </c:pt>
                <c:pt idx="1">
                  <c:v>51403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50241</c:v>
                </c:pt>
                <c:pt idx="1">
                  <c:v>53975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2" tint="-0.249977111117893"/>
  </sheetPr>
  <dimension ref="A1:P49"/>
  <sheetViews>
    <sheetView showGridLines="0" tabSelected="1" zoomScale="90" zoomScaleNormal="90" workbookViewId="0">
      <selection activeCell="B30" sqref="B30:B31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8" t="s">
        <v>310</v>
      </c>
      <c r="C7" s="98"/>
      <c r="D7" s="98"/>
      <c r="E7" s="98"/>
      <c r="F7" s="98"/>
      <c r="G7" s="15"/>
    </row>
    <row r="8" spans="1:16" ht="15.75" customHeight="1">
      <c r="A8" s="12"/>
      <c r="B8" s="98" t="s">
        <v>227</v>
      </c>
      <c r="C8" s="98"/>
      <c r="D8" s="98"/>
      <c r="E8" s="98"/>
      <c r="F8" s="98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313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230</v>
      </c>
      <c r="C30" s="45" t="s">
        <v>314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315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 xr:uid="{00000000-0004-0000-0000-000000000000}"/>
    <hyperlink ref="C16" location="Departamentos!A1" display="Oferentes por departamentos " xr:uid="{00000000-0004-0000-0000-000001000000}"/>
    <hyperlink ref="C17" location="Ciudades!A1" display="Oferentes por ciudades" xr:uid="{00000000-0004-0000-0000-000002000000}"/>
    <hyperlink ref="C18" location="Ocupaciones!A1" display="Oferentes por ocupaciones " xr:uid="{00000000-0004-0000-0000-000003000000}"/>
    <hyperlink ref="C19" location="'Educación '!A1" display="Oferentes por nivel educativo " xr:uid="{00000000-0004-0000-0000-000004000000}"/>
    <hyperlink ref="C20" location="'Experiencia laboral'!A1" display="Oferentes por experiencia laboral" xr:uid="{00000000-0004-0000-0000-000005000000}"/>
    <hyperlink ref="C22" location="'Aspiración Salarial'!A1" display="Oferentes por rangos de salarios" xr:uid="{00000000-0004-0000-0000-000006000000}"/>
    <hyperlink ref="C15" location="Edad!A1" display="Oferentes por rangos de edad" xr:uid="{00000000-0004-0000-0000-000007000000}"/>
    <hyperlink ref="C21" location="'Áreas de conocimiento'!A1" display="Oferentes por áreas de conocimiento" xr:uid="{00000000-0004-0000-0000-000008000000}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297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47.25">
      <c r="A14" s="12"/>
      <c r="B14" s="30" t="s">
        <v>296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6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6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287</v>
      </c>
      <c r="C17" s="35">
        <v>375</v>
      </c>
      <c r="D17" s="35">
        <v>414</v>
      </c>
      <c r="E17" s="36">
        <f t="shared" ref="E17:E26" si="0">IF(ISBLANK(D17),"",(IFERROR(((D17/C17-1)*100),"")))</f>
        <v>10.400000000000009</v>
      </c>
      <c r="F17" s="36">
        <f>+(D17*100)/$D$26</f>
        <v>0.3928713773273359</v>
      </c>
      <c r="G17" s="35">
        <v>4168</v>
      </c>
      <c r="H17" s="35">
        <v>3835</v>
      </c>
      <c r="I17" s="36">
        <f t="shared" ref="I17:I26" si="1">IF(ISBLANK(H17),"",(IFERROR(((H17/G17-1)*100),"")))</f>
        <v>-7.9894433781189989</v>
      </c>
      <c r="J17" s="36">
        <f>+(H17*100)/$H$26</f>
        <v>0.39330025577336059</v>
      </c>
      <c r="K17" s="79"/>
      <c r="L17" s="35">
        <v>19296</v>
      </c>
      <c r="M17" s="36">
        <f>+(L17*100)/$L$26</f>
        <v>0.41013363350852999</v>
      </c>
      <c r="N17" s="15"/>
    </row>
    <row r="18" spans="1:14" ht="15.75">
      <c r="A18" s="12"/>
      <c r="B18" s="34" t="s">
        <v>288</v>
      </c>
      <c r="C18" s="35">
        <v>893</v>
      </c>
      <c r="D18" s="35">
        <v>957</v>
      </c>
      <c r="E18" s="36">
        <f t="shared" si="0"/>
        <v>7.1668533034714432</v>
      </c>
      <c r="F18" s="36">
        <f t="shared" ref="F18:F24" si="2">+(D18*100)/$D$26</f>
        <v>0.90815919831463876</v>
      </c>
      <c r="G18" s="35">
        <v>10342</v>
      </c>
      <c r="H18" s="35">
        <v>9862</v>
      </c>
      <c r="I18" s="36">
        <f t="shared" si="1"/>
        <v>-4.6412686134210013</v>
      </c>
      <c r="J18" s="36">
        <f t="shared" ref="J18:J24" si="3">+(H18*100)/$H$26</f>
        <v>1.0114021179757189</v>
      </c>
      <c r="K18" s="79"/>
      <c r="L18" s="35">
        <v>55736</v>
      </c>
      <c r="M18" s="36">
        <f t="shared" ref="M18:M24" si="4">+(L18*100)/$L$26</f>
        <v>1.1846604579825575</v>
      </c>
      <c r="N18" s="15"/>
    </row>
    <row r="19" spans="1:14" ht="15.75">
      <c r="A19" s="12"/>
      <c r="B19" s="34" t="s">
        <v>289</v>
      </c>
      <c r="C19" s="35">
        <v>1634</v>
      </c>
      <c r="D19" s="35">
        <v>1759</v>
      </c>
      <c r="E19" s="36">
        <f t="shared" si="0"/>
        <v>7.6499388004895863</v>
      </c>
      <c r="F19" s="36">
        <f t="shared" si="2"/>
        <v>1.6692288713014101</v>
      </c>
      <c r="G19" s="35">
        <v>19622</v>
      </c>
      <c r="H19" s="35">
        <v>19408</v>
      </c>
      <c r="I19" s="36">
        <f t="shared" si="1"/>
        <v>-1.0906125777188858</v>
      </c>
      <c r="J19" s="36">
        <f t="shared" si="3"/>
        <v>1.9903967050976226</v>
      </c>
      <c r="K19" s="79"/>
      <c r="L19" s="35">
        <v>92881</v>
      </c>
      <c r="M19" s="36">
        <f t="shared" si="4"/>
        <v>1.9741719534569742</v>
      </c>
      <c r="N19" s="15"/>
    </row>
    <row r="20" spans="1:14" ht="15.75">
      <c r="A20" s="12"/>
      <c r="B20" s="34" t="s">
        <v>290</v>
      </c>
      <c r="C20" s="35">
        <v>1869</v>
      </c>
      <c r="D20" s="35">
        <v>1945</v>
      </c>
      <c r="E20" s="36">
        <f t="shared" si="0"/>
        <v>4.066345639379354</v>
      </c>
      <c r="F20" s="36">
        <f t="shared" si="2"/>
        <v>1.8457363016948509</v>
      </c>
      <c r="G20" s="35">
        <v>19374</v>
      </c>
      <c r="H20" s="35">
        <v>18605</v>
      </c>
      <c r="I20" s="36">
        <f t="shared" si="1"/>
        <v>-3.9692371219159694</v>
      </c>
      <c r="J20" s="36">
        <f t="shared" si="3"/>
        <v>1.9080446567570728</v>
      </c>
      <c r="K20" s="79"/>
      <c r="L20" s="35">
        <v>92312</v>
      </c>
      <c r="M20" s="36">
        <f t="shared" si="4"/>
        <v>1.9620779423942487</v>
      </c>
      <c r="N20" s="15"/>
    </row>
    <row r="21" spans="1:14" ht="15.75">
      <c r="A21" s="12"/>
      <c r="B21" s="34" t="s">
        <v>291</v>
      </c>
      <c r="C21" s="35">
        <v>3363</v>
      </c>
      <c r="D21" s="35">
        <v>3380</v>
      </c>
      <c r="E21" s="36">
        <f t="shared" si="0"/>
        <v>0.50550104073743274</v>
      </c>
      <c r="F21" s="36">
        <f t="shared" si="2"/>
        <v>3.2075006168270419</v>
      </c>
      <c r="G21" s="35">
        <v>40691</v>
      </c>
      <c r="H21" s="35">
        <v>35060</v>
      </c>
      <c r="I21" s="36">
        <f t="shared" si="1"/>
        <v>-13.838440932884421</v>
      </c>
      <c r="J21" s="36">
        <f t="shared" si="3"/>
        <v>3.5955950371353382</v>
      </c>
      <c r="K21" s="79"/>
      <c r="L21" s="35">
        <v>211728</v>
      </c>
      <c r="M21" s="36">
        <f t="shared" si="4"/>
        <v>4.5002474064828997</v>
      </c>
      <c r="N21" s="15"/>
    </row>
    <row r="22" spans="1:14" ht="15" customHeight="1">
      <c r="A22" s="12"/>
      <c r="B22" s="34" t="s">
        <v>292</v>
      </c>
      <c r="C22" s="35">
        <v>8644</v>
      </c>
      <c r="D22" s="35">
        <v>8140</v>
      </c>
      <c r="E22" s="36">
        <f t="shared" si="0"/>
        <v>-5.8306339657565935</v>
      </c>
      <c r="F22" s="36">
        <f t="shared" si="2"/>
        <v>7.7245724914118696</v>
      </c>
      <c r="G22" s="35">
        <v>92575</v>
      </c>
      <c r="H22" s="35">
        <v>83507</v>
      </c>
      <c r="I22" s="36">
        <f t="shared" si="1"/>
        <v>-9.7953011072103742</v>
      </c>
      <c r="J22" s="36">
        <f t="shared" si="3"/>
        <v>8.5641002500302541</v>
      </c>
      <c r="K22" s="79"/>
      <c r="L22" s="35">
        <v>505770</v>
      </c>
      <c r="M22" s="36">
        <f t="shared" si="4"/>
        <v>10.750066740236797</v>
      </c>
      <c r="N22" s="15"/>
    </row>
    <row r="23" spans="1:14" ht="15.75">
      <c r="A23" s="12"/>
      <c r="B23" s="34" t="s">
        <v>293</v>
      </c>
      <c r="C23" s="35">
        <v>6886</v>
      </c>
      <c r="D23" s="35">
        <v>6635</v>
      </c>
      <c r="E23" s="36">
        <f t="shared" si="0"/>
        <v>-3.6450769677606742</v>
      </c>
      <c r="F23" s="36">
        <f t="shared" si="2"/>
        <v>6.2963806487122547</v>
      </c>
      <c r="G23" s="35">
        <v>75685</v>
      </c>
      <c r="H23" s="35">
        <v>66621</v>
      </c>
      <c r="I23" s="36">
        <f t="shared" si="1"/>
        <v>-11.975952962938496</v>
      </c>
      <c r="J23" s="36">
        <f t="shared" si="3"/>
        <v>6.8323484588988412</v>
      </c>
      <c r="K23" s="79"/>
      <c r="L23" s="35">
        <v>383692</v>
      </c>
      <c r="M23" s="36">
        <f t="shared" si="4"/>
        <v>8.1553168588388729</v>
      </c>
      <c r="N23" s="15"/>
    </row>
    <row r="24" spans="1:14" ht="15.75">
      <c r="A24" s="12"/>
      <c r="B24" s="34" t="s">
        <v>294</v>
      </c>
      <c r="C24" s="35">
        <v>355</v>
      </c>
      <c r="D24" s="35">
        <v>455</v>
      </c>
      <c r="E24" s="36">
        <f t="shared" si="0"/>
        <v>28.169014084507047</v>
      </c>
      <c r="F24" s="36">
        <f t="shared" si="2"/>
        <v>0.43177892918825561</v>
      </c>
      <c r="G24" s="35">
        <v>3940</v>
      </c>
      <c r="H24" s="35">
        <v>3871</v>
      </c>
      <c r="I24" s="36">
        <f t="shared" si="1"/>
        <v>-1.7512690355329985</v>
      </c>
      <c r="J24" s="36">
        <f t="shared" si="3"/>
        <v>0.39699225295923829</v>
      </c>
      <c r="K24" s="79"/>
      <c r="L24" s="35">
        <v>19716</v>
      </c>
      <c r="M24" s="36">
        <f t="shared" si="4"/>
        <v>0.41906067155131516</v>
      </c>
      <c r="N24" s="15"/>
    </row>
    <row r="25" spans="1:14" ht="15.75">
      <c r="A25" s="12"/>
      <c r="B25" s="34" t="s">
        <v>295</v>
      </c>
      <c r="C25" s="35">
        <v>71341</v>
      </c>
      <c r="D25" s="35">
        <v>81693</v>
      </c>
      <c r="E25" s="36">
        <f t="shared" si="0"/>
        <v>14.510589983319555</v>
      </c>
      <c r="F25" s="36">
        <f>+(D25*100)/$D$26</f>
        <v>77.523771565222347</v>
      </c>
      <c r="G25" s="35">
        <v>686272</v>
      </c>
      <c r="H25" s="35">
        <v>734313</v>
      </c>
      <c r="I25" s="36">
        <f t="shared" si="1"/>
        <v>7.0002856010444869</v>
      </c>
      <c r="J25" s="36">
        <f>+(H25*100)/$H$26</f>
        <v>75.307820265372555</v>
      </c>
      <c r="K25" s="79"/>
      <c r="L25" s="35">
        <v>3323677</v>
      </c>
      <c r="M25" s="36">
        <f>+(L25*100)/$L$26</f>
        <v>70.644264335547803</v>
      </c>
      <c r="N25" s="15"/>
    </row>
    <row r="26" spans="1:14" ht="15.75">
      <c r="A26" s="12"/>
      <c r="B26" s="40" t="s">
        <v>70</v>
      </c>
      <c r="C26" s="37">
        <f>SUM(C17:C25)</f>
        <v>95360</v>
      </c>
      <c r="D26" s="37">
        <f>SUM(D17:D25)</f>
        <v>105378</v>
      </c>
      <c r="E26" s="38">
        <f t="shared" si="0"/>
        <v>10.505453020134237</v>
      </c>
      <c r="F26" s="38">
        <f>SUM(F17:F25)</f>
        <v>100</v>
      </c>
      <c r="G26" s="37">
        <f t="shared" ref="G26:H26" si="5">SUM(G17:G25)</f>
        <v>952669</v>
      </c>
      <c r="H26" s="37">
        <f t="shared" si="5"/>
        <v>975082</v>
      </c>
      <c r="I26" s="38">
        <f t="shared" si="1"/>
        <v>2.3526534399670895</v>
      </c>
      <c r="J26" s="38">
        <f>SUM(J17:J25)</f>
        <v>100</v>
      </c>
      <c r="K26" s="4"/>
      <c r="L26" s="37">
        <f t="shared" ref="L26:M26" si="6">SUM(L17:L25)</f>
        <v>4704808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308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287</v>
      </c>
      <c r="C29" s="35">
        <v>165</v>
      </c>
      <c r="D29" s="35">
        <v>196</v>
      </c>
      <c r="E29" s="36">
        <f t="shared" ref="E29:E37" si="7">IF(ISBLANK(D29),"",(IFERROR(((D29/C29-1)*100),"")))</f>
        <v>18.787878787878796</v>
      </c>
      <c r="F29" s="36">
        <f>+(D29*100)/$D$38</f>
        <v>0.36313107920333487</v>
      </c>
      <c r="G29" s="35">
        <v>1785</v>
      </c>
      <c r="H29" s="35">
        <v>1654</v>
      </c>
      <c r="I29" s="36">
        <f t="shared" ref="I29:I37" si="8">IF(ISBLANK(H29),"",(IFERROR(((H29/G29-1)*100),"")))</f>
        <v>-7.338935574229688</v>
      </c>
      <c r="J29" s="36">
        <f>+(H29*100)/$H$38</f>
        <v>0.32435633700897959</v>
      </c>
      <c r="K29" s="79"/>
      <c r="L29" s="35">
        <v>8557</v>
      </c>
      <c r="M29" s="36">
        <f>+(L29*100)/$L$38</f>
        <v>0.33302743224446557</v>
      </c>
      <c r="N29" s="15"/>
    </row>
    <row r="30" spans="1:14" ht="15.75">
      <c r="A30" s="12"/>
      <c r="B30" s="34" t="s">
        <v>288</v>
      </c>
      <c r="C30" s="35">
        <v>444</v>
      </c>
      <c r="D30" s="35">
        <v>466</v>
      </c>
      <c r="E30" s="36">
        <f t="shared" si="7"/>
        <v>4.9549549549549488</v>
      </c>
      <c r="F30" s="36">
        <f t="shared" ref="F30:F36" si="9">+(D30*100)/$D$38</f>
        <v>0.86336266790180638</v>
      </c>
      <c r="G30" s="35">
        <v>5156</v>
      </c>
      <c r="H30" s="35">
        <v>4834</v>
      </c>
      <c r="I30" s="36">
        <f t="shared" si="8"/>
        <v>-6.2451512800620668</v>
      </c>
      <c r="J30" s="36">
        <f t="shared" ref="J30:J36" si="10">+(H30*100)/$H$38</f>
        <v>0.94796767418464778</v>
      </c>
      <c r="K30" s="79"/>
      <c r="L30" s="35">
        <v>28125</v>
      </c>
      <c r="M30" s="36">
        <f t="shared" ref="M30:M36" si="11">+(L30*100)/$L$38</f>
        <v>1.0945888198989826</v>
      </c>
      <c r="N30" s="15"/>
    </row>
    <row r="31" spans="1:14" ht="15.75">
      <c r="A31" s="12"/>
      <c r="B31" s="34" t="s">
        <v>289</v>
      </c>
      <c r="C31" s="35">
        <v>1209</v>
      </c>
      <c r="D31" s="35">
        <v>1363</v>
      </c>
      <c r="E31" s="36">
        <f t="shared" si="7"/>
        <v>12.737799834574037</v>
      </c>
      <c r="F31" s="36">
        <f t="shared" si="9"/>
        <v>2.5252431681333949</v>
      </c>
      <c r="G31" s="35">
        <v>15159</v>
      </c>
      <c r="H31" s="35">
        <v>14879</v>
      </c>
      <c r="I31" s="36">
        <f t="shared" si="8"/>
        <v>-1.8470875387558539</v>
      </c>
      <c r="J31" s="36">
        <f t="shared" si="10"/>
        <v>2.9178343037222536</v>
      </c>
      <c r="K31" s="79"/>
      <c r="L31" s="35">
        <v>71041</v>
      </c>
      <c r="M31" s="36">
        <f t="shared" si="11"/>
        <v>2.7648243326024398</v>
      </c>
      <c r="N31" s="15"/>
    </row>
    <row r="32" spans="1:14" ht="15.75">
      <c r="A32" s="12"/>
      <c r="B32" s="34" t="s">
        <v>290</v>
      </c>
      <c r="C32" s="35">
        <v>1466</v>
      </c>
      <c r="D32" s="35">
        <v>1511</v>
      </c>
      <c r="E32" s="36">
        <f t="shared" si="7"/>
        <v>3.0695770804911371</v>
      </c>
      <c r="F32" s="36">
        <f t="shared" si="9"/>
        <v>2.7994441871236684</v>
      </c>
      <c r="G32" s="35">
        <v>15271</v>
      </c>
      <c r="H32" s="35">
        <v>14428</v>
      </c>
      <c r="I32" s="36">
        <f t="shared" si="8"/>
        <v>-5.5202671730731456</v>
      </c>
      <c r="J32" s="36">
        <f t="shared" si="10"/>
        <v>2.8293913121919938</v>
      </c>
      <c r="K32" s="79"/>
      <c r="L32" s="35">
        <v>72477</v>
      </c>
      <c r="M32" s="36">
        <f t="shared" si="11"/>
        <v>2.8207116053268821</v>
      </c>
      <c r="N32" s="15"/>
    </row>
    <row r="33" spans="1:14" ht="15.75">
      <c r="A33" s="12"/>
      <c r="B33" s="34" t="s">
        <v>291</v>
      </c>
      <c r="C33" s="35">
        <v>2186</v>
      </c>
      <c r="D33" s="35">
        <v>2182</v>
      </c>
      <c r="E33" s="36">
        <f t="shared" si="7"/>
        <v>-0.18298261665141702</v>
      </c>
      <c r="F33" s="36">
        <f t="shared" si="9"/>
        <v>4.0426123205187583</v>
      </c>
      <c r="G33" s="35">
        <v>26927</v>
      </c>
      <c r="H33" s="35">
        <v>22880</v>
      </c>
      <c r="I33" s="36">
        <f t="shared" si="8"/>
        <v>-15.02952426932076</v>
      </c>
      <c r="J33" s="36">
        <f t="shared" si="10"/>
        <v>4.4868639605595249</v>
      </c>
      <c r="K33" s="79"/>
      <c r="L33" s="35">
        <v>139806</v>
      </c>
      <c r="M33" s="36">
        <f t="shared" si="11"/>
        <v>5.441069673059455</v>
      </c>
      <c r="N33" s="15"/>
    </row>
    <row r="34" spans="1:14" ht="15.75">
      <c r="A34" s="12"/>
      <c r="B34" s="34" t="s">
        <v>292</v>
      </c>
      <c r="C34" s="35">
        <v>5623</v>
      </c>
      <c r="D34" s="35">
        <v>5261</v>
      </c>
      <c r="E34" s="36">
        <f t="shared" si="7"/>
        <v>-6.4378445669571409</v>
      </c>
      <c r="F34" s="36">
        <f t="shared" si="9"/>
        <v>9.7471051412691061</v>
      </c>
      <c r="G34" s="35">
        <v>61772</v>
      </c>
      <c r="H34" s="35">
        <v>55017</v>
      </c>
      <c r="I34" s="36">
        <f t="shared" si="8"/>
        <v>-10.935375250922752</v>
      </c>
      <c r="J34" s="36">
        <f t="shared" si="10"/>
        <v>10.789064445721301</v>
      </c>
      <c r="K34" s="79"/>
      <c r="L34" s="35">
        <v>334817</v>
      </c>
      <c r="M34" s="36">
        <f t="shared" si="11"/>
        <v>13.030646930208627</v>
      </c>
      <c r="N34" s="15"/>
    </row>
    <row r="35" spans="1:14" ht="15.75">
      <c r="A35" s="12"/>
      <c r="B35" s="34" t="s">
        <v>293</v>
      </c>
      <c r="C35" s="35">
        <v>2260</v>
      </c>
      <c r="D35" s="35">
        <v>2218</v>
      </c>
      <c r="E35" s="36">
        <f t="shared" si="7"/>
        <v>-1.8584070796460184</v>
      </c>
      <c r="F35" s="36">
        <f t="shared" si="9"/>
        <v>4.1093098656785552</v>
      </c>
      <c r="G35" s="35">
        <v>25369</v>
      </c>
      <c r="H35" s="35">
        <v>21955</v>
      </c>
      <c r="I35" s="36">
        <f t="shared" si="8"/>
        <v>-13.457369230162797</v>
      </c>
      <c r="J35" s="36">
        <f t="shared" si="10"/>
        <v>4.3054675810351553</v>
      </c>
      <c r="K35" s="79"/>
      <c r="L35" s="35">
        <v>130895</v>
      </c>
      <c r="M35" s="36">
        <f t="shared" si="11"/>
        <v>5.0942650162018603</v>
      </c>
      <c r="N35" s="15"/>
    </row>
    <row r="36" spans="1:14" ht="15.75">
      <c r="A36" s="12"/>
      <c r="B36" s="34" t="s">
        <v>294</v>
      </c>
      <c r="C36" s="35">
        <v>187</v>
      </c>
      <c r="D36" s="35">
        <v>222</v>
      </c>
      <c r="E36" s="36">
        <f t="shared" si="7"/>
        <v>18.716577540106961</v>
      </c>
      <c r="F36" s="36">
        <f t="shared" si="9"/>
        <v>0.41130152848540991</v>
      </c>
      <c r="G36" s="35">
        <v>2091</v>
      </c>
      <c r="H36" s="35">
        <v>2085</v>
      </c>
      <c r="I36" s="36">
        <f t="shared" si="8"/>
        <v>-0.28694404591105283</v>
      </c>
      <c r="J36" s="36">
        <f t="shared" si="10"/>
        <v>0.40887724465763148</v>
      </c>
      <c r="K36" s="79"/>
      <c r="L36" s="35">
        <v>10751</v>
      </c>
      <c r="M36" s="36">
        <f t="shared" si="11"/>
        <v>0.41841508987498532</v>
      </c>
      <c r="N36" s="15"/>
    </row>
    <row r="37" spans="1:14" ht="15.75">
      <c r="A37" s="12"/>
      <c r="B37" s="34" t="s">
        <v>295</v>
      </c>
      <c r="C37" s="35">
        <v>36701</v>
      </c>
      <c r="D37" s="35">
        <v>40556</v>
      </c>
      <c r="E37" s="36">
        <f t="shared" si="7"/>
        <v>10.503800986349155</v>
      </c>
      <c r="F37" s="36">
        <f>+(D37*100)/$D$38</f>
        <v>75.138490041685969</v>
      </c>
      <c r="G37" s="35">
        <v>356031</v>
      </c>
      <c r="H37" s="35">
        <v>372201</v>
      </c>
      <c r="I37" s="36">
        <f t="shared" si="8"/>
        <v>4.5417393429223907</v>
      </c>
      <c r="J37" s="36">
        <f>+(H37*100)/$H$38</f>
        <v>72.990177140918519</v>
      </c>
      <c r="K37" s="79"/>
      <c r="L37" s="35">
        <v>1772989</v>
      </c>
      <c r="M37" s="36">
        <f>+(L37*100)/$L$38</f>
        <v>69.002451100582306</v>
      </c>
      <c r="N37" s="15"/>
    </row>
    <row r="38" spans="1:14" ht="15.75">
      <c r="A38" s="12"/>
      <c r="B38" s="40" t="s">
        <v>70</v>
      </c>
      <c r="C38" s="37">
        <f>SUM(C29:C37)</f>
        <v>50241</v>
      </c>
      <c r="D38" s="37">
        <f>SUM(D29:D37)</f>
        <v>53975</v>
      </c>
      <c r="E38" s="38">
        <f t="shared" ref="E38" si="12">IF(ISBLANK(D38),"",(IFERROR(((D38/C38-1)*100),"")))</f>
        <v>7.4321769073067756</v>
      </c>
      <c r="F38" s="38">
        <f>SUM(F29:F37)</f>
        <v>100</v>
      </c>
      <c r="G38" s="37">
        <f t="shared" ref="G38:H38" si="13">SUM(G29:G37)</f>
        <v>509561</v>
      </c>
      <c r="H38" s="37">
        <f t="shared" si="13"/>
        <v>509933</v>
      </c>
      <c r="I38" s="38">
        <f t="shared" ref="I38" si="14">IF(ISBLANK(H38),"",(IFERROR(((H38/G38-1)*100),"")))</f>
        <v>7.3004017183420089E-2</v>
      </c>
      <c r="J38" s="38">
        <f>SUM(J29:J37)</f>
        <v>100</v>
      </c>
      <c r="K38" s="4"/>
      <c r="L38" s="37">
        <f t="shared" ref="L38:M38" si="15">SUM(L29:L37)</f>
        <v>2569458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309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287</v>
      </c>
      <c r="C41" s="35">
        <f t="shared" ref="C41:D49" si="16">C17-C29</f>
        <v>210</v>
      </c>
      <c r="D41" s="35">
        <f t="shared" si="16"/>
        <v>218</v>
      </c>
      <c r="E41" s="36">
        <f t="shared" ref="E41:E50" si="17">IF(ISBLANK(D41),"",(IFERROR(((D41/C41-1)*100),"")))</f>
        <v>3.8095238095238182</v>
      </c>
      <c r="F41" s="36">
        <f>+(D41*100)/$D$50</f>
        <v>0.42409976071435518</v>
      </c>
      <c r="G41" s="35">
        <f t="shared" ref="G41:H49" si="18">G17-G29</f>
        <v>2383</v>
      </c>
      <c r="H41" s="35">
        <f t="shared" si="18"/>
        <v>2181</v>
      </c>
      <c r="I41" s="36">
        <f t="shared" ref="I41:I50" si="19">IF(ISBLANK(H41),"",(IFERROR(((H41/G41-1)*100),"")))</f>
        <v>-8.4767100293747344</v>
      </c>
      <c r="J41" s="36">
        <f>+(H41*100)/$H$50</f>
        <v>0.4688820141503045</v>
      </c>
      <c r="K41" s="79"/>
      <c r="L41" s="35">
        <f t="shared" ref="L41:L49" si="20">L17-L29</f>
        <v>10739</v>
      </c>
      <c r="M41" s="36">
        <f>+(L41*100)/$L$50</f>
        <v>0.50291521296274611</v>
      </c>
      <c r="N41" s="15"/>
    </row>
    <row r="42" spans="1:14" ht="15.75">
      <c r="A42" s="12"/>
      <c r="B42" s="34" t="s">
        <v>288</v>
      </c>
      <c r="C42" s="35">
        <f t="shared" si="16"/>
        <v>449</v>
      </c>
      <c r="D42" s="35">
        <f t="shared" si="16"/>
        <v>491</v>
      </c>
      <c r="E42" s="36">
        <f t="shared" si="17"/>
        <v>9.3541202672605692</v>
      </c>
      <c r="F42" s="36">
        <f t="shared" ref="F42:F48" si="21">+(D42*100)/$D$50</f>
        <v>0.95519716748049721</v>
      </c>
      <c r="G42" s="35">
        <f t="shared" si="18"/>
        <v>5186</v>
      </c>
      <c r="H42" s="35">
        <f t="shared" si="18"/>
        <v>5028</v>
      </c>
      <c r="I42" s="36">
        <f t="shared" si="19"/>
        <v>-3.0466640956421154</v>
      </c>
      <c r="J42" s="36">
        <f t="shared" ref="J42:J48" si="22">+(H42*100)/$H$50</f>
        <v>1.080943955592724</v>
      </c>
      <c r="K42" s="79"/>
      <c r="L42" s="35">
        <f t="shared" si="20"/>
        <v>27611</v>
      </c>
      <c r="M42" s="36">
        <f t="shared" ref="M42:M48" si="23">+(L42*100)/$L$50</f>
        <v>1.2930432950101858</v>
      </c>
      <c r="N42" s="15"/>
    </row>
    <row r="43" spans="1:14" ht="15.75">
      <c r="A43" s="12"/>
      <c r="B43" s="34" t="s">
        <v>289</v>
      </c>
      <c r="C43" s="35">
        <f t="shared" si="16"/>
        <v>425</v>
      </c>
      <c r="D43" s="35">
        <f t="shared" si="16"/>
        <v>396</v>
      </c>
      <c r="E43" s="36">
        <f t="shared" si="17"/>
        <v>-6.8235294117647065</v>
      </c>
      <c r="F43" s="36">
        <f t="shared" si="21"/>
        <v>0.77038305157286535</v>
      </c>
      <c r="G43" s="35">
        <f t="shared" si="18"/>
        <v>4463</v>
      </c>
      <c r="H43" s="35">
        <f t="shared" si="18"/>
        <v>4529</v>
      </c>
      <c r="I43" s="36">
        <f t="shared" si="19"/>
        <v>1.4788259018597261</v>
      </c>
      <c r="J43" s="36">
        <f t="shared" si="22"/>
        <v>0.97366650256154474</v>
      </c>
      <c r="K43" s="79"/>
      <c r="L43" s="35">
        <f t="shared" si="20"/>
        <v>21840</v>
      </c>
      <c r="M43" s="36">
        <f t="shared" si="23"/>
        <v>1.022783150303229</v>
      </c>
      <c r="N43" s="15"/>
    </row>
    <row r="44" spans="1:14" ht="15.75">
      <c r="A44" s="12"/>
      <c r="B44" s="34" t="s">
        <v>290</v>
      </c>
      <c r="C44" s="35">
        <f t="shared" si="16"/>
        <v>403</v>
      </c>
      <c r="D44" s="35">
        <f t="shared" si="16"/>
        <v>434</v>
      </c>
      <c r="E44" s="36">
        <f t="shared" si="17"/>
        <v>7.6923076923076872</v>
      </c>
      <c r="F44" s="36">
        <f t="shared" si="21"/>
        <v>0.84430869793591812</v>
      </c>
      <c r="G44" s="35">
        <f t="shared" si="18"/>
        <v>4103</v>
      </c>
      <c r="H44" s="35">
        <f t="shared" si="18"/>
        <v>4177</v>
      </c>
      <c r="I44" s="36">
        <f t="shared" si="19"/>
        <v>1.8035583719229864</v>
      </c>
      <c r="J44" s="36">
        <f t="shared" si="22"/>
        <v>0.8979918262750215</v>
      </c>
      <c r="K44" s="79"/>
      <c r="L44" s="35">
        <f t="shared" si="20"/>
        <v>19835</v>
      </c>
      <c r="M44" s="36">
        <f t="shared" si="23"/>
        <v>0.92888753600112395</v>
      </c>
      <c r="N44" s="15"/>
    </row>
    <row r="45" spans="1:14" ht="15.75">
      <c r="A45" s="12"/>
      <c r="B45" s="34" t="s">
        <v>291</v>
      </c>
      <c r="C45" s="35">
        <f t="shared" si="16"/>
        <v>1177</v>
      </c>
      <c r="D45" s="35">
        <f t="shared" si="16"/>
        <v>1198</v>
      </c>
      <c r="E45" s="36">
        <f t="shared" si="17"/>
        <v>1.7841971112999122</v>
      </c>
      <c r="F45" s="36">
        <f t="shared" si="21"/>
        <v>2.3306032721825574</v>
      </c>
      <c r="G45" s="35">
        <f t="shared" si="18"/>
        <v>13764</v>
      </c>
      <c r="H45" s="35">
        <f t="shared" si="18"/>
        <v>12180</v>
      </c>
      <c r="I45" s="36">
        <f t="shared" si="19"/>
        <v>-11.508282476024412</v>
      </c>
      <c r="J45" s="36">
        <f t="shared" si="22"/>
        <v>2.6185157874143554</v>
      </c>
      <c r="K45" s="79"/>
      <c r="L45" s="35">
        <f t="shared" si="20"/>
        <v>71922</v>
      </c>
      <c r="M45" s="36">
        <f t="shared" si="23"/>
        <v>3.3681597864518698</v>
      </c>
      <c r="N45" s="15"/>
    </row>
    <row r="46" spans="1:14" ht="15.75">
      <c r="A46" s="12"/>
      <c r="B46" s="34" t="s">
        <v>292</v>
      </c>
      <c r="C46" s="35">
        <f t="shared" si="16"/>
        <v>3021</v>
      </c>
      <c r="D46" s="35">
        <f t="shared" si="16"/>
        <v>2879</v>
      </c>
      <c r="E46" s="36">
        <f t="shared" si="17"/>
        <v>-4.7004303210857357</v>
      </c>
      <c r="F46" s="36">
        <f t="shared" si="21"/>
        <v>5.6008404178744433</v>
      </c>
      <c r="G46" s="35">
        <f t="shared" si="18"/>
        <v>30803</v>
      </c>
      <c r="H46" s="35">
        <f t="shared" si="18"/>
        <v>28490</v>
      </c>
      <c r="I46" s="36">
        <f t="shared" si="19"/>
        <v>-7.5090088627731033</v>
      </c>
      <c r="J46" s="36">
        <f t="shared" si="22"/>
        <v>6.1249191119404749</v>
      </c>
      <c r="K46" s="79"/>
      <c r="L46" s="35">
        <f t="shared" si="20"/>
        <v>170953</v>
      </c>
      <c r="M46" s="36">
        <f t="shared" si="23"/>
        <v>8.005853841290655</v>
      </c>
      <c r="N46" s="15"/>
    </row>
    <row r="47" spans="1:14" ht="15.75">
      <c r="A47" s="12"/>
      <c r="B47" s="34" t="s">
        <v>293</v>
      </c>
      <c r="C47" s="35">
        <f t="shared" si="16"/>
        <v>4626</v>
      </c>
      <c r="D47" s="35">
        <f t="shared" si="16"/>
        <v>4417</v>
      </c>
      <c r="E47" s="36">
        <f t="shared" si="17"/>
        <v>-4.5179420665801935</v>
      </c>
      <c r="F47" s="36">
        <f t="shared" si="21"/>
        <v>8.5928836838316833</v>
      </c>
      <c r="G47" s="35">
        <f t="shared" si="18"/>
        <v>50316</v>
      </c>
      <c r="H47" s="35">
        <f t="shared" si="18"/>
        <v>44666</v>
      </c>
      <c r="I47" s="36">
        <f t="shared" si="19"/>
        <v>-11.229032514508308</v>
      </c>
      <c r="J47" s="36">
        <f t="shared" si="22"/>
        <v>9.6025144631075197</v>
      </c>
      <c r="K47" s="79"/>
      <c r="L47" s="35">
        <f t="shared" si="20"/>
        <v>252797</v>
      </c>
      <c r="M47" s="36">
        <f t="shared" si="23"/>
        <v>11.83866813402955</v>
      </c>
      <c r="N47" s="15"/>
    </row>
    <row r="48" spans="1:14" ht="15.75">
      <c r="A48" s="12"/>
      <c r="B48" s="34" t="s">
        <v>294</v>
      </c>
      <c r="C48" s="35">
        <f t="shared" si="16"/>
        <v>168</v>
      </c>
      <c r="D48" s="35">
        <f t="shared" si="16"/>
        <v>233</v>
      </c>
      <c r="E48" s="36">
        <f t="shared" si="17"/>
        <v>38.69047619047619</v>
      </c>
      <c r="F48" s="36">
        <f t="shared" si="21"/>
        <v>0.45328093691029708</v>
      </c>
      <c r="G48" s="35">
        <f t="shared" si="18"/>
        <v>1849</v>
      </c>
      <c r="H48" s="35">
        <f t="shared" si="18"/>
        <v>1786</v>
      </c>
      <c r="I48" s="36">
        <f t="shared" si="19"/>
        <v>-3.4072471606273691</v>
      </c>
      <c r="J48" s="36">
        <f t="shared" si="22"/>
        <v>0.38396298820377989</v>
      </c>
      <c r="K48" s="79"/>
      <c r="L48" s="35">
        <f t="shared" si="20"/>
        <v>8965</v>
      </c>
      <c r="M48" s="36">
        <f t="shared" si="23"/>
        <v>0.41983749736577142</v>
      </c>
      <c r="N48" s="15"/>
    </row>
    <row r="49" spans="1:14" ht="15.75">
      <c r="A49" s="12"/>
      <c r="B49" s="34" t="s">
        <v>295</v>
      </c>
      <c r="C49" s="35">
        <f t="shared" si="16"/>
        <v>34640</v>
      </c>
      <c r="D49" s="35">
        <f t="shared" si="16"/>
        <v>41137</v>
      </c>
      <c r="E49" s="36">
        <f t="shared" si="17"/>
        <v>18.755773672055433</v>
      </c>
      <c r="F49" s="36">
        <f>+(D49*100)/$D$50</f>
        <v>80.028403011497389</v>
      </c>
      <c r="G49" s="35">
        <f t="shared" si="18"/>
        <v>330241</v>
      </c>
      <c r="H49" s="35">
        <f t="shared" si="18"/>
        <v>362112</v>
      </c>
      <c r="I49" s="36">
        <f t="shared" si="19"/>
        <v>9.6508307569320486</v>
      </c>
      <c r="J49" s="36">
        <f>+(H49*100)/$H$50</f>
        <v>77.848603350754274</v>
      </c>
      <c r="K49" s="79"/>
      <c r="L49" s="35">
        <f t="shared" si="20"/>
        <v>1550688</v>
      </c>
      <c r="M49" s="36">
        <f>+(L49*100)/$L$50</f>
        <v>72.619851546584869</v>
      </c>
      <c r="N49" s="15"/>
    </row>
    <row r="50" spans="1:14" ht="15.75">
      <c r="A50" s="12"/>
      <c r="B50" s="40" t="s">
        <v>70</v>
      </c>
      <c r="C50" s="37">
        <f>SUM(C41:C49)</f>
        <v>45119</v>
      </c>
      <c r="D50" s="37">
        <f>SUM(D41:D49)</f>
        <v>51403</v>
      </c>
      <c r="E50" s="38">
        <f t="shared" si="17"/>
        <v>13.927613643919411</v>
      </c>
      <c r="F50" s="38">
        <f>SUM(F41:F49)</f>
        <v>100</v>
      </c>
      <c r="G50" s="37">
        <f t="shared" ref="G50:H50" si="24">SUM(G41:G49)</f>
        <v>443108</v>
      </c>
      <c r="H50" s="37">
        <f t="shared" si="24"/>
        <v>465149</v>
      </c>
      <c r="I50" s="38">
        <f t="shared" si="19"/>
        <v>4.9741823663757012</v>
      </c>
      <c r="J50" s="38">
        <f>SUM(J41:J49)</f>
        <v>100</v>
      </c>
      <c r="K50" s="4"/>
      <c r="L50" s="37">
        <f t="shared" ref="L50:M50" si="25">SUM(L41:L49)</f>
        <v>2135350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255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08" t="s">
        <v>110</v>
      </c>
      <c r="D11" s="108"/>
      <c r="E11" s="108"/>
      <c r="F11" s="108"/>
      <c r="G11" s="108"/>
      <c r="H11" s="108"/>
      <c r="I11" s="108"/>
      <c r="J11" s="108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V68"/>
  <sheetViews>
    <sheetView showGridLines="0" zoomScale="90" zoomScaleNormal="90" workbookViewId="0">
      <selection activeCell="P1" sqref="P1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99" t="s">
        <v>102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</row>
    <row r="11" spans="1:22" s="2" customFormat="1" ht="15.75">
      <c r="A11" s="22"/>
      <c r="B11" s="8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99" t="s">
        <v>269</v>
      </c>
      <c r="D13" s="99"/>
      <c r="E13" s="99"/>
      <c r="F13" s="99"/>
      <c r="G13" s="70"/>
      <c r="H13" s="99" t="s">
        <v>68</v>
      </c>
      <c r="I13" s="99"/>
      <c r="J13" s="99"/>
      <c r="K13" s="99"/>
      <c r="L13" s="70"/>
      <c r="M13" s="99" t="s">
        <v>69</v>
      </c>
      <c r="N13" s="99"/>
      <c r="O13" s="99"/>
      <c r="P13" s="99"/>
      <c r="Q13" s="72"/>
      <c r="R13" s="70"/>
      <c r="S13" s="70"/>
      <c r="T13" s="70"/>
    </row>
    <row r="14" spans="1:22" s="2" customFormat="1" ht="15.75" customHeight="1">
      <c r="A14" s="22"/>
      <c r="B14" s="8"/>
      <c r="C14" s="102"/>
      <c r="D14" s="102"/>
      <c r="E14" s="100" t="s">
        <v>316</v>
      </c>
      <c r="F14" s="101" t="s">
        <v>317</v>
      </c>
      <c r="G14" s="67"/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2017</v>
      </c>
      <c r="D15" s="31">
        <v>2018</v>
      </c>
      <c r="E15" s="100"/>
      <c r="F15" s="101"/>
      <c r="G15" s="67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270</v>
      </c>
      <c r="C17" s="35">
        <v>105100</v>
      </c>
      <c r="D17" s="35">
        <v>105798</v>
      </c>
      <c r="E17" s="36">
        <f t="shared" ref="E17:E19" si="0">IF(ISBLANK(D17),"",(IFERROR(((D17/C17-1)*100),"")))</f>
        <v>0.66412940057087866</v>
      </c>
      <c r="F17" s="35">
        <v>3835524</v>
      </c>
      <c r="G17" s="67"/>
      <c r="H17" s="35">
        <v>46619</v>
      </c>
      <c r="I17" s="35">
        <v>48589</v>
      </c>
      <c r="J17" s="36">
        <f t="shared" ref="J17:J19" si="1">IF(ISBLANK(I17),"",(IFERROR(((I17/H17-1)*100),"")))</f>
        <v>4.225744867972292</v>
      </c>
      <c r="K17" s="35">
        <v>1718790</v>
      </c>
      <c r="L17" s="32"/>
      <c r="M17" s="35">
        <v>58481</v>
      </c>
      <c r="N17" s="35">
        <v>57209</v>
      </c>
      <c r="O17" s="36">
        <f t="shared" ref="O17:O19" si="2">IF(ISBLANK(N17),"",(IFERROR(((N17/M17-1)*100),"")))</f>
        <v>-2.1750654058583119</v>
      </c>
      <c r="P17" s="35">
        <v>2116734</v>
      </c>
      <c r="Q17" s="74"/>
      <c r="R17" s="67"/>
      <c r="S17" s="71"/>
      <c r="T17" s="71"/>
    </row>
    <row r="18" spans="1:20" s="2" customFormat="1" ht="15.75">
      <c r="A18" s="22"/>
      <c r="B18" s="34" t="s">
        <v>271</v>
      </c>
      <c r="C18" s="35">
        <v>105343</v>
      </c>
      <c r="D18" s="35">
        <v>101419</v>
      </c>
      <c r="E18" s="36">
        <f t="shared" si="0"/>
        <v>-3.724974606760767</v>
      </c>
      <c r="F18" s="35">
        <v>3936973</v>
      </c>
      <c r="G18" s="67"/>
      <c r="H18" s="35">
        <v>47461</v>
      </c>
      <c r="I18" s="35">
        <v>47490</v>
      </c>
      <c r="J18" s="36">
        <f t="shared" si="1"/>
        <v>6.1102800193846285E-2</v>
      </c>
      <c r="K18" s="35">
        <v>1766276</v>
      </c>
      <c r="L18" s="32"/>
      <c r="M18" s="35">
        <v>57882</v>
      </c>
      <c r="N18" s="35">
        <v>53929</v>
      </c>
      <c r="O18" s="36">
        <f t="shared" si="2"/>
        <v>-6.8294115614526145</v>
      </c>
      <c r="P18" s="35">
        <v>2170697</v>
      </c>
      <c r="Q18" s="74"/>
      <c r="R18" s="67"/>
      <c r="S18" s="71"/>
      <c r="T18" s="71"/>
    </row>
    <row r="19" spans="1:20" s="2" customFormat="1" ht="15.75">
      <c r="A19" s="22"/>
      <c r="B19" s="34" t="s">
        <v>272</v>
      </c>
      <c r="C19" s="35">
        <v>103183</v>
      </c>
      <c r="D19" s="35">
        <v>88165</v>
      </c>
      <c r="E19" s="36">
        <f t="shared" si="0"/>
        <v>-14.554723161761141</v>
      </c>
      <c r="F19" s="35">
        <v>4025138</v>
      </c>
      <c r="G19" s="67"/>
      <c r="H19" s="35">
        <v>46216</v>
      </c>
      <c r="I19" s="35">
        <v>41615</v>
      </c>
      <c r="J19" s="36">
        <f t="shared" si="1"/>
        <v>-9.9554266920547025</v>
      </c>
      <c r="K19" s="35">
        <v>1807891</v>
      </c>
      <c r="L19" s="83"/>
      <c r="M19" s="35">
        <v>56967</v>
      </c>
      <c r="N19" s="35">
        <v>46550</v>
      </c>
      <c r="O19" s="36">
        <f t="shared" si="2"/>
        <v>-18.286025242684357</v>
      </c>
      <c r="P19" s="35">
        <v>2217247</v>
      </c>
      <c r="Q19" s="74"/>
      <c r="R19" s="67"/>
      <c r="S19" s="71"/>
      <c r="T19" s="71"/>
    </row>
    <row r="20" spans="1:20" s="2" customFormat="1" ht="15.75">
      <c r="A20" s="22"/>
      <c r="B20" s="34" t="s">
        <v>273</v>
      </c>
      <c r="C20" s="35">
        <v>76941</v>
      </c>
      <c r="D20" s="35">
        <v>101514</v>
      </c>
      <c r="E20" s="36">
        <f>IF(ISBLANK(D20),"",(IFERROR(((D20/C20-1)*100),"")))</f>
        <v>31.937458572152689</v>
      </c>
      <c r="F20" s="35">
        <v>4126652</v>
      </c>
      <c r="G20" s="67"/>
      <c r="H20" s="35">
        <v>36118</v>
      </c>
      <c r="I20" s="35">
        <v>48632</v>
      </c>
      <c r="J20" s="36">
        <f>IF(ISBLANK(I20),"",(IFERROR(((I20/H20-1)*100),"")))</f>
        <v>34.647544160806241</v>
      </c>
      <c r="K20" s="35">
        <v>1856523</v>
      </c>
      <c r="L20" s="83"/>
      <c r="M20" s="35">
        <v>40823</v>
      </c>
      <c r="N20" s="35">
        <v>52882</v>
      </c>
      <c r="O20" s="36">
        <f>IF(ISBLANK(N20),"",(IFERROR(((N20/M20-1)*100),"")))</f>
        <v>29.539720255738189</v>
      </c>
      <c r="P20" s="35">
        <v>2270129</v>
      </c>
      <c r="Q20" s="74"/>
      <c r="R20" s="67"/>
      <c r="S20" s="71"/>
      <c r="T20" s="71"/>
    </row>
    <row r="21" spans="1:20" s="2" customFormat="1" ht="15.75">
      <c r="A21" s="22"/>
      <c r="B21" s="34" t="s">
        <v>274</v>
      </c>
      <c r="C21" s="35">
        <v>97970</v>
      </c>
      <c r="D21" s="35">
        <v>97162</v>
      </c>
      <c r="E21" s="36">
        <f t="shared" ref="E21:E28" si="3">IF(ISBLANK(D21),"",(IFERROR(((D21/C21-1)*100),"")))</f>
        <v>-0.82474226804123418</v>
      </c>
      <c r="F21" s="35">
        <v>4223814</v>
      </c>
      <c r="G21" s="67"/>
      <c r="H21" s="35">
        <v>46544</v>
      </c>
      <c r="I21" s="35">
        <v>46785</v>
      </c>
      <c r="J21" s="36">
        <f t="shared" ref="J21:J28" si="4">IF(ISBLANK(I21),"",(IFERROR(((I21/H21-1)*100),"")))</f>
        <v>0.51778961842556814</v>
      </c>
      <c r="K21" s="35">
        <v>1903308</v>
      </c>
      <c r="L21" s="32"/>
      <c r="M21" s="35">
        <v>51426</v>
      </c>
      <c r="N21" s="35">
        <v>50377</v>
      </c>
      <c r="O21" s="36">
        <f t="shared" ref="O21:O28" si="5">IF(ISBLANK(N21),"",(IFERROR(((N21/M21-1)*100),"")))</f>
        <v>-2.0398242134328948</v>
      </c>
      <c r="P21" s="35">
        <v>2320506</v>
      </c>
      <c r="Q21" s="74"/>
      <c r="R21" s="67"/>
      <c r="S21" s="71"/>
      <c r="T21" s="71"/>
    </row>
    <row r="22" spans="1:20" s="2" customFormat="1" ht="15.75">
      <c r="A22" s="22"/>
      <c r="B22" s="34" t="s">
        <v>275</v>
      </c>
      <c r="C22" s="35">
        <v>99090</v>
      </c>
      <c r="D22" s="35">
        <v>85803</v>
      </c>
      <c r="E22" s="36">
        <f t="shared" si="3"/>
        <v>-13.409022101120193</v>
      </c>
      <c r="F22" s="35">
        <v>4309617</v>
      </c>
      <c r="G22" s="67"/>
      <c r="H22" s="35">
        <v>46968</v>
      </c>
      <c r="I22" s="35">
        <v>41331</v>
      </c>
      <c r="J22" s="36">
        <f t="shared" si="4"/>
        <v>-12.001788451711803</v>
      </c>
      <c r="K22" s="35">
        <v>1944639</v>
      </c>
      <c r="L22" s="32"/>
      <c r="M22" s="35">
        <v>52122</v>
      </c>
      <c r="N22" s="35">
        <v>44472</v>
      </c>
      <c r="O22" s="36">
        <f t="shared" si="5"/>
        <v>-14.677103718199614</v>
      </c>
      <c r="P22" s="35">
        <v>2364978</v>
      </c>
      <c r="Q22" s="74"/>
      <c r="R22" s="67"/>
      <c r="S22" s="71"/>
      <c r="T22" s="71"/>
    </row>
    <row r="23" spans="1:20" s="2" customFormat="1" ht="15.75">
      <c r="A23" s="22"/>
      <c r="B23" s="34" t="s">
        <v>276</v>
      </c>
      <c r="C23" s="35">
        <v>86366</v>
      </c>
      <c r="D23" s="35">
        <v>96103</v>
      </c>
      <c r="E23" s="36">
        <f t="shared" si="3"/>
        <v>11.274112497973743</v>
      </c>
      <c r="F23" s="35">
        <v>4405720</v>
      </c>
      <c r="G23" s="67"/>
      <c r="H23" s="35">
        <v>40458</v>
      </c>
      <c r="I23" s="35">
        <v>46364</v>
      </c>
      <c r="J23" s="36">
        <f t="shared" si="4"/>
        <v>14.597854565228129</v>
      </c>
      <c r="K23" s="35">
        <v>1991003</v>
      </c>
      <c r="L23" s="32"/>
      <c r="M23" s="35">
        <v>45908</v>
      </c>
      <c r="N23" s="35">
        <v>49739</v>
      </c>
      <c r="O23" s="36">
        <f t="shared" si="5"/>
        <v>8.34495077110744</v>
      </c>
      <c r="P23" s="35">
        <v>2414717</v>
      </c>
      <c r="Q23" s="74"/>
      <c r="R23" s="67"/>
      <c r="S23" s="71"/>
      <c r="T23" s="71"/>
    </row>
    <row r="24" spans="1:20" s="2" customFormat="1" ht="15.75">
      <c r="A24" s="22"/>
      <c r="B24" s="34" t="s">
        <v>277</v>
      </c>
      <c r="C24" s="35">
        <v>91758</v>
      </c>
      <c r="D24" s="35">
        <v>99398</v>
      </c>
      <c r="E24" s="36">
        <f t="shared" si="3"/>
        <v>8.3262494823339583</v>
      </c>
      <c r="F24" s="35">
        <v>4505118</v>
      </c>
      <c r="G24" s="67"/>
      <c r="H24" s="35">
        <v>44092</v>
      </c>
      <c r="I24" s="35">
        <v>47473</v>
      </c>
      <c r="J24" s="36">
        <f t="shared" si="4"/>
        <v>7.6680576975415082</v>
      </c>
      <c r="K24" s="35">
        <v>2038476</v>
      </c>
      <c r="L24" s="32"/>
      <c r="M24" s="35">
        <v>47666</v>
      </c>
      <c r="N24" s="35">
        <v>51925</v>
      </c>
      <c r="O24" s="36">
        <f t="shared" si="5"/>
        <v>8.9350900012587609</v>
      </c>
      <c r="P24" s="35">
        <v>2466642</v>
      </c>
      <c r="Q24" s="74"/>
      <c r="R24" s="67"/>
      <c r="S24" s="71"/>
      <c r="T24" s="71"/>
    </row>
    <row r="25" spans="1:20" s="2" customFormat="1" ht="15.75">
      <c r="A25" s="22"/>
      <c r="B25" s="34" t="s">
        <v>278</v>
      </c>
      <c r="C25" s="35">
        <v>91558</v>
      </c>
      <c r="D25" s="35">
        <v>94312</v>
      </c>
      <c r="E25" s="36">
        <f t="shared" si="3"/>
        <v>3.00792939994321</v>
      </c>
      <c r="F25" s="35">
        <v>4599430</v>
      </c>
      <c r="G25" s="67"/>
      <c r="H25" s="35">
        <v>43513</v>
      </c>
      <c r="I25" s="35">
        <v>45471</v>
      </c>
      <c r="J25" s="36">
        <f t="shared" si="4"/>
        <v>4.4998046560797977</v>
      </c>
      <c r="K25" s="35">
        <v>2083947</v>
      </c>
      <c r="L25" s="32"/>
      <c r="M25" s="35">
        <v>48045</v>
      </c>
      <c r="N25" s="35">
        <v>48841</v>
      </c>
      <c r="O25" s="36">
        <f t="shared" si="5"/>
        <v>1.6567801019877093</v>
      </c>
      <c r="P25" s="35">
        <v>2515483</v>
      </c>
      <c r="Q25" s="74"/>
      <c r="R25" s="67"/>
      <c r="S25" s="71"/>
      <c r="T25" s="71"/>
    </row>
    <row r="26" spans="1:20" s="2" customFormat="1" ht="15.75">
      <c r="A26" s="22"/>
      <c r="B26" s="34" t="s">
        <v>279</v>
      </c>
      <c r="C26" s="35">
        <v>95360</v>
      </c>
      <c r="D26" s="109">
        <v>105378</v>
      </c>
      <c r="E26" s="110">
        <f t="shared" si="3"/>
        <v>10.505453020134237</v>
      </c>
      <c r="F26" s="109">
        <v>4704808</v>
      </c>
      <c r="G26" s="67"/>
      <c r="H26" s="35">
        <v>45119</v>
      </c>
      <c r="I26" s="109">
        <v>51403</v>
      </c>
      <c r="J26" s="110">
        <f t="shared" si="4"/>
        <v>13.927613643919411</v>
      </c>
      <c r="K26" s="109">
        <v>2135350</v>
      </c>
      <c r="L26" s="32"/>
      <c r="M26" s="35">
        <v>50241</v>
      </c>
      <c r="N26" s="109">
        <v>53975</v>
      </c>
      <c r="O26" s="110">
        <f t="shared" si="5"/>
        <v>7.4321769073067756</v>
      </c>
      <c r="P26" s="109">
        <v>2569458</v>
      </c>
      <c r="Q26" s="74"/>
      <c r="R26" s="67"/>
      <c r="S26" s="71"/>
      <c r="T26" s="71"/>
    </row>
    <row r="27" spans="1:20" s="2" customFormat="1" ht="15.75">
      <c r="A27" s="22"/>
      <c r="B27" s="34" t="s">
        <v>280</v>
      </c>
      <c r="C27" s="35">
        <v>88233</v>
      </c>
      <c r="D27" s="35"/>
      <c r="E27" s="36" t="str">
        <f t="shared" si="3"/>
        <v/>
      </c>
      <c r="F27" s="35"/>
      <c r="G27" s="67"/>
      <c r="H27" s="35">
        <v>42502</v>
      </c>
      <c r="I27" s="35"/>
      <c r="J27" s="36" t="str">
        <f t="shared" si="4"/>
        <v/>
      </c>
      <c r="K27" s="35"/>
      <c r="L27" s="32"/>
      <c r="M27" s="35">
        <v>45731</v>
      </c>
      <c r="N27" s="35"/>
      <c r="O27" s="36" t="str">
        <f t="shared" si="5"/>
        <v/>
      </c>
      <c r="P27" s="35"/>
      <c r="Q27" s="74"/>
      <c r="R27" s="67"/>
      <c r="S27" s="71"/>
      <c r="T27" s="71"/>
    </row>
    <row r="28" spans="1:20" s="2" customFormat="1" ht="15.75">
      <c r="A28" s="22"/>
      <c r="B28" s="34" t="s">
        <v>281</v>
      </c>
      <c r="C28" s="35">
        <v>55466</v>
      </c>
      <c r="D28" s="35"/>
      <c r="E28" s="36" t="str">
        <f t="shared" si="3"/>
        <v/>
      </c>
      <c r="F28" s="35"/>
      <c r="G28" s="67"/>
      <c r="H28" s="35">
        <v>27860</v>
      </c>
      <c r="I28" s="35"/>
      <c r="J28" s="36" t="str">
        <f t="shared" si="4"/>
        <v/>
      </c>
      <c r="K28" s="35"/>
      <c r="L28" s="32"/>
      <c r="M28" s="35">
        <v>27606</v>
      </c>
      <c r="N28" s="35"/>
      <c r="O28" s="36" t="str">
        <f t="shared" si="5"/>
        <v/>
      </c>
      <c r="P28" s="35"/>
      <c r="Q28" s="74"/>
      <c r="R28" s="67"/>
      <c r="S28" s="71"/>
      <c r="T28" s="71"/>
    </row>
    <row r="29" spans="1:20" s="89" customFormat="1" ht="15.75">
      <c r="A29" s="87"/>
      <c r="B29" s="40" t="s">
        <v>282</v>
      </c>
      <c r="C29" s="76">
        <f>SUM(C17:C28)</f>
        <v>1096368</v>
      </c>
      <c r="D29" s="76">
        <f>SUM(D17:D28)</f>
        <v>975052</v>
      </c>
      <c r="E29" s="75"/>
      <c r="F29" s="76"/>
      <c r="G29" s="80"/>
      <c r="H29" s="76">
        <f>SUM(H17:H28)</f>
        <v>513470</v>
      </c>
      <c r="I29" s="76">
        <f>SUM(I17:I28)</f>
        <v>465153</v>
      </c>
      <c r="J29" s="75"/>
      <c r="K29" s="76"/>
      <c r="L29" s="80"/>
      <c r="M29" s="76">
        <f>SUM(M17:M28)</f>
        <v>582898</v>
      </c>
      <c r="N29" s="76">
        <f>SUM(N17:N28)</f>
        <v>509899</v>
      </c>
      <c r="O29" s="75"/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6">
        <f>SUM(C17:C26)</f>
        <v>952669</v>
      </c>
      <c r="D32" s="76">
        <f>SUM(D17:D26)</f>
        <v>975052</v>
      </c>
      <c r="E32" s="75">
        <f>(D32/C32-1)*100</f>
        <v>2.3495043923965175</v>
      </c>
      <c r="G32" s="21"/>
      <c r="H32" s="76">
        <f>SUM(H17:H26)</f>
        <v>443108</v>
      </c>
      <c r="I32" s="76">
        <f>SUM(I17:I26)</f>
        <v>465153</v>
      </c>
      <c r="J32" s="75">
        <f>(I32/H32-1)*100</f>
        <v>4.975085080838082</v>
      </c>
      <c r="K32" s="21"/>
      <c r="L32" s="21"/>
      <c r="M32" s="76">
        <f>SUM(M17:M26)</f>
        <v>509561</v>
      </c>
      <c r="N32" s="76">
        <f>SUM(N17:N26)</f>
        <v>509899</v>
      </c>
      <c r="O32" s="75">
        <f>(N32/M32-1)*100</f>
        <v>6.6331607010750027E-2</v>
      </c>
      <c r="P32" s="21"/>
      <c r="Q32" s="23"/>
    </row>
    <row r="33" spans="1:17" s="2" customFormat="1" ht="15.75">
      <c r="A33" s="22"/>
      <c r="B33" s="40" t="s">
        <v>283</v>
      </c>
      <c r="C33" s="77"/>
      <c r="D33" s="75">
        <f>(D32/C32-1)*100</f>
        <v>2.3495043923965175</v>
      </c>
      <c r="E33" s="21"/>
      <c r="F33" s="77"/>
      <c r="G33" s="21"/>
      <c r="H33" s="77"/>
      <c r="I33" s="75">
        <f>(I32/H32-1)*100</f>
        <v>4.975085080838082</v>
      </c>
      <c r="J33" s="21"/>
      <c r="K33" s="21"/>
      <c r="L33" s="21"/>
      <c r="M33" s="77"/>
      <c r="N33" s="75">
        <f>(N32/M32-1)*100</f>
        <v>6.6331607010750027E-2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302</v>
      </c>
      <c r="D40" s="82">
        <f>C26</f>
        <v>95360</v>
      </c>
      <c r="E40" s="82">
        <f>D26</f>
        <v>105378</v>
      </c>
      <c r="F40" s="21"/>
      <c r="G40" s="21"/>
      <c r="H40" s="21" t="s">
        <v>302</v>
      </c>
      <c r="I40" s="82">
        <f>H26</f>
        <v>45119</v>
      </c>
      <c r="J40" s="82">
        <f>I26</f>
        <v>51403</v>
      </c>
      <c r="K40" s="21"/>
      <c r="L40" s="21"/>
      <c r="M40" s="21" t="s">
        <v>302</v>
      </c>
      <c r="N40" s="82">
        <f>M26</f>
        <v>50241</v>
      </c>
      <c r="O40" s="82">
        <f>N26</f>
        <v>53975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B26</f>
        <v xml:space="preserve">  Octubre</v>
      </c>
      <c r="E41" s="21"/>
      <c r="F41" s="21"/>
      <c r="G41" s="21"/>
      <c r="H41" s="21" t="s">
        <v>303</v>
      </c>
      <c r="I41" s="21" t="str">
        <f>B26</f>
        <v xml:space="preserve">  Octubre</v>
      </c>
      <c r="J41" s="21"/>
      <c r="K41" s="21"/>
      <c r="L41" s="21"/>
      <c r="M41" s="21" t="str">
        <f>B21</f>
        <v xml:space="preserve">  Mayo</v>
      </c>
      <c r="N41" s="21" t="str">
        <f>B26</f>
        <v xml:space="preserve">  Octubre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0000"/>
  </sheetPr>
  <dimension ref="A1:T91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99" t="s">
        <v>103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  <c r="R10" s="2"/>
      <c r="S10" s="2"/>
      <c r="T10" s="2"/>
    </row>
    <row r="11" spans="1:20" s="67" customFormat="1" ht="15.75">
      <c r="A11" s="65"/>
      <c r="B11" s="66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66"/>
    </row>
    <row r="12" spans="1:20" s="67" customFormat="1" ht="18.75">
      <c r="A12" s="65"/>
      <c r="B12" s="92" t="s">
        <v>307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99" t="s">
        <v>84</v>
      </c>
      <c r="D13" s="99"/>
      <c r="E13" s="99"/>
      <c r="F13" s="99"/>
      <c r="G13" s="70"/>
      <c r="H13" s="99" t="s">
        <v>72</v>
      </c>
      <c r="I13" s="99"/>
      <c r="J13" s="99"/>
      <c r="K13" s="99"/>
      <c r="L13" s="70"/>
      <c r="M13" s="99" t="s">
        <v>73</v>
      </c>
      <c r="N13" s="99"/>
      <c r="O13" s="99"/>
      <c r="P13" s="99"/>
      <c r="Q13" s="72"/>
      <c r="R13" s="70"/>
      <c r="S13" s="70"/>
      <c r="T13" s="66"/>
    </row>
    <row r="14" spans="1:20" s="67" customFormat="1" ht="15.75" customHeight="1">
      <c r="A14" s="65"/>
      <c r="B14" s="68"/>
      <c r="C14" s="102" t="s">
        <v>268</v>
      </c>
      <c r="D14" s="102"/>
      <c r="E14" s="100" t="s">
        <v>316</v>
      </c>
      <c r="F14" s="101" t="s">
        <v>317</v>
      </c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2017</v>
      </c>
      <c r="D15" s="31">
        <v>2018</v>
      </c>
      <c r="E15" s="100"/>
      <c r="F15" s="101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270</v>
      </c>
      <c r="C17" s="35">
        <v>56386</v>
      </c>
      <c r="D17" s="35">
        <v>53698</v>
      </c>
      <c r="E17" s="36">
        <f t="shared" ref="E17:E19" si="0">IF(ISBLANK(D17),"",(IFERROR(((D17/C17-1)*100),"")))</f>
        <v>-4.7671407796261445</v>
      </c>
      <c r="F17" s="35">
        <v>1889539</v>
      </c>
      <c r="G17" s="67"/>
      <c r="H17" s="35">
        <v>36307</v>
      </c>
      <c r="I17" s="35">
        <v>37780</v>
      </c>
      <c r="J17" s="36">
        <f t="shared" ref="J17:J19" si="1">IF(ISBLANK(I17),"",(IFERROR(((I17/H17-1)*100),"")))</f>
        <v>4.0570688847880509</v>
      </c>
      <c r="K17" s="35">
        <v>1433317</v>
      </c>
      <c r="L17" s="32"/>
      <c r="M17" s="35">
        <v>11508</v>
      </c>
      <c r="N17" s="35">
        <v>13232</v>
      </c>
      <c r="O17" s="36">
        <f t="shared" ref="O17:O19" si="2">IF(ISBLANK(N17),"",(IFERROR(((N17/M17-1)*100),"")))</f>
        <v>14.980882864094536</v>
      </c>
      <c r="P17" s="35">
        <v>479412</v>
      </c>
      <c r="Q17" s="74"/>
      <c r="R17" s="71"/>
      <c r="S17" s="71"/>
    </row>
    <row r="18" spans="1:19" s="2" customFormat="1" ht="15.75">
      <c r="A18" s="22"/>
      <c r="B18" s="34" t="s">
        <v>271</v>
      </c>
      <c r="C18" s="35">
        <v>55816</v>
      </c>
      <c r="D18" s="35">
        <v>50373</v>
      </c>
      <c r="E18" s="36">
        <f t="shared" si="0"/>
        <v>-9.7516841049161584</v>
      </c>
      <c r="F18" s="35">
        <v>1940118</v>
      </c>
      <c r="G18" s="67"/>
      <c r="H18" s="35">
        <v>36065</v>
      </c>
      <c r="I18" s="35">
        <v>36422</v>
      </c>
      <c r="J18" s="36">
        <f t="shared" si="1"/>
        <v>0.98987938444474732</v>
      </c>
      <c r="K18" s="35">
        <v>1469603</v>
      </c>
      <c r="L18" s="32"/>
      <c r="M18" s="35">
        <v>12374</v>
      </c>
      <c r="N18" s="35">
        <v>13558</v>
      </c>
      <c r="O18" s="36">
        <f t="shared" si="2"/>
        <v>9.5684499757556107</v>
      </c>
      <c r="P18" s="35">
        <v>492876</v>
      </c>
      <c r="Q18" s="74"/>
      <c r="R18" s="71"/>
      <c r="S18" s="71"/>
    </row>
    <row r="19" spans="1:19" s="2" customFormat="1" ht="15.75">
      <c r="A19" s="22"/>
      <c r="B19" s="34" t="s">
        <v>272</v>
      </c>
      <c r="C19" s="35">
        <v>53690</v>
      </c>
      <c r="D19" s="35">
        <v>42720</v>
      </c>
      <c r="E19" s="36">
        <f t="shared" si="0"/>
        <v>-20.432110262618743</v>
      </c>
      <c r="F19" s="35">
        <v>1982838</v>
      </c>
      <c r="G19" s="67"/>
      <c r="H19" s="35">
        <v>35408</v>
      </c>
      <c r="I19" s="35">
        <v>32205</v>
      </c>
      <c r="J19" s="36">
        <f t="shared" si="1"/>
        <v>-9.045978309986447</v>
      </c>
      <c r="K19" s="35">
        <v>1501808</v>
      </c>
      <c r="L19" s="83"/>
      <c r="M19" s="35">
        <v>12690</v>
      </c>
      <c r="N19" s="35">
        <v>12072</v>
      </c>
      <c r="O19" s="36">
        <f t="shared" si="2"/>
        <v>-4.8699763593380574</v>
      </c>
      <c r="P19" s="35">
        <v>504948</v>
      </c>
      <c r="Q19" s="74"/>
      <c r="R19" s="71"/>
      <c r="S19" s="71"/>
    </row>
    <row r="20" spans="1:19" s="2" customFormat="1" ht="15.75">
      <c r="A20" s="22"/>
      <c r="B20" s="34" t="s">
        <v>273</v>
      </c>
      <c r="C20" s="35">
        <v>40790</v>
      </c>
      <c r="D20" s="35">
        <v>50511</v>
      </c>
      <c r="E20" s="36">
        <f>IF(ISBLANK(D20),"",(IFERROR(((D20/C20-1)*100),"")))</f>
        <v>23.831821524883544</v>
      </c>
      <c r="F20" s="35">
        <v>2033349</v>
      </c>
      <c r="G20" s="67"/>
      <c r="H20" s="35">
        <v>25580</v>
      </c>
      <c r="I20" s="35">
        <v>36126</v>
      </c>
      <c r="J20" s="36">
        <f>IF(ISBLANK(I20),"",(IFERROR(((I20/H20-1)*100),"")))</f>
        <v>41.227521501172795</v>
      </c>
      <c r="K20" s="35">
        <v>1537934</v>
      </c>
      <c r="L20" s="83"/>
      <c r="M20" s="35">
        <v>9218</v>
      </c>
      <c r="N20" s="35">
        <v>13111</v>
      </c>
      <c r="O20" s="36">
        <f>IF(ISBLANK(N20),"",(IFERROR(((N20/M20-1)*100),"")))</f>
        <v>42.232588413972664</v>
      </c>
      <c r="P20" s="35">
        <v>518059</v>
      </c>
      <c r="Q20" s="74"/>
      <c r="R20" s="71"/>
      <c r="S20" s="71"/>
    </row>
    <row r="21" spans="1:19" s="2" customFormat="1" ht="15.75">
      <c r="A21" s="22"/>
      <c r="B21" s="34" t="s">
        <v>274</v>
      </c>
      <c r="C21" s="35">
        <v>52498</v>
      </c>
      <c r="D21" s="35">
        <v>48776</v>
      </c>
      <c r="E21" s="36">
        <f t="shared" ref="E21:E28" si="3">IF(ISBLANK(D21),"",(IFERROR(((D21/C21-1)*100),"")))</f>
        <v>-7.0897938969103569</v>
      </c>
      <c r="F21" s="35">
        <v>2082125</v>
      </c>
      <c r="G21" s="67"/>
      <c r="H21" s="35">
        <v>32655</v>
      </c>
      <c r="I21" s="35">
        <v>33955</v>
      </c>
      <c r="J21" s="36">
        <f t="shared" ref="J21:J28" si="4">IF(ISBLANK(I21),"",(IFERROR(((I21/H21-1)*100),"")))</f>
        <v>3.981013627315888</v>
      </c>
      <c r="K21" s="35">
        <v>1571889</v>
      </c>
      <c r="L21" s="32"/>
      <c r="M21" s="35">
        <v>11453</v>
      </c>
      <c r="N21" s="35">
        <v>12630</v>
      </c>
      <c r="O21" s="36">
        <f t="shared" ref="O21:O28" si="5">IF(ISBLANK(N21),"",(IFERROR(((N21/M21-1)*100),"")))</f>
        <v>10.276783375534793</v>
      </c>
      <c r="P21" s="35">
        <v>530689</v>
      </c>
      <c r="Q21" s="74"/>
      <c r="R21" s="71"/>
      <c r="S21" s="71"/>
    </row>
    <row r="22" spans="1:19" s="2" customFormat="1" ht="15.75">
      <c r="A22" s="22"/>
      <c r="B22" s="34" t="s">
        <v>275</v>
      </c>
      <c r="C22" s="35">
        <v>56877</v>
      </c>
      <c r="D22" s="35">
        <v>45847</v>
      </c>
      <c r="E22" s="36">
        <f t="shared" si="3"/>
        <v>-19.39272465144083</v>
      </c>
      <c r="F22" s="35">
        <v>2127972</v>
      </c>
      <c r="G22" s="67"/>
      <c r="H22" s="35">
        <v>29938</v>
      </c>
      <c r="I22" s="35">
        <v>28285</v>
      </c>
      <c r="J22" s="36">
        <f t="shared" si="4"/>
        <v>-5.5214109158928437</v>
      </c>
      <c r="K22" s="35">
        <v>1600174</v>
      </c>
      <c r="L22" s="32"/>
      <c r="M22" s="35">
        <v>10941</v>
      </c>
      <c r="N22" s="35">
        <v>10311</v>
      </c>
      <c r="O22" s="36">
        <f t="shared" si="5"/>
        <v>-5.7581573896353211</v>
      </c>
      <c r="P22" s="35">
        <v>541000</v>
      </c>
      <c r="Q22" s="74"/>
      <c r="R22" s="71"/>
      <c r="S22" s="71"/>
    </row>
    <row r="23" spans="1:19" s="2" customFormat="1" ht="15.75">
      <c r="A23" s="22"/>
      <c r="B23" s="34" t="s">
        <v>276</v>
      </c>
      <c r="C23" s="35">
        <v>46151</v>
      </c>
      <c r="D23" s="35">
        <v>48638</v>
      </c>
      <c r="E23" s="36">
        <f t="shared" si="3"/>
        <v>5.3888323113258751</v>
      </c>
      <c r="F23" s="35">
        <v>2176610</v>
      </c>
      <c r="G23" s="67"/>
      <c r="H23" s="35">
        <v>29143</v>
      </c>
      <c r="I23" s="35">
        <v>33859</v>
      </c>
      <c r="J23" s="36">
        <f t="shared" si="4"/>
        <v>16.1822736163058</v>
      </c>
      <c r="K23" s="35">
        <v>1634033</v>
      </c>
      <c r="L23" s="32"/>
      <c r="M23" s="35">
        <v>10158</v>
      </c>
      <c r="N23" s="35">
        <v>12091</v>
      </c>
      <c r="O23" s="36">
        <f t="shared" si="5"/>
        <v>19.029336483559756</v>
      </c>
      <c r="P23" s="35">
        <v>553091</v>
      </c>
      <c r="Q23" s="74"/>
      <c r="R23" s="71"/>
      <c r="S23" s="71"/>
    </row>
    <row r="24" spans="1:19" s="2" customFormat="1" ht="15.75">
      <c r="A24" s="22"/>
      <c r="B24" s="34" t="s">
        <v>277</v>
      </c>
      <c r="C24" s="35">
        <v>47222</v>
      </c>
      <c r="D24" s="35">
        <v>49030</v>
      </c>
      <c r="E24" s="36">
        <f t="shared" si="3"/>
        <v>3.8287238998771844</v>
      </c>
      <c r="F24" s="35">
        <v>2225640</v>
      </c>
      <c r="G24" s="67"/>
      <c r="H24" s="35">
        <v>31598</v>
      </c>
      <c r="I24" s="35">
        <v>34675</v>
      </c>
      <c r="J24" s="36">
        <f t="shared" si="4"/>
        <v>9.7379580986138414</v>
      </c>
      <c r="K24" s="35">
        <v>1668708</v>
      </c>
      <c r="L24" s="32"/>
      <c r="M24" s="35">
        <v>11379</v>
      </c>
      <c r="N24" s="35">
        <v>12985</v>
      </c>
      <c r="O24" s="36">
        <f t="shared" si="5"/>
        <v>14.113718252922048</v>
      </c>
      <c r="P24" s="35">
        <v>566076</v>
      </c>
      <c r="Q24" s="74"/>
      <c r="R24" s="71"/>
      <c r="S24" s="71"/>
    </row>
    <row r="25" spans="1:19" s="2" customFormat="1" ht="15.75">
      <c r="A25" s="22"/>
      <c r="B25" s="34" t="s">
        <v>278</v>
      </c>
      <c r="C25" s="35">
        <v>46584</v>
      </c>
      <c r="D25" s="35">
        <v>45324</v>
      </c>
      <c r="E25" s="36">
        <f t="shared" si="3"/>
        <v>-2.7047913446677008</v>
      </c>
      <c r="F25" s="35">
        <v>2270964</v>
      </c>
      <c r="G25" s="67"/>
      <c r="H25" s="35">
        <v>31765</v>
      </c>
      <c r="I25" s="35">
        <v>33346</v>
      </c>
      <c r="J25" s="36">
        <f t="shared" si="4"/>
        <v>4.9771761372579881</v>
      </c>
      <c r="K25" s="35">
        <v>1702054</v>
      </c>
      <c r="L25" s="32"/>
      <c r="M25" s="35">
        <v>11575</v>
      </c>
      <c r="N25" s="35">
        <v>12684</v>
      </c>
      <c r="O25" s="36">
        <f t="shared" si="5"/>
        <v>9.580993520518355</v>
      </c>
      <c r="P25" s="35">
        <v>578760</v>
      </c>
      <c r="Q25" s="74"/>
      <c r="R25" s="71"/>
      <c r="S25" s="71"/>
    </row>
    <row r="26" spans="1:19" s="2" customFormat="1" ht="15.75">
      <c r="A26" s="22"/>
      <c r="B26" s="34" t="s">
        <v>279</v>
      </c>
      <c r="C26" s="35">
        <v>48632</v>
      </c>
      <c r="D26" s="109">
        <v>51396</v>
      </c>
      <c r="E26" s="110">
        <f t="shared" si="3"/>
        <v>5.683500575752598</v>
      </c>
      <c r="F26" s="109">
        <v>2322360</v>
      </c>
      <c r="G26" s="67"/>
      <c r="H26" s="35">
        <v>31948</v>
      </c>
      <c r="I26" s="109">
        <v>36399</v>
      </c>
      <c r="J26" s="110">
        <f t="shared" si="4"/>
        <v>13.932014523600845</v>
      </c>
      <c r="K26" s="109">
        <v>1738453</v>
      </c>
      <c r="L26" s="32"/>
      <c r="M26" s="35">
        <v>11856</v>
      </c>
      <c r="N26" s="109">
        <v>13875</v>
      </c>
      <c r="O26" s="110">
        <f t="shared" si="5"/>
        <v>17.02935222672064</v>
      </c>
      <c r="P26" s="109">
        <v>592635</v>
      </c>
      <c r="Q26" s="74"/>
      <c r="R26" s="71"/>
      <c r="S26" s="71"/>
    </row>
    <row r="27" spans="1:19" s="2" customFormat="1" ht="15.75">
      <c r="A27" s="22"/>
      <c r="B27" s="34" t="s">
        <v>280</v>
      </c>
      <c r="C27" s="35">
        <v>45860</v>
      </c>
      <c r="D27" s="35"/>
      <c r="E27" s="36" t="str">
        <f t="shared" si="3"/>
        <v/>
      </c>
      <c r="F27" s="35"/>
      <c r="G27" s="67"/>
      <c r="H27" s="35">
        <v>29036</v>
      </c>
      <c r="I27" s="35"/>
      <c r="J27" s="36" t="str">
        <f t="shared" si="4"/>
        <v/>
      </c>
      <c r="K27" s="35"/>
      <c r="L27" s="32"/>
      <c r="M27" s="35">
        <v>10794</v>
      </c>
      <c r="N27" s="35"/>
      <c r="O27" s="36" t="str">
        <f t="shared" si="5"/>
        <v/>
      </c>
      <c r="P27" s="35"/>
      <c r="Q27" s="74"/>
      <c r="R27" s="71"/>
      <c r="S27" s="71"/>
    </row>
    <row r="28" spans="1:19" s="2" customFormat="1" ht="15.75">
      <c r="A28" s="22"/>
      <c r="B28" s="34" t="s">
        <v>281</v>
      </c>
      <c r="C28" s="35">
        <v>27622</v>
      </c>
      <c r="D28" s="35"/>
      <c r="E28" s="36" t="str">
        <f t="shared" si="3"/>
        <v/>
      </c>
      <c r="F28" s="35"/>
      <c r="G28" s="67"/>
      <c r="H28" s="35">
        <v>18895</v>
      </c>
      <c r="I28" s="35"/>
      <c r="J28" s="36" t="str">
        <f t="shared" si="4"/>
        <v/>
      </c>
      <c r="K28" s="35"/>
      <c r="L28" s="32"/>
      <c r="M28" s="35">
        <v>7445</v>
      </c>
      <c r="N28" s="35"/>
      <c r="O28" s="36" t="str">
        <f t="shared" si="5"/>
        <v/>
      </c>
      <c r="P28" s="35"/>
      <c r="Q28" s="74"/>
      <c r="R28" s="71"/>
      <c r="S28" s="71"/>
    </row>
    <row r="29" spans="1:19" s="89" customFormat="1" ht="15.75">
      <c r="A29" s="87"/>
      <c r="B29" s="40" t="s">
        <v>282</v>
      </c>
      <c r="C29" s="76">
        <f>SUM(C17:C28)</f>
        <v>578128</v>
      </c>
      <c r="D29" s="76">
        <f>SUM(D17:D28)</f>
        <v>486313</v>
      </c>
      <c r="E29" s="75"/>
      <c r="F29" s="76"/>
      <c r="G29" s="80"/>
      <c r="H29" s="76">
        <f>SUM(H17:H28)</f>
        <v>368338</v>
      </c>
      <c r="I29" s="76">
        <f>SUM(I17:I28)</f>
        <v>343052</v>
      </c>
      <c r="J29" s="75"/>
      <c r="K29" s="76"/>
      <c r="L29" s="80"/>
      <c r="M29" s="76">
        <f>SUM(M17:M28)</f>
        <v>131391</v>
      </c>
      <c r="N29" s="76">
        <f>SUM(N17:N28)</f>
        <v>126549</v>
      </c>
      <c r="O29" s="75"/>
      <c r="P29" s="76"/>
      <c r="Q29" s="88"/>
    </row>
    <row r="30" spans="1:19" s="2" customFormat="1">
      <c r="A30" s="22"/>
      <c r="B30" s="8"/>
      <c r="C30" s="21"/>
      <c r="D30" s="21"/>
      <c r="E30" s="21"/>
      <c r="F30" s="21" t="s">
        <v>304</v>
      </c>
      <c r="G30" s="21"/>
      <c r="H30" s="21"/>
      <c r="I30" s="21"/>
      <c r="J30" s="21"/>
      <c r="K30" s="21" t="s">
        <v>304</v>
      </c>
      <c r="L30" s="21"/>
      <c r="M30" s="21"/>
      <c r="N30" s="21"/>
      <c r="O30" s="21"/>
      <c r="P30" s="21" t="s">
        <v>304</v>
      </c>
      <c r="Q30" s="23"/>
    </row>
    <row r="31" spans="1:19" s="2" customFormat="1" ht="18.75">
      <c r="A31" s="65"/>
      <c r="B31" s="92" t="s">
        <v>308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99" t="s">
        <v>84</v>
      </c>
      <c r="D32" s="99"/>
      <c r="E32" s="99"/>
      <c r="F32" s="99"/>
      <c r="G32" s="70"/>
      <c r="H32" s="99" t="s">
        <v>72</v>
      </c>
      <c r="I32" s="99"/>
      <c r="J32" s="99"/>
      <c r="K32" s="99"/>
      <c r="L32" s="70"/>
      <c r="M32" s="99" t="s">
        <v>73</v>
      </c>
      <c r="N32" s="99"/>
      <c r="O32" s="99"/>
      <c r="P32" s="99"/>
      <c r="Q32" s="23"/>
    </row>
    <row r="33" spans="1:17" s="2" customFormat="1" ht="15.75">
      <c r="A33" s="65"/>
      <c r="B33" s="68"/>
      <c r="C33" s="102" t="s">
        <v>268</v>
      </c>
      <c r="D33" s="102"/>
      <c r="E33" s="100" t="s">
        <v>316</v>
      </c>
      <c r="F33" s="101" t="s">
        <v>317</v>
      </c>
      <c r="G33" s="67"/>
      <c r="H33" s="102" t="s">
        <v>268</v>
      </c>
      <c r="I33" s="102"/>
      <c r="J33" s="100" t="s">
        <v>316</v>
      </c>
      <c r="K33" s="101" t="s">
        <v>317</v>
      </c>
      <c r="L33" s="90"/>
      <c r="M33" s="102" t="s">
        <v>268</v>
      </c>
      <c r="N33" s="102"/>
      <c r="O33" s="100" t="s">
        <v>316</v>
      </c>
      <c r="P33" s="101" t="s">
        <v>317</v>
      </c>
      <c r="Q33" s="23"/>
    </row>
    <row r="34" spans="1:17" s="2" customFormat="1" ht="15.75">
      <c r="A34" s="65"/>
      <c r="B34" s="68"/>
      <c r="C34" s="31">
        <v>2017</v>
      </c>
      <c r="D34" s="31">
        <v>2018</v>
      </c>
      <c r="E34" s="100"/>
      <c r="F34" s="101"/>
      <c r="G34" s="67"/>
      <c r="H34" s="31">
        <v>2017</v>
      </c>
      <c r="I34" s="31">
        <v>2018</v>
      </c>
      <c r="J34" s="100"/>
      <c r="K34" s="101"/>
      <c r="L34" s="90"/>
      <c r="M34" s="31">
        <v>2017</v>
      </c>
      <c r="N34" s="31">
        <v>2018</v>
      </c>
      <c r="O34" s="100"/>
      <c r="P34" s="101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270</v>
      </c>
      <c r="C36" s="35">
        <v>32261</v>
      </c>
      <c r="D36" s="35">
        <v>29490</v>
      </c>
      <c r="E36" s="36">
        <f t="shared" ref="E36:E38" si="6">IF(ISBLANK(D36),"",(IFERROR(((D36/C36-1)*100),"")))</f>
        <v>-8.5893183720281421</v>
      </c>
      <c r="F36" s="35">
        <v>1077253</v>
      </c>
      <c r="G36" s="67"/>
      <c r="H36" s="35">
        <v>20383</v>
      </c>
      <c r="I36" s="35">
        <v>20825</v>
      </c>
      <c r="J36" s="36">
        <f t="shared" ref="J36:J38" si="7">IF(ISBLANK(I36),"",(IFERROR(((I36/H36-1)*100),"")))</f>
        <v>2.1684737281067568</v>
      </c>
      <c r="K36" s="35">
        <v>797561</v>
      </c>
      <c r="L36" s="90"/>
      <c r="M36" s="35">
        <v>5310</v>
      </c>
      <c r="N36" s="35">
        <v>6293</v>
      </c>
      <c r="O36" s="36">
        <f t="shared" ref="O36:O38" si="8">IF(ISBLANK(N36),"",(IFERROR(((N36/M36-1)*100),"")))</f>
        <v>18.512241054613931</v>
      </c>
      <c r="P36" s="35">
        <v>223039</v>
      </c>
      <c r="Q36" s="23"/>
    </row>
    <row r="37" spans="1:17" s="2" customFormat="1" ht="15.75">
      <c r="A37" s="22"/>
      <c r="B37" s="34" t="s">
        <v>271</v>
      </c>
      <c r="C37" s="35">
        <v>31459</v>
      </c>
      <c r="D37" s="35">
        <v>26988</v>
      </c>
      <c r="E37" s="36">
        <f t="shared" si="6"/>
        <v>-14.212149146508157</v>
      </c>
      <c r="F37" s="35">
        <v>1104358</v>
      </c>
      <c r="G37" s="67"/>
      <c r="H37" s="35">
        <v>20052</v>
      </c>
      <c r="I37" s="35">
        <v>19946</v>
      </c>
      <c r="J37" s="36">
        <f t="shared" si="7"/>
        <v>-0.52862557350887851</v>
      </c>
      <c r="K37" s="35">
        <v>817442</v>
      </c>
      <c r="L37" s="90"/>
      <c r="M37" s="35">
        <v>5760</v>
      </c>
      <c r="N37" s="35">
        <v>6427</v>
      </c>
      <c r="O37" s="36">
        <f t="shared" si="8"/>
        <v>11.579861111111111</v>
      </c>
      <c r="P37" s="35">
        <v>229420</v>
      </c>
      <c r="Q37" s="23"/>
    </row>
    <row r="38" spans="1:17" s="2" customFormat="1" ht="15.75">
      <c r="A38" s="22"/>
      <c r="B38" s="34" t="s">
        <v>272</v>
      </c>
      <c r="C38" s="35">
        <v>30227</v>
      </c>
      <c r="D38" s="35">
        <v>22803</v>
      </c>
      <c r="E38" s="36">
        <f t="shared" si="6"/>
        <v>-24.560823105170869</v>
      </c>
      <c r="F38" s="35">
        <v>1127161</v>
      </c>
      <c r="G38" s="67"/>
      <c r="H38" s="35">
        <v>19818</v>
      </c>
      <c r="I38" s="35">
        <v>17411</v>
      </c>
      <c r="J38" s="36">
        <f t="shared" si="7"/>
        <v>-12.145524270864872</v>
      </c>
      <c r="K38" s="35">
        <v>834853</v>
      </c>
      <c r="L38" s="90"/>
      <c r="M38" s="35">
        <v>6103</v>
      </c>
      <c r="N38" s="35">
        <v>5706</v>
      </c>
      <c r="O38" s="36">
        <f t="shared" si="8"/>
        <v>-6.5049975421923589</v>
      </c>
      <c r="P38" s="35">
        <v>235126</v>
      </c>
      <c r="Q38" s="23"/>
    </row>
    <row r="39" spans="1:17" s="2" customFormat="1" ht="15.75">
      <c r="A39" s="22"/>
      <c r="B39" s="34" t="s">
        <v>273</v>
      </c>
      <c r="C39" s="35">
        <v>22157</v>
      </c>
      <c r="D39" s="35">
        <v>27059</v>
      </c>
      <c r="E39" s="36">
        <f>IF(ISBLANK(D39),"",(IFERROR(((D39/C39-1)*100),"")))</f>
        <v>22.123933745543177</v>
      </c>
      <c r="F39" s="35">
        <v>1154220</v>
      </c>
      <c r="G39" s="67"/>
      <c r="H39" s="35">
        <v>13728</v>
      </c>
      <c r="I39" s="35">
        <v>18946</v>
      </c>
      <c r="J39" s="36">
        <f>IF(ISBLANK(I39),"",(IFERROR(((I39/H39-1)*100),"")))</f>
        <v>38.009906759906762</v>
      </c>
      <c r="K39" s="35">
        <v>853799</v>
      </c>
      <c r="L39" s="90"/>
      <c r="M39" s="35">
        <v>4141</v>
      </c>
      <c r="N39" s="35">
        <v>5777</v>
      </c>
      <c r="O39" s="36">
        <f>IF(ISBLANK(N39),"",(IFERROR(((N39/M39-1)*100),"")))</f>
        <v>39.507365370683402</v>
      </c>
      <c r="P39" s="35">
        <v>240903</v>
      </c>
      <c r="Q39" s="23"/>
    </row>
    <row r="40" spans="1:17" s="2" customFormat="1" ht="15.75">
      <c r="A40" s="22"/>
      <c r="B40" s="34" t="s">
        <v>274</v>
      </c>
      <c r="C40" s="35">
        <v>28508</v>
      </c>
      <c r="D40" s="35">
        <v>25933</v>
      </c>
      <c r="E40" s="36">
        <f t="shared" ref="E40:E47" si="9">IF(ISBLANK(D40),"",(IFERROR(((D40/C40-1)*100),"")))</f>
        <v>-9.0325522660305921</v>
      </c>
      <c r="F40" s="35">
        <v>1180153</v>
      </c>
      <c r="G40" s="67"/>
      <c r="H40" s="35">
        <v>17109</v>
      </c>
      <c r="I40" s="35">
        <v>17618</v>
      </c>
      <c r="J40" s="36">
        <f t="shared" ref="J40:J47" si="10">IF(ISBLANK(I40),"",(IFERROR(((I40/H40-1)*100),"")))</f>
        <v>2.9750423753579947</v>
      </c>
      <c r="K40" s="35">
        <v>871417</v>
      </c>
      <c r="L40" s="90"/>
      <c r="M40" s="35">
        <v>5017</v>
      </c>
      <c r="N40" s="35">
        <v>5743</v>
      </c>
      <c r="O40" s="36">
        <f t="shared" ref="O40:O47" si="11">IF(ISBLANK(N40),"",(IFERROR(((N40/M40-1)*100),"")))</f>
        <v>14.470799282439707</v>
      </c>
      <c r="P40" s="35">
        <v>246646</v>
      </c>
      <c r="Q40" s="23"/>
    </row>
    <row r="41" spans="1:17" s="2" customFormat="1" ht="15.75">
      <c r="A41" s="22"/>
      <c r="B41" s="34" t="s">
        <v>275</v>
      </c>
      <c r="C41" s="35">
        <v>30600</v>
      </c>
      <c r="D41" s="35">
        <v>24198</v>
      </c>
      <c r="E41" s="36">
        <f t="shared" si="9"/>
        <v>-20.921568627450981</v>
      </c>
      <c r="F41" s="35">
        <v>1204351</v>
      </c>
      <c r="G41" s="67"/>
      <c r="H41" s="35">
        <v>15773</v>
      </c>
      <c r="I41" s="35">
        <v>14705</v>
      </c>
      <c r="J41" s="36">
        <f t="shared" si="10"/>
        <v>-6.7710644772712829</v>
      </c>
      <c r="K41" s="35">
        <v>886122</v>
      </c>
      <c r="L41" s="90"/>
      <c r="M41" s="35">
        <v>4949</v>
      </c>
      <c r="N41" s="35">
        <v>4778</v>
      </c>
      <c r="O41" s="36">
        <f t="shared" si="11"/>
        <v>-3.4552434835320223</v>
      </c>
      <c r="P41" s="35">
        <v>251424</v>
      </c>
      <c r="Q41" s="23"/>
    </row>
    <row r="42" spans="1:17" s="2" customFormat="1" ht="15.75">
      <c r="A42" s="22"/>
      <c r="B42" s="34" t="s">
        <v>276</v>
      </c>
      <c r="C42" s="35">
        <v>24926</v>
      </c>
      <c r="D42" s="35">
        <v>25518</v>
      </c>
      <c r="E42" s="36">
        <f t="shared" si="9"/>
        <v>2.3750300890636344</v>
      </c>
      <c r="F42" s="35">
        <v>1229869</v>
      </c>
      <c r="G42" s="67"/>
      <c r="H42" s="35">
        <v>15757</v>
      </c>
      <c r="I42" s="35">
        <v>17794</v>
      </c>
      <c r="J42" s="36">
        <f t="shared" si="10"/>
        <v>12.927587738782753</v>
      </c>
      <c r="K42" s="35">
        <v>903916</v>
      </c>
      <c r="L42" s="90"/>
      <c r="M42" s="35">
        <v>4728</v>
      </c>
      <c r="N42" s="35">
        <v>5570</v>
      </c>
      <c r="O42" s="36">
        <f t="shared" si="11"/>
        <v>17.808798646362089</v>
      </c>
      <c r="P42" s="35">
        <v>256994</v>
      </c>
      <c r="Q42" s="23"/>
    </row>
    <row r="43" spans="1:17" s="2" customFormat="1" ht="15.75">
      <c r="A43" s="22"/>
      <c r="B43" s="34" t="s">
        <v>277</v>
      </c>
      <c r="C43" s="35">
        <v>24926</v>
      </c>
      <c r="D43" s="35">
        <v>25711</v>
      </c>
      <c r="E43" s="36">
        <f t="shared" si="9"/>
        <v>3.1493219930995853</v>
      </c>
      <c r="F43" s="35">
        <v>1255580</v>
      </c>
      <c r="G43" s="67"/>
      <c r="H43" s="35">
        <v>16619</v>
      </c>
      <c r="I43" s="35">
        <v>18404</v>
      </c>
      <c r="J43" s="36">
        <f t="shared" si="10"/>
        <v>10.740718454780662</v>
      </c>
      <c r="K43" s="35">
        <v>922320</v>
      </c>
      <c r="L43" s="90"/>
      <c r="M43" s="35">
        <v>5210</v>
      </c>
      <c r="N43" s="35">
        <v>6171</v>
      </c>
      <c r="O43" s="36">
        <f t="shared" si="11"/>
        <v>18.445297504798464</v>
      </c>
      <c r="P43" s="35">
        <v>263165</v>
      </c>
      <c r="Q43" s="23"/>
    </row>
    <row r="44" spans="1:17" s="2" customFormat="1" ht="15.75">
      <c r="A44" s="22"/>
      <c r="B44" s="34" t="s">
        <v>278</v>
      </c>
      <c r="C44" s="35">
        <v>25028</v>
      </c>
      <c r="D44" s="35">
        <v>23573</v>
      </c>
      <c r="E44" s="36">
        <f t="shared" si="9"/>
        <v>-5.813488892440466</v>
      </c>
      <c r="F44" s="35">
        <v>1279153</v>
      </c>
      <c r="G44" s="67"/>
      <c r="H44" s="35">
        <v>16811</v>
      </c>
      <c r="I44" s="35">
        <v>17543</v>
      </c>
      <c r="J44" s="36">
        <f t="shared" si="10"/>
        <v>4.354291832728574</v>
      </c>
      <c r="K44" s="35">
        <v>939863</v>
      </c>
      <c r="L44" s="90"/>
      <c r="M44" s="35">
        <v>5240</v>
      </c>
      <c r="N44" s="35">
        <v>5993</v>
      </c>
      <c r="O44" s="36">
        <f t="shared" si="11"/>
        <v>14.370229007633583</v>
      </c>
      <c r="P44" s="35">
        <v>269158</v>
      </c>
      <c r="Q44" s="23"/>
    </row>
    <row r="45" spans="1:17" s="2" customFormat="1" ht="15.75">
      <c r="A45" s="22"/>
      <c r="B45" s="34" t="s">
        <v>279</v>
      </c>
      <c r="C45" s="35">
        <v>26382</v>
      </c>
      <c r="D45" s="109">
        <v>26906</v>
      </c>
      <c r="E45" s="110">
        <f t="shared" si="9"/>
        <v>1.986202713971652</v>
      </c>
      <c r="F45" s="109">
        <v>1306059</v>
      </c>
      <c r="G45" s="67"/>
      <c r="H45" s="35">
        <v>16802</v>
      </c>
      <c r="I45" s="109">
        <v>18678</v>
      </c>
      <c r="J45" s="110">
        <f t="shared" si="10"/>
        <v>11.165337459826219</v>
      </c>
      <c r="K45" s="109">
        <v>958541</v>
      </c>
      <c r="L45" s="90"/>
      <c r="M45" s="35">
        <v>5304</v>
      </c>
      <c r="N45" s="109">
        <v>6232</v>
      </c>
      <c r="O45" s="110">
        <f t="shared" si="11"/>
        <v>17.496229260935149</v>
      </c>
      <c r="P45" s="109">
        <v>275390</v>
      </c>
      <c r="Q45" s="23"/>
    </row>
    <row r="46" spans="1:17" s="2" customFormat="1" ht="15.75">
      <c r="A46" s="22"/>
      <c r="B46" s="34" t="s">
        <v>280</v>
      </c>
      <c r="C46" s="35">
        <v>24418</v>
      </c>
      <c r="D46" s="35"/>
      <c r="E46" s="36" t="str">
        <f t="shared" si="9"/>
        <v/>
      </c>
      <c r="F46" s="35"/>
      <c r="G46" s="67"/>
      <c r="H46" s="35">
        <v>15020</v>
      </c>
      <c r="I46" s="35"/>
      <c r="J46" s="36" t="str">
        <f t="shared" si="10"/>
        <v/>
      </c>
      <c r="K46" s="35"/>
      <c r="L46" s="90"/>
      <c r="M46" s="35">
        <v>4750</v>
      </c>
      <c r="N46" s="35"/>
      <c r="O46" s="36" t="str">
        <f t="shared" si="11"/>
        <v/>
      </c>
      <c r="P46" s="35"/>
      <c r="Q46" s="23"/>
    </row>
    <row r="47" spans="1:17" s="2" customFormat="1" ht="15.75">
      <c r="A47" s="22"/>
      <c r="B47" s="34" t="s">
        <v>281</v>
      </c>
      <c r="C47" s="35">
        <v>13914</v>
      </c>
      <c r="D47" s="35"/>
      <c r="E47" s="36" t="str">
        <f t="shared" si="9"/>
        <v/>
      </c>
      <c r="F47" s="35"/>
      <c r="G47" s="67"/>
      <c r="H47" s="35">
        <v>9544</v>
      </c>
      <c r="I47" s="35"/>
      <c r="J47" s="36" t="str">
        <f t="shared" si="10"/>
        <v/>
      </c>
      <c r="K47" s="35"/>
      <c r="L47" s="90"/>
      <c r="M47" s="35">
        <v>3347</v>
      </c>
      <c r="N47" s="35"/>
      <c r="O47" s="36" t="str">
        <f t="shared" si="11"/>
        <v/>
      </c>
      <c r="P47" s="35"/>
      <c r="Q47" s="23"/>
    </row>
    <row r="48" spans="1:17" s="2" customFormat="1" ht="15.75">
      <c r="A48" s="87"/>
      <c r="B48" s="40" t="s">
        <v>282</v>
      </c>
      <c r="C48" s="76">
        <f>SUM(C36:C47)</f>
        <v>314806</v>
      </c>
      <c r="D48" s="76">
        <f>SUM(D36:D47)</f>
        <v>258179</v>
      </c>
      <c r="E48" s="75"/>
      <c r="F48" s="76"/>
      <c r="G48" s="80"/>
      <c r="H48" s="76">
        <f>SUM(H36:H47)</f>
        <v>197416</v>
      </c>
      <c r="I48" s="76">
        <f>SUM(I36:I47)</f>
        <v>181870</v>
      </c>
      <c r="J48" s="75"/>
      <c r="K48" s="76"/>
      <c r="L48" s="80"/>
      <c r="M48" s="76">
        <f>SUM(M36:M47)</f>
        <v>59859</v>
      </c>
      <c r="N48" s="76">
        <f>SUM(N36:N47)</f>
        <v>58690</v>
      </c>
      <c r="O48" s="75"/>
      <c r="P48" s="76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309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99" t="s">
        <v>84</v>
      </c>
      <c r="D51" s="99"/>
      <c r="E51" s="99"/>
      <c r="F51" s="99"/>
      <c r="G51" s="70"/>
      <c r="H51" s="99" t="s">
        <v>72</v>
      </c>
      <c r="I51" s="99"/>
      <c r="J51" s="99"/>
      <c r="K51" s="99"/>
      <c r="L51" s="70"/>
      <c r="M51" s="99" t="s">
        <v>73</v>
      </c>
      <c r="N51" s="99"/>
      <c r="O51" s="99"/>
      <c r="P51" s="99"/>
      <c r="Q51" s="23"/>
    </row>
    <row r="52" spans="1:17" s="2" customFormat="1" ht="15.75" customHeight="1">
      <c r="A52" s="22"/>
      <c r="B52" s="68"/>
      <c r="C52" s="102" t="s">
        <v>268</v>
      </c>
      <c r="D52" s="102"/>
      <c r="E52" s="100" t="s">
        <v>316</v>
      </c>
      <c r="F52" s="101" t="s">
        <v>317</v>
      </c>
      <c r="G52" s="67"/>
      <c r="H52" s="102" t="s">
        <v>268</v>
      </c>
      <c r="I52" s="102"/>
      <c r="J52" s="100" t="s">
        <v>316</v>
      </c>
      <c r="K52" s="101" t="s">
        <v>317</v>
      </c>
      <c r="L52" s="96"/>
      <c r="M52" s="102" t="s">
        <v>268</v>
      </c>
      <c r="N52" s="102"/>
      <c r="O52" s="100" t="s">
        <v>316</v>
      </c>
      <c r="P52" s="101" t="s">
        <v>317</v>
      </c>
      <c r="Q52" s="23"/>
    </row>
    <row r="53" spans="1:17" s="2" customFormat="1" ht="15.75">
      <c r="A53" s="22"/>
      <c r="B53" s="68"/>
      <c r="C53" s="31">
        <v>2017</v>
      </c>
      <c r="D53" s="31">
        <v>2018</v>
      </c>
      <c r="E53" s="100"/>
      <c r="F53" s="101"/>
      <c r="G53" s="67"/>
      <c r="H53" s="31">
        <v>2017</v>
      </c>
      <c r="I53" s="31">
        <v>2018</v>
      </c>
      <c r="J53" s="100"/>
      <c r="K53" s="101"/>
      <c r="L53" s="96"/>
      <c r="M53" s="31">
        <v>2017</v>
      </c>
      <c r="N53" s="31">
        <v>2018</v>
      </c>
      <c r="O53" s="100"/>
      <c r="P53" s="101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270</v>
      </c>
      <c r="C55" s="35">
        <f>C17-C36</f>
        <v>24125</v>
      </c>
      <c r="D55" s="35">
        <f t="shared" ref="D55:D66" si="12">IF(D17-D36=0,"",D17-D36)</f>
        <v>24208</v>
      </c>
      <c r="E55" s="36">
        <f t="shared" ref="E55:E66" si="13">IF(ISBLANK(D55),"",(IFERROR(((D55/C55-1)*100),"")))</f>
        <v>0.34404145077719939</v>
      </c>
      <c r="F55" s="35">
        <f>IF(F17-F36=0,"",F17-F36)</f>
        <v>812286</v>
      </c>
      <c r="G55" s="67"/>
      <c r="H55" s="35">
        <f>H17-H36</f>
        <v>15924</v>
      </c>
      <c r="I55" s="35">
        <f t="shared" ref="I55:I66" si="14">IF(I17-I36=0,"",I17-I36)</f>
        <v>16955</v>
      </c>
      <c r="J55" s="36">
        <f t="shared" ref="J55:J66" si="15">IF(ISBLANK(I55),"",(IFERROR(((I55/H55-1)*100),"")))</f>
        <v>6.4745038934940879</v>
      </c>
      <c r="K55" s="35">
        <f t="shared" ref="K55:K66" si="16">IF(K17-K36=0,"",K17-K36)</f>
        <v>635756</v>
      </c>
      <c r="L55" s="90"/>
      <c r="M55" s="35">
        <f>M17-M36</f>
        <v>6198</v>
      </c>
      <c r="N55" s="35">
        <f t="shared" ref="N55:N66" si="17">IF(N17-N36=0,"",N17-N36)</f>
        <v>6939</v>
      </c>
      <c r="O55" s="36">
        <f t="shared" ref="O55:O66" si="18">IF(ISBLANK(N55),"",(IFERROR(((N55/M55-1)*100),"")))</f>
        <v>11.95546950629236</v>
      </c>
      <c r="P55" s="35">
        <f t="shared" ref="P55:P66" si="19">IF(P17-P36=0,"",P17-P36)</f>
        <v>256373</v>
      </c>
      <c r="Q55" s="23"/>
    </row>
    <row r="56" spans="1:17" s="2" customFormat="1" ht="15.75">
      <c r="A56" s="22"/>
      <c r="B56" s="34" t="s">
        <v>271</v>
      </c>
      <c r="C56" s="35">
        <f t="shared" ref="C56" si="20">C18-C37</f>
        <v>24357</v>
      </c>
      <c r="D56" s="35">
        <f t="shared" si="12"/>
        <v>23385</v>
      </c>
      <c r="E56" s="36">
        <f t="shared" si="13"/>
        <v>-3.990639241285876</v>
      </c>
      <c r="F56" s="35">
        <f t="shared" ref="F56:F66" si="21">IF(F18-F37=0,"",F18-F37)</f>
        <v>835760</v>
      </c>
      <c r="G56" s="67"/>
      <c r="H56" s="35">
        <f t="shared" ref="H56" si="22">H18-H37</f>
        <v>16013</v>
      </c>
      <c r="I56" s="35">
        <f t="shared" si="14"/>
        <v>16476</v>
      </c>
      <c r="J56" s="36">
        <f t="shared" si="15"/>
        <v>2.8914007369012618</v>
      </c>
      <c r="K56" s="35">
        <f t="shared" si="16"/>
        <v>652161</v>
      </c>
      <c r="L56" s="90"/>
      <c r="M56" s="35">
        <f t="shared" ref="M56" si="23">M18-M37</f>
        <v>6614</v>
      </c>
      <c r="N56" s="35">
        <f t="shared" si="17"/>
        <v>7131</v>
      </c>
      <c r="O56" s="36">
        <f t="shared" si="18"/>
        <v>7.8167523435137554</v>
      </c>
      <c r="P56" s="35">
        <f t="shared" si="19"/>
        <v>263456</v>
      </c>
      <c r="Q56" s="23"/>
    </row>
    <row r="57" spans="1:17" s="2" customFormat="1" ht="15.75">
      <c r="A57" s="22"/>
      <c r="B57" s="34" t="s">
        <v>272</v>
      </c>
      <c r="C57" s="35">
        <f t="shared" ref="C57" si="24">C19-C38</f>
        <v>23463</v>
      </c>
      <c r="D57" s="35">
        <f t="shared" si="12"/>
        <v>19917</v>
      </c>
      <c r="E57" s="36">
        <f t="shared" si="13"/>
        <v>-15.113156885308786</v>
      </c>
      <c r="F57" s="35">
        <f t="shared" si="21"/>
        <v>855677</v>
      </c>
      <c r="G57" s="67"/>
      <c r="H57" s="35">
        <f t="shared" ref="H57" si="25">H19-H38</f>
        <v>15590</v>
      </c>
      <c r="I57" s="35">
        <f t="shared" si="14"/>
        <v>14794</v>
      </c>
      <c r="J57" s="36">
        <f t="shared" si="15"/>
        <v>-5.105837075048103</v>
      </c>
      <c r="K57" s="35">
        <f t="shared" si="16"/>
        <v>666955</v>
      </c>
      <c r="L57" s="90"/>
      <c r="M57" s="35">
        <f t="shared" ref="M57" si="26">M19-M38</f>
        <v>6587</v>
      </c>
      <c r="N57" s="35">
        <f t="shared" si="17"/>
        <v>6366</v>
      </c>
      <c r="O57" s="36">
        <f t="shared" si="18"/>
        <v>-3.355093365720363</v>
      </c>
      <c r="P57" s="35">
        <f t="shared" si="19"/>
        <v>269822</v>
      </c>
      <c r="Q57" s="23"/>
    </row>
    <row r="58" spans="1:17" s="2" customFormat="1" ht="15.75">
      <c r="A58" s="22"/>
      <c r="B58" s="34" t="s">
        <v>273</v>
      </c>
      <c r="C58" s="35">
        <f t="shared" ref="C58" si="27">C20-C39</f>
        <v>18633</v>
      </c>
      <c r="D58" s="35">
        <f t="shared" si="12"/>
        <v>23452</v>
      </c>
      <c r="E58" s="36">
        <f t="shared" si="13"/>
        <v>25.86271668545055</v>
      </c>
      <c r="F58" s="35">
        <f t="shared" si="21"/>
        <v>879129</v>
      </c>
      <c r="G58" s="67"/>
      <c r="H58" s="35">
        <f t="shared" ref="H58" si="28">H20-H39</f>
        <v>11852</v>
      </c>
      <c r="I58" s="35">
        <f t="shared" si="14"/>
        <v>17180</v>
      </c>
      <c r="J58" s="36">
        <f t="shared" si="15"/>
        <v>44.95443806952413</v>
      </c>
      <c r="K58" s="35">
        <f t="shared" si="16"/>
        <v>684135</v>
      </c>
      <c r="L58" s="90"/>
      <c r="M58" s="35">
        <f t="shared" ref="M58" si="29">M20-M39</f>
        <v>5077</v>
      </c>
      <c r="N58" s="35">
        <f t="shared" si="17"/>
        <v>7334</v>
      </c>
      <c r="O58" s="36">
        <f t="shared" si="18"/>
        <v>44.455387039590313</v>
      </c>
      <c r="P58" s="35">
        <f t="shared" si="19"/>
        <v>277156</v>
      </c>
      <c r="Q58" s="23"/>
    </row>
    <row r="59" spans="1:17" s="2" customFormat="1" ht="15.75">
      <c r="A59" s="22"/>
      <c r="B59" s="34" t="s">
        <v>274</v>
      </c>
      <c r="C59" s="35">
        <f t="shared" ref="C59" si="30">C21-C40</f>
        <v>23990</v>
      </c>
      <c r="D59" s="35">
        <f t="shared" si="12"/>
        <v>22843</v>
      </c>
      <c r="E59" s="36">
        <f t="shared" si="13"/>
        <v>-4.7811588161734031</v>
      </c>
      <c r="F59" s="35">
        <f t="shared" si="21"/>
        <v>901972</v>
      </c>
      <c r="G59" s="67"/>
      <c r="H59" s="35">
        <f t="shared" ref="H59" si="31">H21-H40</f>
        <v>15546</v>
      </c>
      <c r="I59" s="35">
        <f t="shared" si="14"/>
        <v>16337</v>
      </c>
      <c r="J59" s="36">
        <f t="shared" si="15"/>
        <v>5.0881255628457467</v>
      </c>
      <c r="K59" s="35">
        <f t="shared" si="16"/>
        <v>700472</v>
      </c>
      <c r="L59" s="90"/>
      <c r="M59" s="35">
        <f t="shared" ref="M59" si="32">M21-M40</f>
        <v>6436</v>
      </c>
      <c r="N59" s="35">
        <f t="shared" si="17"/>
        <v>6887</v>
      </c>
      <c r="O59" s="36">
        <f t="shared" si="18"/>
        <v>7.0074580484773108</v>
      </c>
      <c r="P59" s="35">
        <f t="shared" si="19"/>
        <v>284043</v>
      </c>
      <c r="Q59" s="23"/>
    </row>
    <row r="60" spans="1:17" s="2" customFormat="1" ht="15.75">
      <c r="A60" s="22"/>
      <c r="B60" s="34" t="s">
        <v>275</v>
      </c>
      <c r="C60" s="35">
        <f t="shared" ref="C60" si="33">C22-C41</f>
        <v>26277</v>
      </c>
      <c r="D60" s="35">
        <f t="shared" si="12"/>
        <v>21649</v>
      </c>
      <c r="E60" s="36">
        <f t="shared" si="13"/>
        <v>-17.612360619553225</v>
      </c>
      <c r="F60" s="35">
        <f t="shared" si="21"/>
        <v>923621</v>
      </c>
      <c r="G60" s="67"/>
      <c r="H60" s="35">
        <f t="shared" ref="H60" si="34">H22-H41</f>
        <v>14165</v>
      </c>
      <c r="I60" s="35">
        <f t="shared" si="14"/>
        <v>13580</v>
      </c>
      <c r="J60" s="36">
        <f t="shared" si="15"/>
        <v>-4.1298976350158885</v>
      </c>
      <c r="K60" s="35">
        <f t="shared" si="16"/>
        <v>714052</v>
      </c>
      <c r="L60" s="90"/>
      <c r="M60" s="35">
        <f t="shared" ref="M60" si="35">M22-M41</f>
        <v>5992</v>
      </c>
      <c r="N60" s="35">
        <f t="shared" si="17"/>
        <v>5533</v>
      </c>
      <c r="O60" s="36">
        <f t="shared" si="18"/>
        <v>-7.6602136181575409</v>
      </c>
      <c r="P60" s="35">
        <f t="shared" si="19"/>
        <v>289576</v>
      </c>
      <c r="Q60" s="23"/>
    </row>
    <row r="61" spans="1:17" s="2" customFormat="1" ht="15.75">
      <c r="A61" s="22"/>
      <c r="B61" s="34" t="s">
        <v>276</v>
      </c>
      <c r="C61" s="35">
        <f t="shared" ref="C61" si="36">C23-C42</f>
        <v>21225</v>
      </c>
      <c r="D61" s="35">
        <f t="shared" si="12"/>
        <v>23120</v>
      </c>
      <c r="E61" s="36">
        <f t="shared" si="13"/>
        <v>8.9281507656066026</v>
      </c>
      <c r="F61" s="35">
        <f t="shared" si="21"/>
        <v>946741</v>
      </c>
      <c r="G61" s="67"/>
      <c r="H61" s="35">
        <f t="shared" ref="H61" si="37">H23-H42</f>
        <v>13386</v>
      </c>
      <c r="I61" s="35">
        <f t="shared" si="14"/>
        <v>16065</v>
      </c>
      <c r="J61" s="36">
        <f t="shared" si="15"/>
        <v>20.01344688480502</v>
      </c>
      <c r="K61" s="35">
        <f t="shared" si="16"/>
        <v>730117</v>
      </c>
      <c r="L61" s="90"/>
      <c r="M61" s="35">
        <f t="shared" ref="M61" si="38">M23-M42</f>
        <v>5430</v>
      </c>
      <c r="N61" s="35">
        <f t="shared" si="17"/>
        <v>6521</v>
      </c>
      <c r="O61" s="36">
        <f t="shared" si="18"/>
        <v>20.092081031307551</v>
      </c>
      <c r="P61" s="35">
        <f t="shared" si="19"/>
        <v>296097</v>
      </c>
      <c r="Q61" s="23"/>
    </row>
    <row r="62" spans="1:17" s="2" customFormat="1" ht="15.75">
      <c r="A62" s="22"/>
      <c r="B62" s="34" t="s">
        <v>277</v>
      </c>
      <c r="C62" s="35">
        <f t="shared" ref="C62" si="39">C24-C43</f>
        <v>22296</v>
      </c>
      <c r="D62" s="35">
        <f t="shared" si="12"/>
        <v>23319</v>
      </c>
      <c r="E62" s="36">
        <f t="shared" si="13"/>
        <v>4.58826695371366</v>
      </c>
      <c r="F62" s="35">
        <f t="shared" si="21"/>
        <v>970060</v>
      </c>
      <c r="G62" s="67"/>
      <c r="H62" s="35">
        <f t="shared" ref="H62" si="40">H24-H43</f>
        <v>14979</v>
      </c>
      <c r="I62" s="35">
        <f t="shared" si="14"/>
        <v>16271</v>
      </c>
      <c r="J62" s="36">
        <f t="shared" si="15"/>
        <v>8.6254089058014571</v>
      </c>
      <c r="K62" s="35">
        <f t="shared" si="16"/>
        <v>746388</v>
      </c>
      <c r="L62" s="90"/>
      <c r="M62" s="35">
        <f t="shared" ref="M62" si="41">M24-M43</f>
        <v>6169</v>
      </c>
      <c r="N62" s="35">
        <f t="shared" si="17"/>
        <v>6814</v>
      </c>
      <c r="O62" s="36">
        <f t="shared" si="18"/>
        <v>10.455503323066949</v>
      </c>
      <c r="P62" s="35">
        <f t="shared" si="19"/>
        <v>302911</v>
      </c>
      <c r="Q62" s="23"/>
    </row>
    <row r="63" spans="1:17" s="2" customFormat="1" ht="15.75">
      <c r="A63" s="22"/>
      <c r="B63" s="34" t="s">
        <v>278</v>
      </c>
      <c r="C63" s="35">
        <f t="shared" ref="C63" si="42">C25-C44</f>
        <v>21556</v>
      </c>
      <c r="D63" s="35">
        <f t="shared" si="12"/>
        <v>21751</v>
      </c>
      <c r="E63" s="36">
        <f t="shared" si="13"/>
        <v>0.90462052328816878</v>
      </c>
      <c r="F63" s="35">
        <f t="shared" si="21"/>
        <v>991811</v>
      </c>
      <c r="G63" s="67"/>
      <c r="H63" s="35">
        <f t="shared" ref="H63" si="43">H25-H44</f>
        <v>14954</v>
      </c>
      <c r="I63" s="35">
        <f t="shared" si="14"/>
        <v>15803</v>
      </c>
      <c r="J63" s="36">
        <f t="shared" si="15"/>
        <v>5.6774107262270945</v>
      </c>
      <c r="K63" s="35">
        <f t="shared" si="16"/>
        <v>762191</v>
      </c>
      <c r="L63" s="90"/>
      <c r="M63" s="35">
        <f t="shared" ref="M63" si="44">M25-M44</f>
        <v>6335</v>
      </c>
      <c r="N63" s="35">
        <f t="shared" si="17"/>
        <v>6691</v>
      </c>
      <c r="O63" s="36">
        <f t="shared" si="18"/>
        <v>5.6195737963693704</v>
      </c>
      <c r="P63" s="35">
        <f t="shared" si="19"/>
        <v>309602</v>
      </c>
      <c r="Q63" s="23"/>
    </row>
    <row r="64" spans="1:17" s="2" customFormat="1" ht="15.75">
      <c r="A64" s="22"/>
      <c r="B64" s="34" t="s">
        <v>279</v>
      </c>
      <c r="C64" s="35">
        <f t="shared" ref="C64" si="45">C26-C45</f>
        <v>22250</v>
      </c>
      <c r="D64" s="109">
        <f t="shared" si="12"/>
        <v>24490</v>
      </c>
      <c r="E64" s="110">
        <f t="shared" si="13"/>
        <v>10.067415730337071</v>
      </c>
      <c r="F64" s="109">
        <f t="shared" si="21"/>
        <v>1016301</v>
      </c>
      <c r="G64" s="67"/>
      <c r="H64" s="35">
        <f t="shared" ref="H64" si="46">H26-H45</f>
        <v>15146</v>
      </c>
      <c r="I64" s="109">
        <f t="shared" si="14"/>
        <v>17721</v>
      </c>
      <c r="J64" s="110">
        <f t="shared" si="15"/>
        <v>17.001188432589466</v>
      </c>
      <c r="K64" s="109">
        <f t="shared" si="16"/>
        <v>779912</v>
      </c>
      <c r="L64" s="90"/>
      <c r="M64" s="35">
        <f t="shared" ref="M64" si="47">M26-M45</f>
        <v>6552</v>
      </c>
      <c r="N64" s="109">
        <f t="shared" si="17"/>
        <v>7643</v>
      </c>
      <c r="O64" s="110">
        <f t="shared" si="18"/>
        <v>16.651404151404158</v>
      </c>
      <c r="P64" s="109">
        <f t="shared" si="19"/>
        <v>317245</v>
      </c>
      <c r="Q64" s="23"/>
    </row>
    <row r="65" spans="1:17" s="2" customFormat="1" ht="15.75">
      <c r="A65" s="22"/>
      <c r="B65" s="34" t="s">
        <v>280</v>
      </c>
      <c r="C65" s="35">
        <f t="shared" ref="C65" si="48">C27-C46</f>
        <v>21442</v>
      </c>
      <c r="D65" s="35" t="str">
        <f t="shared" si="12"/>
        <v/>
      </c>
      <c r="E65" s="36" t="str">
        <f t="shared" si="13"/>
        <v/>
      </c>
      <c r="F65" s="35" t="str">
        <f t="shared" si="21"/>
        <v/>
      </c>
      <c r="G65" s="67"/>
      <c r="H65" s="35">
        <f t="shared" ref="H65" si="49">H27-H46</f>
        <v>14016</v>
      </c>
      <c r="I65" s="35" t="str">
        <f t="shared" si="14"/>
        <v/>
      </c>
      <c r="J65" s="36" t="str">
        <f t="shared" si="15"/>
        <v/>
      </c>
      <c r="K65" s="35" t="str">
        <f t="shared" si="16"/>
        <v/>
      </c>
      <c r="L65" s="90"/>
      <c r="M65" s="35">
        <f t="shared" ref="M65" si="50">M27-M46</f>
        <v>6044</v>
      </c>
      <c r="N65" s="35" t="str">
        <f t="shared" si="17"/>
        <v/>
      </c>
      <c r="O65" s="36" t="str">
        <f t="shared" si="18"/>
        <v/>
      </c>
      <c r="P65" s="35" t="str">
        <f t="shared" si="19"/>
        <v/>
      </c>
      <c r="Q65" s="23"/>
    </row>
    <row r="66" spans="1:17" s="2" customFormat="1" ht="15.75">
      <c r="A66" s="22"/>
      <c r="B66" s="34" t="s">
        <v>281</v>
      </c>
      <c r="C66" s="35">
        <f t="shared" ref="C66" si="51">C28-C47</f>
        <v>13708</v>
      </c>
      <c r="D66" s="35" t="str">
        <f t="shared" si="12"/>
        <v/>
      </c>
      <c r="E66" s="36" t="str">
        <f t="shared" si="13"/>
        <v/>
      </c>
      <c r="F66" s="35" t="str">
        <f t="shared" si="21"/>
        <v/>
      </c>
      <c r="G66" s="67"/>
      <c r="H66" s="35">
        <f t="shared" ref="H66" si="52">H28-H47</f>
        <v>9351</v>
      </c>
      <c r="I66" s="35" t="str">
        <f t="shared" si="14"/>
        <v/>
      </c>
      <c r="J66" s="36" t="str">
        <f t="shared" si="15"/>
        <v/>
      </c>
      <c r="K66" s="35" t="str">
        <f t="shared" si="16"/>
        <v/>
      </c>
      <c r="L66" s="90"/>
      <c r="M66" s="35">
        <f t="shared" ref="M66" si="53">M28-M47</f>
        <v>4098</v>
      </c>
      <c r="N66" s="35" t="str">
        <f t="shared" si="17"/>
        <v/>
      </c>
      <c r="O66" s="36" t="str">
        <f t="shared" si="18"/>
        <v/>
      </c>
      <c r="P66" s="35" t="str">
        <f t="shared" si="19"/>
        <v/>
      </c>
      <c r="Q66" s="23"/>
    </row>
    <row r="67" spans="1:17" s="2" customFormat="1" ht="15.75">
      <c r="A67" s="22"/>
      <c r="B67" s="40" t="s">
        <v>282</v>
      </c>
      <c r="C67" s="76">
        <f>SUM(C55:C66)</f>
        <v>263322</v>
      </c>
      <c r="D67" s="76">
        <f>SUM(D55:D66)</f>
        <v>228134</v>
      </c>
      <c r="E67" s="76"/>
      <c r="F67" s="76"/>
      <c r="G67" s="80"/>
      <c r="H67" s="76">
        <f>SUM(H55:H66)</f>
        <v>170922</v>
      </c>
      <c r="I67" s="76">
        <f>SUM(I55:I66)</f>
        <v>161182</v>
      </c>
      <c r="J67" s="76"/>
      <c r="K67" s="76"/>
      <c r="L67" s="80"/>
      <c r="M67" s="76">
        <f>SUM(M55:M66)</f>
        <v>71532</v>
      </c>
      <c r="N67" s="76">
        <f>SUM(N55:N66)</f>
        <v>67859</v>
      </c>
      <c r="O67" s="76"/>
      <c r="P67" s="76"/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255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0000"/>
  </sheetPr>
  <dimension ref="A1:P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3" t="s">
        <v>104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</row>
    <row r="11" spans="1:16" ht="15.75">
      <c r="A11" s="12"/>
      <c r="B11" s="8"/>
      <c r="C11" s="103" t="s">
        <v>311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6" ht="18.75">
      <c r="A12" s="12"/>
      <c r="B12" s="92" t="s">
        <v>307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254</v>
      </c>
      <c r="C13" s="104" t="s">
        <v>319</v>
      </c>
      <c r="D13" s="104"/>
      <c r="E13" s="101" t="s">
        <v>316</v>
      </c>
      <c r="F13" s="101" t="s">
        <v>305</v>
      </c>
      <c r="G13" s="105" t="s">
        <v>321</v>
      </c>
      <c r="H13" s="106"/>
      <c r="I13" s="101" t="s">
        <v>316</v>
      </c>
      <c r="J13" s="101" t="s">
        <v>306</v>
      </c>
      <c r="K13" s="32"/>
      <c r="L13" s="86" t="s">
        <v>323</v>
      </c>
      <c r="M13" s="101" t="s">
        <v>101</v>
      </c>
      <c r="N13" s="15"/>
    </row>
    <row r="14" spans="1:16" ht="15.75">
      <c r="A14" s="12"/>
      <c r="B14" s="30"/>
      <c r="C14" s="31">
        <v>2017</v>
      </c>
      <c r="D14" s="31">
        <v>2018</v>
      </c>
      <c r="E14" s="101"/>
      <c r="F14" s="101"/>
      <c r="G14" s="31">
        <v>2017</v>
      </c>
      <c r="H14" s="31">
        <v>2018</v>
      </c>
      <c r="I14" s="101"/>
      <c r="J14" s="101"/>
      <c r="K14" s="32"/>
      <c r="L14" s="39" t="s">
        <v>318</v>
      </c>
      <c r="M14" s="101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61</v>
      </c>
      <c r="D16" s="35">
        <v>65</v>
      </c>
      <c r="E16" s="36">
        <f t="shared" ref="E16:E50" si="0">IF(ISBLANK(D16),"",(IFERROR(((D16/C16-1)*100),"")))</f>
        <v>6.5573770491803351</v>
      </c>
      <c r="F16" s="36">
        <f>+(D16*100)/$D$50</f>
        <v>6.1682704169750802E-2</v>
      </c>
      <c r="G16" s="35">
        <v>751</v>
      </c>
      <c r="H16" s="35">
        <v>836</v>
      </c>
      <c r="I16" s="36">
        <f t="shared" ref="I16:I50" si="1">IF(ISBLANK(H16),"",(IFERROR(((H16/G16-1)*100),"")))</f>
        <v>11.31824234354195</v>
      </c>
      <c r="J16" s="36">
        <f>+(H16*100)/$H$50</f>
        <v>8.5736379094271051E-2</v>
      </c>
      <c r="K16" s="79"/>
      <c r="L16" s="35">
        <v>3326</v>
      </c>
      <c r="M16" s="36">
        <f>+(L16*100)/$L$50</f>
        <v>7.0693639357865407E-2</v>
      </c>
      <c r="N16" s="15"/>
    </row>
    <row r="17" spans="1:14" ht="15.75">
      <c r="A17" s="12"/>
      <c r="B17" s="34" t="s">
        <v>0</v>
      </c>
      <c r="C17" s="35">
        <v>20832</v>
      </c>
      <c r="D17" s="35">
        <v>25940</v>
      </c>
      <c r="E17" s="36">
        <f t="shared" si="0"/>
        <v>24.519969278033791</v>
      </c>
      <c r="F17" s="36">
        <f t="shared" ref="F17:F48" si="2">+(D17*100)/$D$50</f>
        <v>24.616143787128244</v>
      </c>
      <c r="G17" s="35">
        <v>166823</v>
      </c>
      <c r="H17" s="35">
        <v>200940</v>
      </c>
      <c r="I17" s="36">
        <f t="shared" si="1"/>
        <v>20.451016946104559</v>
      </c>
      <c r="J17" s="36">
        <f t="shared" ref="J17:J48" si="3">+(H17*100)/$H$50</f>
        <v>20.607497625840697</v>
      </c>
      <c r="K17" s="79"/>
      <c r="L17" s="35">
        <v>728316</v>
      </c>
      <c r="M17" s="36">
        <f t="shared" ref="M17:M47" si="4">+(L17*100)/$L$50</f>
        <v>15.480249140878863</v>
      </c>
      <c r="N17" s="15"/>
    </row>
    <row r="18" spans="1:14" ht="15.75">
      <c r="A18" s="12"/>
      <c r="B18" s="34" t="s">
        <v>23</v>
      </c>
      <c r="C18" s="35">
        <v>574</v>
      </c>
      <c r="D18" s="35">
        <v>721</v>
      </c>
      <c r="E18" s="36">
        <f t="shared" si="0"/>
        <v>25.609756097560975</v>
      </c>
      <c r="F18" s="36">
        <f t="shared" si="2"/>
        <v>0.68420353394446654</v>
      </c>
      <c r="G18" s="35">
        <v>5852</v>
      </c>
      <c r="H18" s="35">
        <v>4107</v>
      </c>
      <c r="I18" s="36">
        <f t="shared" si="1"/>
        <v>-29.818865345181134</v>
      </c>
      <c r="J18" s="36">
        <f t="shared" si="3"/>
        <v>0.42119534562221433</v>
      </c>
      <c r="K18" s="79"/>
      <c r="L18" s="35">
        <v>21311</v>
      </c>
      <c r="M18" s="36">
        <f t="shared" si="4"/>
        <v>0.45296216126141597</v>
      </c>
      <c r="N18" s="15"/>
    </row>
    <row r="19" spans="1:14" ht="15.75">
      <c r="A19" s="12"/>
      <c r="B19" s="34" t="s">
        <v>2</v>
      </c>
      <c r="C19" s="35">
        <v>6434</v>
      </c>
      <c r="D19" s="35">
        <v>8406</v>
      </c>
      <c r="E19" s="36">
        <f t="shared" si="0"/>
        <v>30.649673608952433</v>
      </c>
      <c r="F19" s="36">
        <f t="shared" si="2"/>
        <v>7.9769970961680805</v>
      </c>
      <c r="G19" s="35">
        <v>52970</v>
      </c>
      <c r="H19" s="35">
        <v>66261</v>
      </c>
      <c r="I19" s="36">
        <f t="shared" si="1"/>
        <v>25.091561261091179</v>
      </c>
      <c r="J19" s="36">
        <f t="shared" si="3"/>
        <v>6.7954284870400645</v>
      </c>
      <c r="K19" s="79"/>
      <c r="L19" s="35">
        <v>282027</v>
      </c>
      <c r="M19" s="36">
        <f t="shared" si="4"/>
        <v>5.994442281172792</v>
      </c>
      <c r="N19" s="15"/>
    </row>
    <row r="20" spans="1:14" ht="15.75">
      <c r="A20" s="12"/>
      <c r="B20" s="34" t="s">
        <v>231</v>
      </c>
      <c r="C20" s="35">
        <v>17612</v>
      </c>
      <c r="D20" s="35">
        <v>19634</v>
      </c>
      <c r="E20" s="36">
        <f t="shared" si="0"/>
        <v>11.48080853963207</v>
      </c>
      <c r="F20" s="36">
        <f t="shared" si="2"/>
        <v>18.631972517982881</v>
      </c>
      <c r="G20" s="35">
        <v>197759</v>
      </c>
      <c r="H20" s="35">
        <v>218277</v>
      </c>
      <c r="I20" s="36">
        <f t="shared" si="1"/>
        <v>10.375254729241146</v>
      </c>
      <c r="J20" s="36">
        <f t="shared" si="3"/>
        <v>22.385501937272966</v>
      </c>
      <c r="K20" s="79"/>
      <c r="L20" s="35">
        <v>1054379</v>
      </c>
      <c r="M20" s="36">
        <f t="shared" si="4"/>
        <v>22.410670105985197</v>
      </c>
      <c r="N20" s="15"/>
    </row>
    <row r="21" spans="1:14" ht="15.75">
      <c r="A21" s="12"/>
      <c r="B21" s="34" t="s">
        <v>5</v>
      </c>
      <c r="C21" s="35">
        <v>992</v>
      </c>
      <c r="D21" s="35">
        <v>976</v>
      </c>
      <c r="E21" s="36">
        <f t="shared" si="0"/>
        <v>-1.6129032258064502</v>
      </c>
      <c r="F21" s="36">
        <f t="shared" si="2"/>
        <v>0.92618952722579662</v>
      </c>
      <c r="G21" s="35">
        <v>11250</v>
      </c>
      <c r="H21" s="35">
        <v>9241</v>
      </c>
      <c r="I21" s="36">
        <f t="shared" si="1"/>
        <v>-17.857777777777773</v>
      </c>
      <c r="J21" s="36">
        <f t="shared" si="3"/>
        <v>0.94771516651932863</v>
      </c>
      <c r="K21" s="79"/>
      <c r="L21" s="35">
        <v>53763</v>
      </c>
      <c r="M21" s="36">
        <f t="shared" si="4"/>
        <v>1.1427246340339499</v>
      </c>
      <c r="N21" s="15"/>
    </row>
    <row r="22" spans="1:14" ht="15.75">
      <c r="A22" s="12"/>
      <c r="B22" s="34" t="s">
        <v>9</v>
      </c>
      <c r="C22" s="35">
        <v>1973</v>
      </c>
      <c r="D22" s="35">
        <v>2045</v>
      </c>
      <c r="E22" s="36">
        <f t="shared" si="0"/>
        <v>3.6492650785605596</v>
      </c>
      <c r="F22" s="36">
        <f t="shared" si="2"/>
        <v>1.9406327696483137</v>
      </c>
      <c r="G22" s="35">
        <v>21641</v>
      </c>
      <c r="H22" s="35">
        <v>24631</v>
      </c>
      <c r="I22" s="36">
        <f t="shared" si="1"/>
        <v>13.816367081003644</v>
      </c>
      <c r="J22" s="36">
        <f t="shared" si="3"/>
        <v>2.5260439634820457</v>
      </c>
      <c r="K22" s="79"/>
      <c r="L22" s="35">
        <v>98419</v>
      </c>
      <c r="M22" s="36">
        <f t="shared" si="4"/>
        <v>2.0918813265068414</v>
      </c>
      <c r="N22" s="15"/>
    </row>
    <row r="23" spans="1:14" ht="15.75">
      <c r="A23" s="12"/>
      <c r="B23" s="34" t="s">
        <v>10</v>
      </c>
      <c r="C23" s="35">
        <v>971</v>
      </c>
      <c r="D23" s="35">
        <v>1683</v>
      </c>
      <c r="E23" s="36">
        <f t="shared" si="0"/>
        <v>73.326467559217306</v>
      </c>
      <c r="F23" s="36">
        <f t="shared" si="2"/>
        <v>1.5971075556567784</v>
      </c>
      <c r="G23" s="35">
        <v>13600</v>
      </c>
      <c r="H23" s="35">
        <v>15840</v>
      </c>
      <c r="I23" s="36">
        <f t="shared" si="1"/>
        <v>16.470588235294127</v>
      </c>
      <c r="J23" s="36">
        <f t="shared" si="3"/>
        <v>1.6244787617861882</v>
      </c>
      <c r="K23" s="79"/>
      <c r="L23" s="35">
        <v>80891</v>
      </c>
      <c r="M23" s="36">
        <f t="shared" si="4"/>
        <v>1.7193262721879405</v>
      </c>
      <c r="N23" s="15"/>
    </row>
    <row r="24" spans="1:14" ht="15.75">
      <c r="A24" s="12"/>
      <c r="B24" s="34" t="s">
        <v>21</v>
      </c>
      <c r="C24" s="35">
        <v>336</v>
      </c>
      <c r="D24" s="35">
        <v>271</v>
      </c>
      <c r="E24" s="36">
        <f t="shared" si="0"/>
        <v>-19.345238095238095</v>
      </c>
      <c r="F24" s="36">
        <f t="shared" si="2"/>
        <v>0.25716942815388411</v>
      </c>
      <c r="G24" s="35">
        <v>3847</v>
      </c>
      <c r="H24" s="35">
        <v>4338</v>
      </c>
      <c r="I24" s="36">
        <f t="shared" si="1"/>
        <v>12.763192097738507</v>
      </c>
      <c r="J24" s="36">
        <f t="shared" si="3"/>
        <v>0.44488566089826292</v>
      </c>
      <c r="K24" s="79"/>
      <c r="L24" s="35">
        <v>20779</v>
      </c>
      <c r="M24" s="36">
        <f t="shared" si="4"/>
        <v>0.44165457974055478</v>
      </c>
      <c r="N24" s="15"/>
    </row>
    <row r="25" spans="1:14" ht="15.75">
      <c r="A25" s="12"/>
      <c r="B25" s="34" t="s">
        <v>12</v>
      </c>
      <c r="C25" s="35">
        <v>1177</v>
      </c>
      <c r="D25" s="35">
        <v>1266</v>
      </c>
      <c r="E25" s="36">
        <f t="shared" si="0"/>
        <v>7.5615972812234533</v>
      </c>
      <c r="F25" s="36">
        <f t="shared" si="2"/>
        <v>1.2013892842908387</v>
      </c>
      <c r="G25" s="35">
        <v>16610</v>
      </c>
      <c r="H25" s="35">
        <v>14462</v>
      </c>
      <c r="I25" s="36">
        <f t="shared" si="1"/>
        <v>-12.931968693558094</v>
      </c>
      <c r="J25" s="36">
        <f t="shared" si="3"/>
        <v>1.4831573139489806</v>
      </c>
      <c r="K25" s="79"/>
      <c r="L25" s="35">
        <v>79465</v>
      </c>
      <c r="M25" s="36">
        <f t="shared" si="4"/>
        <v>1.6890168525474365</v>
      </c>
      <c r="N25" s="15"/>
    </row>
    <row r="26" spans="1:14" ht="15.75">
      <c r="A26" s="12"/>
      <c r="B26" s="34" t="s">
        <v>16</v>
      </c>
      <c r="C26" s="35">
        <v>1815</v>
      </c>
      <c r="D26" s="35">
        <v>2801</v>
      </c>
      <c r="E26" s="36">
        <f t="shared" si="0"/>
        <v>54.325068870523417</v>
      </c>
      <c r="F26" s="36">
        <f t="shared" si="2"/>
        <v>2.6580500673764922</v>
      </c>
      <c r="G26" s="35">
        <v>16801</v>
      </c>
      <c r="H26" s="35">
        <v>17335</v>
      </c>
      <c r="I26" s="36">
        <f t="shared" si="1"/>
        <v>3.178382239152433</v>
      </c>
      <c r="J26" s="36">
        <f t="shared" si="3"/>
        <v>1.7777992004774983</v>
      </c>
      <c r="K26" s="79"/>
      <c r="L26" s="35">
        <v>81422</v>
      </c>
      <c r="M26" s="36">
        <f t="shared" si="4"/>
        <v>1.7306125988563188</v>
      </c>
      <c r="N26" s="15"/>
    </row>
    <row r="27" spans="1:14" ht="15.75">
      <c r="A27" s="12"/>
      <c r="B27" s="34" t="s">
        <v>14</v>
      </c>
      <c r="C27" s="35">
        <v>2724</v>
      </c>
      <c r="D27" s="35">
        <v>2523</v>
      </c>
      <c r="E27" s="36">
        <f t="shared" si="0"/>
        <v>-7.3788546255506571</v>
      </c>
      <c r="F27" s="36">
        <f t="shared" si="2"/>
        <v>2.3942378864658656</v>
      </c>
      <c r="G27" s="35">
        <v>21629</v>
      </c>
      <c r="H27" s="35">
        <v>21801</v>
      </c>
      <c r="I27" s="36">
        <f t="shared" si="1"/>
        <v>0.79522862823062646</v>
      </c>
      <c r="J27" s="36">
        <f t="shared" si="3"/>
        <v>2.2358119624811041</v>
      </c>
      <c r="K27" s="79"/>
      <c r="L27" s="35">
        <v>85554</v>
      </c>
      <c r="M27" s="36">
        <f t="shared" si="4"/>
        <v>1.8184376493153387</v>
      </c>
      <c r="N27" s="15"/>
    </row>
    <row r="28" spans="1:14" ht="15.75">
      <c r="A28" s="12"/>
      <c r="B28" s="34" t="s">
        <v>24</v>
      </c>
      <c r="C28" s="35">
        <v>153</v>
      </c>
      <c r="D28" s="35">
        <v>247</v>
      </c>
      <c r="E28" s="36">
        <f t="shared" si="0"/>
        <v>61.437908496732028</v>
      </c>
      <c r="F28" s="36">
        <f t="shared" si="2"/>
        <v>0.23439427584505304</v>
      </c>
      <c r="G28" s="35">
        <v>3378</v>
      </c>
      <c r="H28" s="35">
        <v>2950</v>
      </c>
      <c r="I28" s="36">
        <f t="shared" si="1"/>
        <v>-12.670219064535226</v>
      </c>
      <c r="J28" s="36">
        <f t="shared" si="3"/>
        <v>0.30253865828720045</v>
      </c>
      <c r="K28" s="79"/>
      <c r="L28" s="35">
        <v>15955</v>
      </c>
      <c r="M28" s="36">
        <f t="shared" si="4"/>
        <v>0.33912117136342229</v>
      </c>
      <c r="N28" s="15"/>
    </row>
    <row r="29" spans="1:14" ht="15.75">
      <c r="A29" s="12"/>
      <c r="B29" s="34" t="s">
        <v>18</v>
      </c>
      <c r="C29" s="35">
        <v>1352</v>
      </c>
      <c r="D29" s="35">
        <v>2634</v>
      </c>
      <c r="E29" s="36">
        <f t="shared" si="0"/>
        <v>94.822485207100598</v>
      </c>
      <c r="F29" s="36">
        <f t="shared" si="2"/>
        <v>2.4995729658942096</v>
      </c>
      <c r="G29" s="35">
        <v>22158</v>
      </c>
      <c r="H29" s="35">
        <v>18106</v>
      </c>
      <c r="I29" s="36">
        <f t="shared" si="1"/>
        <v>-18.286848993591477</v>
      </c>
      <c r="J29" s="36">
        <f t="shared" si="3"/>
        <v>1.8568694735417124</v>
      </c>
      <c r="K29" s="79"/>
      <c r="L29" s="35">
        <v>73298</v>
      </c>
      <c r="M29" s="36">
        <f t="shared" si="4"/>
        <v>1.5579381772858745</v>
      </c>
      <c r="N29" s="15"/>
    </row>
    <row r="30" spans="1:14" ht="15.75">
      <c r="A30" s="12"/>
      <c r="B30" s="34" t="s">
        <v>1</v>
      </c>
      <c r="C30" s="35">
        <v>7208</v>
      </c>
      <c r="D30" s="35">
        <v>7181</v>
      </c>
      <c r="E30" s="36">
        <f t="shared" si="0"/>
        <v>-0.37458379578246825</v>
      </c>
      <c r="F30" s="36">
        <f t="shared" si="2"/>
        <v>6.8145153637381615</v>
      </c>
      <c r="G30" s="35">
        <v>82734</v>
      </c>
      <c r="H30" s="35">
        <v>81837</v>
      </c>
      <c r="I30" s="36">
        <f t="shared" si="1"/>
        <v>-1.08419754877076</v>
      </c>
      <c r="J30" s="36">
        <f t="shared" si="3"/>
        <v>8.3928326027964832</v>
      </c>
      <c r="K30" s="79"/>
      <c r="L30" s="35">
        <v>379759</v>
      </c>
      <c r="M30" s="36">
        <f t="shared" si="4"/>
        <v>8.0717215240239355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5</v>
      </c>
      <c r="H31" s="35">
        <v>0</v>
      </c>
      <c r="I31" s="36">
        <f t="shared" si="1"/>
        <v>-100</v>
      </c>
      <c r="J31" s="36">
        <f t="shared" si="3"/>
        <v>0</v>
      </c>
      <c r="K31" s="79"/>
      <c r="L31" s="35">
        <v>61</v>
      </c>
      <c r="M31" s="36">
        <f t="shared" si="4"/>
        <v>1.2965460014521316E-3</v>
      </c>
      <c r="N31" s="15"/>
    </row>
    <row r="32" spans="1:14" ht="15.75">
      <c r="A32" s="12"/>
      <c r="B32" s="34" t="s">
        <v>26</v>
      </c>
      <c r="C32" s="35">
        <v>6</v>
      </c>
      <c r="D32" s="35">
        <v>11</v>
      </c>
      <c r="E32" s="36">
        <f t="shared" si="0"/>
        <v>83.333333333333329</v>
      </c>
      <c r="F32" s="36">
        <f t="shared" si="2"/>
        <v>1.0438611474880904E-2</v>
      </c>
      <c r="G32" s="35">
        <v>63</v>
      </c>
      <c r="H32" s="35">
        <v>58</v>
      </c>
      <c r="I32" s="36">
        <f t="shared" si="1"/>
        <v>-7.9365079365079421</v>
      </c>
      <c r="J32" s="36">
        <f t="shared" si="3"/>
        <v>5.9482176883585173E-3</v>
      </c>
      <c r="K32" s="79"/>
      <c r="L32" s="35">
        <v>295</v>
      </c>
      <c r="M32" s="36">
        <f t="shared" si="4"/>
        <v>6.2701814824324392E-3</v>
      </c>
      <c r="N32" s="15"/>
    </row>
    <row r="33" spans="1:14" ht="15.75">
      <c r="A33" s="12"/>
      <c r="B33" s="34" t="s">
        <v>8</v>
      </c>
      <c r="C33" s="35">
        <v>1618</v>
      </c>
      <c r="D33" s="35">
        <v>1019</v>
      </c>
      <c r="E33" s="36">
        <f t="shared" si="0"/>
        <v>-37.021013597033367</v>
      </c>
      <c r="F33" s="36">
        <f t="shared" si="2"/>
        <v>0.96699500844578568</v>
      </c>
      <c r="G33" s="35">
        <v>15205</v>
      </c>
      <c r="H33" s="35">
        <v>12505</v>
      </c>
      <c r="I33" s="36">
        <f t="shared" si="1"/>
        <v>-17.757316672147315</v>
      </c>
      <c r="J33" s="36">
        <f t="shared" si="3"/>
        <v>1.2824562447055734</v>
      </c>
      <c r="K33" s="79"/>
      <c r="L33" s="35">
        <v>80769</v>
      </c>
      <c r="M33" s="36">
        <f t="shared" si="4"/>
        <v>1.7167331801850363</v>
      </c>
      <c r="N33" s="15"/>
    </row>
    <row r="34" spans="1:14" ht="15.75">
      <c r="A34" s="12"/>
      <c r="B34" s="34" t="s">
        <v>19</v>
      </c>
      <c r="C34" s="35">
        <v>1194</v>
      </c>
      <c r="D34" s="35">
        <v>790</v>
      </c>
      <c r="E34" s="36">
        <f t="shared" si="0"/>
        <v>-33.835845896147397</v>
      </c>
      <c r="F34" s="36">
        <f t="shared" si="2"/>
        <v>0.74968209683235587</v>
      </c>
      <c r="G34" s="35">
        <v>10861</v>
      </c>
      <c r="H34" s="35">
        <v>9564</v>
      </c>
      <c r="I34" s="36">
        <f t="shared" si="1"/>
        <v>-11.94181014639536</v>
      </c>
      <c r="J34" s="36">
        <f t="shared" si="3"/>
        <v>0.98084058571484245</v>
      </c>
      <c r="K34" s="79"/>
      <c r="L34" s="35">
        <v>44259</v>
      </c>
      <c r="M34" s="36">
        <f t="shared" si="4"/>
        <v>0.94071851603721135</v>
      </c>
      <c r="N34" s="15"/>
    </row>
    <row r="35" spans="1:14" ht="15.75">
      <c r="A35" s="12"/>
      <c r="B35" s="34" t="s">
        <v>17</v>
      </c>
      <c r="C35" s="35">
        <v>1475</v>
      </c>
      <c r="D35" s="35">
        <v>2236</v>
      </c>
      <c r="E35" s="36">
        <f t="shared" si="0"/>
        <v>51.593220338983059</v>
      </c>
      <c r="F35" s="36">
        <f t="shared" si="2"/>
        <v>2.1218850234394275</v>
      </c>
      <c r="G35" s="35">
        <v>13003</v>
      </c>
      <c r="H35" s="35">
        <v>14701</v>
      </c>
      <c r="I35" s="36">
        <f t="shared" si="1"/>
        <v>13.058524955779438</v>
      </c>
      <c r="J35" s="36">
        <f t="shared" si="3"/>
        <v>1.5076680730441132</v>
      </c>
      <c r="K35" s="79"/>
      <c r="L35" s="35">
        <v>59045</v>
      </c>
      <c r="M35" s="36">
        <f t="shared" si="4"/>
        <v>1.2549927648482149</v>
      </c>
      <c r="N35" s="15"/>
    </row>
    <row r="36" spans="1:14" ht="15.75">
      <c r="A36" s="12"/>
      <c r="B36" s="34" t="s">
        <v>4</v>
      </c>
      <c r="C36" s="35">
        <v>2023</v>
      </c>
      <c r="D36" s="35">
        <v>2281</v>
      </c>
      <c r="E36" s="36">
        <f t="shared" si="0"/>
        <v>12.753336628769162</v>
      </c>
      <c r="F36" s="36">
        <f t="shared" si="2"/>
        <v>2.1645884340184858</v>
      </c>
      <c r="G36" s="35">
        <v>27247</v>
      </c>
      <c r="H36" s="35">
        <v>23083</v>
      </c>
      <c r="I36" s="36">
        <f t="shared" si="1"/>
        <v>-15.28241641281609</v>
      </c>
      <c r="J36" s="36">
        <f t="shared" si="3"/>
        <v>2.3672880844893043</v>
      </c>
      <c r="K36" s="79"/>
      <c r="L36" s="35">
        <v>175198</v>
      </c>
      <c r="M36" s="36">
        <f t="shared" si="4"/>
        <v>3.7238076452854187</v>
      </c>
      <c r="N36" s="15"/>
    </row>
    <row r="37" spans="1:14" ht="15.75">
      <c r="A37" s="12"/>
      <c r="B37" s="34" t="s">
        <v>13</v>
      </c>
      <c r="C37" s="35">
        <v>1699</v>
      </c>
      <c r="D37" s="35">
        <v>1215</v>
      </c>
      <c r="E37" s="36">
        <f t="shared" si="0"/>
        <v>-28.487345497351381</v>
      </c>
      <c r="F37" s="36">
        <f t="shared" si="2"/>
        <v>1.1529920856345728</v>
      </c>
      <c r="G37" s="35">
        <v>16158</v>
      </c>
      <c r="H37" s="35">
        <v>12426</v>
      </c>
      <c r="I37" s="36">
        <f t="shared" si="1"/>
        <v>-23.096917935388039</v>
      </c>
      <c r="J37" s="36">
        <f t="shared" si="3"/>
        <v>1.2743543619921196</v>
      </c>
      <c r="K37" s="79"/>
      <c r="L37" s="35">
        <v>76922</v>
      </c>
      <c r="M37" s="36">
        <f t="shared" si="4"/>
        <v>1.6349657626836207</v>
      </c>
      <c r="N37" s="15"/>
    </row>
    <row r="38" spans="1:14" ht="15.75">
      <c r="A38" s="12"/>
      <c r="B38" s="34" t="s">
        <v>11</v>
      </c>
      <c r="C38" s="35">
        <v>1852</v>
      </c>
      <c r="D38" s="35">
        <v>2538</v>
      </c>
      <c r="E38" s="36">
        <f t="shared" si="0"/>
        <v>37.041036717062624</v>
      </c>
      <c r="F38" s="36">
        <f t="shared" si="2"/>
        <v>2.4084723566588853</v>
      </c>
      <c r="G38" s="35">
        <v>25193</v>
      </c>
      <c r="H38" s="35">
        <v>23262</v>
      </c>
      <c r="I38" s="36">
        <f t="shared" si="1"/>
        <v>-7.6648275314571528</v>
      </c>
      <c r="J38" s="36">
        <f t="shared" si="3"/>
        <v>2.3856455149413076</v>
      </c>
      <c r="K38" s="79"/>
      <c r="L38" s="35">
        <v>118145</v>
      </c>
      <c r="M38" s="36">
        <f t="shared" si="4"/>
        <v>2.511154546582985</v>
      </c>
      <c r="N38" s="15"/>
    </row>
    <row r="39" spans="1:14" ht="15.75">
      <c r="A39" s="12"/>
      <c r="B39" s="34" t="s">
        <v>22</v>
      </c>
      <c r="C39" s="35">
        <v>732</v>
      </c>
      <c r="D39" s="35">
        <v>954</v>
      </c>
      <c r="E39" s="36">
        <f t="shared" si="0"/>
        <v>30.327868852459016</v>
      </c>
      <c r="F39" s="36">
        <f t="shared" si="2"/>
        <v>0.90531230427603482</v>
      </c>
      <c r="G39" s="35">
        <v>8602</v>
      </c>
      <c r="H39" s="35">
        <v>6641</v>
      </c>
      <c r="I39" s="36">
        <f t="shared" si="1"/>
        <v>-22.797023947919094</v>
      </c>
      <c r="J39" s="36">
        <f t="shared" si="3"/>
        <v>0.68107092531705027</v>
      </c>
      <c r="K39" s="79"/>
      <c r="L39" s="35">
        <v>27481</v>
      </c>
      <c r="M39" s="36">
        <f t="shared" si="4"/>
        <v>0.58410460108042661</v>
      </c>
      <c r="N39" s="15"/>
    </row>
    <row r="40" spans="1:14" ht="15.75">
      <c r="A40" s="12"/>
      <c r="B40" s="34" t="s">
        <v>15</v>
      </c>
      <c r="C40" s="35">
        <v>750</v>
      </c>
      <c r="D40" s="35">
        <v>1054</v>
      </c>
      <c r="E40" s="36">
        <f t="shared" si="0"/>
        <v>40.533333333333331</v>
      </c>
      <c r="F40" s="36">
        <f t="shared" si="2"/>
        <v>1.0002087722294977</v>
      </c>
      <c r="G40" s="35">
        <v>8397</v>
      </c>
      <c r="H40" s="35">
        <v>10419</v>
      </c>
      <c r="I40" s="36">
        <f t="shared" si="1"/>
        <v>24.080028581636292</v>
      </c>
      <c r="J40" s="36">
        <f t="shared" si="3"/>
        <v>1.0685255188794378</v>
      </c>
      <c r="K40" s="79"/>
      <c r="L40" s="35">
        <v>48814</v>
      </c>
      <c r="M40" s="36">
        <f t="shared" si="4"/>
        <v>1.0375343690964647</v>
      </c>
      <c r="N40" s="15"/>
    </row>
    <row r="41" spans="1:14" ht="15.75">
      <c r="A41" s="12"/>
      <c r="B41" s="34" t="s">
        <v>6</v>
      </c>
      <c r="C41" s="35">
        <v>1506</v>
      </c>
      <c r="D41" s="35">
        <v>2302</v>
      </c>
      <c r="E41" s="36">
        <f t="shared" si="0"/>
        <v>52.855245683930939</v>
      </c>
      <c r="F41" s="36">
        <f t="shared" si="2"/>
        <v>2.1845166922887129</v>
      </c>
      <c r="G41" s="35">
        <v>16113</v>
      </c>
      <c r="H41" s="35">
        <v>19806</v>
      </c>
      <c r="I41" s="36">
        <f t="shared" si="1"/>
        <v>22.919381865574383</v>
      </c>
      <c r="J41" s="36">
        <f t="shared" si="3"/>
        <v>2.0312137850970484</v>
      </c>
      <c r="K41" s="79"/>
      <c r="L41" s="35">
        <v>88591</v>
      </c>
      <c r="M41" s="36">
        <f t="shared" si="4"/>
        <v>1.8829886363056685</v>
      </c>
      <c r="N41" s="15"/>
    </row>
    <row r="42" spans="1:14" ht="15.75">
      <c r="A42" s="12"/>
      <c r="B42" s="34" t="s">
        <v>74</v>
      </c>
      <c r="C42" s="35">
        <v>124</v>
      </c>
      <c r="D42" s="35">
        <v>172</v>
      </c>
      <c r="E42" s="36">
        <f t="shared" si="0"/>
        <v>38.709677419354847</v>
      </c>
      <c r="F42" s="36">
        <f t="shared" si="2"/>
        <v>0.16322192487995596</v>
      </c>
      <c r="G42" s="35">
        <v>1480</v>
      </c>
      <c r="H42" s="35">
        <v>1609</v>
      </c>
      <c r="I42" s="36">
        <f t="shared" si="1"/>
        <v>8.7162162162162105</v>
      </c>
      <c r="J42" s="36">
        <f t="shared" si="3"/>
        <v>0.1650117631132561</v>
      </c>
      <c r="K42" s="79"/>
      <c r="L42" s="35">
        <v>5698</v>
      </c>
      <c r="M42" s="36">
        <f t="shared" si="4"/>
        <v>0.12111014944711877</v>
      </c>
      <c r="N42" s="15"/>
    </row>
    <row r="43" spans="1:14" ht="15.75">
      <c r="A43" s="12"/>
      <c r="B43" s="34" t="s">
        <v>3</v>
      </c>
      <c r="C43" s="35">
        <v>4727</v>
      </c>
      <c r="D43" s="35">
        <v>5802</v>
      </c>
      <c r="E43" s="36">
        <f t="shared" si="0"/>
        <v>22.7416966363444</v>
      </c>
      <c r="F43" s="36">
        <f t="shared" si="2"/>
        <v>5.5058930706599103</v>
      </c>
      <c r="G43" s="35">
        <v>54892</v>
      </c>
      <c r="H43" s="35">
        <v>55982</v>
      </c>
      <c r="I43" s="36">
        <f t="shared" si="1"/>
        <v>1.985717408729859</v>
      </c>
      <c r="J43" s="36">
        <f t="shared" si="3"/>
        <v>5.7412607349945954</v>
      </c>
      <c r="K43" s="79"/>
      <c r="L43" s="35">
        <v>262754</v>
      </c>
      <c r="M43" s="36">
        <f t="shared" si="4"/>
        <v>5.5847975092713664</v>
      </c>
      <c r="N43" s="15"/>
    </row>
    <row r="44" spans="1:14" ht="15.75">
      <c r="A44" s="12"/>
      <c r="B44" s="34" t="s">
        <v>20</v>
      </c>
      <c r="C44" s="35">
        <v>527</v>
      </c>
      <c r="D44" s="35">
        <v>685</v>
      </c>
      <c r="E44" s="36">
        <f t="shared" si="0"/>
        <v>29.981024667931688</v>
      </c>
      <c r="F44" s="36">
        <f t="shared" si="2"/>
        <v>0.65004080548122001</v>
      </c>
      <c r="G44" s="35">
        <v>6662</v>
      </c>
      <c r="H44" s="35">
        <v>3819</v>
      </c>
      <c r="I44" s="36">
        <f t="shared" si="1"/>
        <v>-42.674872410687485</v>
      </c>
      <c r="J44" s="36">
        <f t="shared" si="3"/>
        <v>0.39165936813519275</v>
      </c>
      <c r="K44" s="79"/>
      <c r="L44" s="35">
        <v>44720</v>
      </c>
      <c r="M44" s="36">
        <f t="shared" si="4"/>
        <v>0.95051700303179221</v>
      </c>
      <c r="N44" s="15"/>
    </row>
    <row r="45" spans="1:14" ht="15.75">
      <c r="A45" s="12"/>
      <c r="B45" s="34" t="s">
        <v>7</v>
      </c>
      <c r="C45" s="35">
        <v>1962</v>
      </c>
      <c r="D45" s="35">
        <v>2094</v>
      </c>
      <c r="E45" s="36">
        <f t="shared" si="0"/>
        <v>6.7278287461773667</v>
      </c>
      <c r="F45" s="36">
        <f t="shared" si="2"/>
        <v>1.9871320389455105</v>
      </c>
      <c r="G45" s="35">
        <v>21640</v>
      </c>
      <c r="H45" s="35">
        <v>20883</v>
      </c>
      <c r="I45" s="36">
        <f t="shared" si="1"/>
        <v>-3.4981515711645095</v>
      </c>
      <c r="J45" s="36">
        <f t="shared" si="3"/>
        <v>2.1416660342412226</v>
      </c>
      <c r="K45" s="79"/>
      <c r="L45" s="35">
        <v>102697</v>
      </c>
      <c r="M45" s="36">
        <f t="shared" si="4"/>
        <v>2.1828095854283531</v>
      </c>
      <c r="N45" s="15"/>
    </row>
    <row r="46" spans="1:14" ht="15.75">
      <c r="A46" s="12"/>
      <c r="B46" s="34" t="s">
        <v>232</v>
      </c>
      <c r="C46" s="35">
        <v>10949</v>
      </c>
      <c r="D46" s="35">
        <v>5830</v>
      </c>
      <c r="E46" s="36">
        <f t="shared" si="0"/>
        <v>-46.753128139556125</v>
      </c>
      <c r="F46" s="36">
        <f t="shared" si="2"/>
        <v>5.5324640816868795</v>
      </c>
      <c r="G46" s="35">
        <v>89319</v>
      </c>
      <c r="H46" s="35">
        <v>59343</v>
      </c>
      <c r="I46" s="36">
        <f t="shared" si="1"/>
        <v>-33.560608605112016</v>
      </c>
      <c r="J46" s="36">
        <f t="shared" si="3"/>
        <v>6.0859496944872324</v>
      </c>
      <c r="K46" s="79"/>
      <c r="L46" s="35">
        <v>510436</v>
      </c>
      <c r="M46" s="36">
        <f t="shared" si="4"/>
        <v>10.849241881921643</v>
      </c>
      <c r="N46" s="15"/>
    </row>
    <row r="47" spans="1:14" ht="15.75">
      <c r="A47" s="12"/>
      <c r="B47" s="34" t="s">
        <v>29</v>
      </c>
      <c r="C47" s="35">
        <v>1</v>
      </c>
      <c r="D47" s="35">
        <v>0</v>
      </c>
      <c r="E47" s="36">
        <f t="shared" si="0"/>
        <v>-100</v>
      </c>
      <c r="F47" s="36">
        <f t="shared" si="2"/>
        <v>0</v>
      </c>
      <c r="G47" s="35">
        <v>5</v>
      </c>
      <c r="H47" s="35">
        <v>3</v>
      </c>
      <c r="I47" s="36">
        <f t="shared" si="1"/>
        <v>-40</v>
      </c>
      <c r="J47" s="36">
        <f t="shared" si="3"/>
        <v>3.0766643215647505E-4</v>
      </c>
      <c r="K47" s="79"/>
      <c r="L47" s="35">
        <v>43</v>
      </c>
      <c r="M47" s="36">
        <f t="shared" si="4"/>
        <v>9.1395865676133865E-4</v>
      </c>
      <c r="N47" s="15"/>
    </row>
    <row r="48" spans="1:14" ht="15.75">
      <c r="A48" s="12"/>
      <c r="B48" s="34" t="s">
        <v>28</v>
      </c>
      <c r="C48" s="35">
        <v>1</v>
      </c>
      <c r="D48" s="35">
        <v>2</v>
      </c>
      <c r="E48" s="36">
        <f t="shared" si="0"/>
        <v>100</v>
      </c>
      <c r="F48" s="36">
        <f t="shared" si="2"/>
        <v>1.8979293590692555E-3</v>
      </c>
      <c r="G48" s="35">
        <v>21</v>
      </c>
      <c r="H48" s="35">
        <v>16</v>
      </c>
      <c r="I48" s="36">
        <f t="shared" si="1"/>
        <v>-23.809523809523814</v>
      </c>
      <c r="J48" s="36">
        <f t="shared" si="3"/>
        <v>1.6408876381678668E-3</v>
      </c>
      <c r="K48" s="79"/>
      <c r="L48" s="35">
        <v>102</v>
      </c>
      <c r="M48" s="36">
        <f>+(L48*100)/$L$50</f>
        <v>2.1679949532478265E-3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79"/>
      <c r="L49" s="35">
        <v>114</v>
      </c>
      <c r="M49" s="36">
        <f>+(L49*100)/$L$50</f>
        <v>2.4230531830416882E-3</v>
      </c>
      <c r="N49" s="15"/>
    </row>
    <row r="50" spans="1:14" ht="15.75">
      <c r="A50" s="12"/>
      <c r="B50" s="40" t="s">
        <v>70</v>
      </c>
      <c r="C50" s="37">
        <f>SUM(C16:C49)</f>
        <v>95360</v>
      </c>
      <c r="D50" s="37">
        <f>SUM(D16:D49)</f>
        <v>105378</v>
      </c>
      <c r="E50" s="38">
        <f t="shared" si="0"/>
        <v>10.505453020134237</v>
      </c>
      <c r="F50" s="38">
        <f>SUM(F16:F49)</f>
        <v>100.00000000000004</v>
      </c>
      <c r="G50" s="37">
        <f>SUM(G16:G49)</f>
        <v>952669</v>
      </c>
      <c r="H50" s="37">
        <f>SUM(H16:H49)</f>
        <v>975082</v>
      </c>
      <c r="I50" s="38">
        <f t="shared" si="1"/>
        <v>2.3526534399670895</v>
      </c>
      <c r="J50" s="38">
        <f>SUM(J16:J49)</f>
        <v>99.999999999999986</v>
      </c>
      <c r="K50" s="79"/>
      <c r="L50" s="37">
        <f>SUM(L16:L49)</f>
        <v>4704808</v>
      </c>
      <c r="M50" s="38">
        <f>SUM(M16:M49)</f>
        <v>100.00000000000001</v>
      </c>
      <c r="N50" s="15"/>
    </row>
    <row r="51" spans="1:14">
      <c r="A51" s="12"/>
      <c r="B51" s="4"/>
      <c r="C51" s="84"/>
      <c r="D51" s="84"/>
      <c r="E51" s="84"/>
      <c r="F51" s="84"/>
      <c r="G51" s="111"/>
      <c r="H51" s="84"/>
      <c r="I51" s="84"/>
      <c r="J51" s="84"/>
      <c r="K51" s="84"/>
      <c r="L51" s="111"/>
      <c r="M51" s="84"/>
      <c r="N51" s="85"/>
    </row>
    <row r="52" spans="1:14" ht="18.75">
      <c r="A52" s="12"/>
      <c r="B52" s="92" t="s">
        <v>308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254</v>
      </c>
      <c r="C53" s="104" t="s">
        <v>319</v>
      </c>
      <c r="D53" s="104"/>
      <c r="E53" s="101" t="s">
        <v>316</v>
      </c>
      <c r="F53" s="101" t="s">
        <v>305</v>
      </c>
      <c r="G53" s="105" t="s">
        <v>320</v>
      </c>
      <c r="H53" s="106"/>
      <c r="I53" s="101" t="s">
        <v>316</v>
      </c>
      <c r="J53" s="101" t="s">
        <v>306</v>
      </c>
      <c r="K53" s="94"/>
      <c r="L53" s="86" t="s">
        <v>322</v>
      </c>
      <c r="M53" s="101" t="s">
        <v>101</v>
      </c>
      <c r="N53" s="85"/>
    </row>
    <row r="54" spans="1:14" ht="15.75">
      <c r="A54" s="12"/>
      <c r="B54" s="30"/>
      <c r="C54" s="31">
        <v>2017</v>
      </c>
      <c r="D54" s="31">
        <v>2018</v>
      </c>
      <c r="E54" s="101"/>
      <c r="F54" s="101"/>
      <c r="G54" s="31">
        <v>2017</v>
      </c>
      <c r="H54" s="31">
        <v>2018</v>
      </c>
      <c r="I54" s="101"/>
      <c r="J54" s="101"/>
      <c r="K54" s="94"/>
      <c r="L54" s="39" t="s">
        <v>318</v>
      </c>
      <c r="M54" s="101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32</v>
      </c>
      <c r="D56" s="35">
        <v>36</v>
      </c>
      <c r="E56" s="36">
        <f t="shared" ref="E56:E90" si="5">IF(ISBLANK(D56),"",(IFERROR(((D56/C56-1)*100),"")))</f>
        <v>12.5</v>
      </c>
      <c r="F56" s="36">
        <f>+(D56*100)/$D$90</f>
        <v>6.6697545159796201E-2</v>
      </c>
      <c r="G56" s="35">
        <v>417</v>
      </c>
      <c r="H56" s="35">
        <v>524</v>
      </c>
      <c r="I56" s="36">
        <f t="shared" ref="I56:I90" si="6">IF(ISBLANK(H56),"",(IFERROR(((H56/G56-1)*100),"")))</f>
        <v>25.659472422062347</v>
      </c>
      <c r="J56" s="36">
        <f>+(H56*100)/$H$90</f>
        <v>0.10275859769812896</v>
      </c>
      <c r="K56" s="79"/>
      <c r="L56" s="35">
        <v>2014</v>
      </c>
      <c r="M56" s="36">
        <f>+(L56*100)/$L$90</f>
        <v>7.8382289183166254E-2</v>
      </c>
      <c r="N56" s="85"/>
    </row>
    <row r="57" spans="1:14" ht="15.75">
      <c r="A57" s="12"/>
      <c r="B57" s="34" t="s">
        <v>0</v>
      </c>
      <c r="C57" s="35">
        <v>11456</v>
      </c>
      <c r="D57" s="35">
        <v>13877</v>
      </c>
      <c r="E57" s="36">
        <f t="shared" si="5"/>
        <v>21.133030726256983</v>
      </c>
      <c r="F57" s="36">
        <f t="shared" ref="F57:F89" si="7">+(D57*100)/$D$90</f>
        <v>25.710050949513665</v>
      </c>
      <c r="G57" s="35">
        <v>93020</v>
      </c>
      <c r="H57" s="35">
        <v>106102</v>
      </c>
      <c r="I57" s="36">
        <f t="shared" si="6"/>
        <v>14.063642227477956</v>
      </c>
      <c r="J57" s="36">
        <f t="shared" ref="J57:J89" si="8">+(H57*100)/$H$90</f>
        <v>20.807047200318472</v>
      </c>
      <c r="K57" s="79"/>
      <c r="L57" s="35">
        <v>412970</v>
      </c>
      <c r="M57" s="36">
        <f t="shared" ref="M57:M89" si="9">+(L57*100)/$L$90</f>
        <v>16.072261153908723</v>
      </c>
      <c r="N57" s="85"/>
    </row>
    <row r="58" spans="1:14" ht="15.75">
      <c r="A58" s="12"/>
      <c r="B58" s="34" t="s">
        <v>23</v>
      </c>
      <c r="C58" s="35">
        <v>226</v>
      </c>
      <c r="D58" s="35">
        <v>356</v>
      </c>
      <c r="E58" s="36">
        <f t="shared" si="5"/>
        <v>57.522123893805308</v>
      </c>
      <c r="F58" s="36">
        <f t="shared" si="7"/>
        <v>0.65956461324687354</v>
      </c>
      <c r="G58" s="35">
        <v>2318</v>
      </c>
      <c r="H58" s="35">
        <v>1850</v>
      </c>
      <c r="I58" s="36">
        <f t="shared" si="6"/>
        <v>-20.189818809318382</v>
      </c>
      <c r="J58" s="36">
        <f t="shared" si="8"/>
        <v>0.36279275904873776</v>
      </c>
      <c r="K58" s="79"/>
      <c r="L58" s="35">
        <v>9646</v>
      </c>
      <c r="M58" s="36">
        <f t="shared" si="9"/>
        <v>0.3754099113509542</v>
      </c>
      <c r="N58" s="85"/>
    </row>
    <row r="59" spans="1:14" ht="15.75">
      <c r="A59" s="12"/>
      <c r="B59" s="34" t="s">
        <v>2</v>
      </c>
      <c r="C59" s="35">
        <v>3448</v>
      </c>
      <c r="D59" s="35">
        <v>3811</v>
      </c>
      <c r="E59" s="36">
        <f t="shared" si="5"/>
        <v>10.527842227378192</v>
      </c>
      <c r="F59" s="36">
        <f t="shared" si="7"/>
        <v>7.0606762389995366</v>
      </c>
      <c r="G59" s="35">
        <v>28413</v>
      </c>
      <c r="H59" s="35">
        <v>33147</v>
      </c>
      <c r="I59" s="36">
        <f t="shared" si="6"/>
        <v>16.661387393094707</v>
      </c>
      <c r="J59" s="36">
        <f t="shared" si="8"/>
        <v>6.5002657211829789</v>
      </c>
      <c r="K59" s="79"/>
      <c r="L59" s="35">
        <v>148723</v>
      </c>
      <c r="M59" s="36">
        <f t="shared" si="9"/>
        <v>5.7881078421986274</v>
      </c>
      <c r="N59" s="85"/>
    </row>
    <row r="60" spans="1:14" ht="15.75">
      <c r="A60" s="12"/>
      <c r="B60" s="34" t="s">
        <v>231</v>
      </c>
      <c r="C60" s="35">
        <v>9639</v>
      </c>
      <c r="D60" s="35">
        <v>10667</v>
      </c>
      <c r="E60" s="36">
        <f t="shared" si="5"/>
        <v>10.665006743438109</v>
      </c>
      <c r="F60" s="36">
        <f t="shared" si="7"/>
        <v>19.762853172765169</v>
      </c>
      <c r="G60" s="35">
        <v>114414</v>
      </c>
      <c r="H60" s="35">
        <v>122056</v>
      </c>
      <c r="I60" s="36">
        <f t="shared" si="6"/>
        <v>6.6792525390249491</v>
      </c>
      <c r="J60" s="36">
        <f t="shared" si="8"/>
        <v>23.935693512677155</v>
      </c>
      <c r="K60" s="79"/>
      <c r="L60" s="35">
        <v>618478</v>
      </c>
      <c r="M60" s="36">
        <f t="shared" si="9"/>
        <v>24.070368147679392</v>
      </c>
      <c r="N60" s="85"/>
    </row>
    <row r="61" spans="1:14" ht="15.75">
      <c r="A61" s="12"/>
      <c r="B61" s="34" t="s">
        <v>5</v>
      </c>
      <c r="C61" s="35">
        <v>549</v>
      </c>
      <c r="D61" s="35">
        <v>519</v>
      </c>
      <c r="E61" s="36">
        <f t="shared" si="5"/>
        <v>-5.4644808743169353</v>
      </c>
      <c r="F61" s="36">
        <f t="shared" si="7"/>
        <v>0.96155627605372862</v>
      </c>
      <c r="G61" s="35">
        <v>5226</v>
      </c>
      <c r="H61" s="35">
        <v>4859</v>
      </c>
      <c r="I61" s="36">
        <f t="shared" si="6"/>
        <v>-7.0225794106391071</v>
      </c>
      <c r="J61" s="36">
        <f t="shared" si="8"/>
        <v>0.95287027903665777</v>
      </c>
      <c r="K61" s="79"/>
      <c r="L61" s="35">
        <v>25244</v>
      </c>
      <c r="M61" s="36">
        <f t="shared" si="9"/>
        <v>0.98246400602773032</v>
      </c>
      <c r="N61" s="85"/>
    </row>
    <row r="62" spans="1:14" ht="15.75">
      <c r="A62" s="12"/>
      <c r="B62" s="34" t="s">
        <v>9</v>
      </c>
      <c r="C62" s="35">
        <v>848</v>
      </c>
      <c r="D62" s="35">
        <v>1086</v>
      </c>
      <c r="E62" s="36">
        <f t="shared" si="5"/>
        <v>28.066037735849058</v>
      </c>
      <c r="F62" s="36">
        <f t="shared" si="7"/>
        <v>2.0120426123205188</v>
      </c>
      <c r="G62" s="35">
        <v>10906</v>
      </c>
      <c r="H62" s="35">
        <v>12508</v>
      </c>
      <c r="I62" s="36">
        <f t="shared" si="6"/>
        <v>14.689161929213279</v>
      </c>
      <c r="J62" s="36">
        <f t="shared" si="8"/>
        <v>2.4528712595576283</v>
      </c>
      <c r="K62" s="79"/>
      <c r="L62" s="35">
        <v>51131</v>
      </c>
      <c r="M62" s="36">
        <f t="shared" si="9"/>
        <v>1.9899527448979513</v>
      </c>
      <c r="N62" s="85"/>
    </row>
    <row r="63" spans="1:14" ht="15.75">
      <c r="A63" s="12"/>
      <c r="B63" s="34" t="s">
        <v>10</v>
      </c>
      <c r="C63" s="35">
        <v>533</v>
      </c>
      <c r="D63" s="35">
        <v>842</v>
      </c>
      <c r="E63" s="36">
        <f t="shared" si="5"/>
        <v>57.973733583489675</v>
      </c>
      <c r="F63" s="36">
        <f t="shared" si="7"/>
        <v>1.5599814729041224</v>
      </c>
      <c r="G63" s="35">
        <v>7576</v>
      </c>
      <c r="H63" s="35">
        <v>7840</v>
      </c>
      <c r="I63" s="36">
        <f t="shared" si="6"/>
        <v>3.4846884899683239</v>
      </c>
      <c r="J63" s="36">
        <f t="shared" si="8"/>
        <v>1.5374568815903267</v>
      </c>
      <c r="K63" s="79"/>
      <c r="L63" s="35">
        <v>44756</v>
      </c>
      <c r="M63" s="36">
        <f t="shared" si="9"/>
        <v>1.7418459457208486</v>
      </c>
      <c r="N63" s="85"/>
    </row>
    <row r="64" spans="1:14" ht="15.75">
      <c r="A64" s="12"/>
      <c r="B64" s="34" t="s">
        <v>21</v>
      </c>
      <c r="C64" s="35">
        <v>183</v>
      </c>
      <c r="D64" s="35">
        <v>159</v>
      </c>
      <c r="E64" s="36">
        <f t="shared" si="5"/>
        <v>-13.11475409836066</v>
      </c>
      <c r="F64" s="36">
        <f t="shared" si="7"/>
        <v>0.29458082445576655</v>
      </c>
      <c r="G64" s="35">
        <v>2069</v>
      </c>
      <c r="H64" s="35">
        <v>2468</v>
      </c>
      <c r="I64" s="36">
        <f t="shared" si="6"/>
        <v>19.284678588690184</v>
      </c>
      <c r="J64" s="36">
        <f t="shared" si="8"/>
        <v>0.48398515099042422</v>
      </c>
      <c r="K64" s="79"/>
      <c r="L64" s="35">
        <v>11355</v>
      </c>
      <c r="M64" s="36">
        <f t="shared" si="9"/>
        <v>0.4419219928872159</v>
      </c>
      <c r="N64" s="85"/>
    </row>
    <row r="65" spans="1:14" ht="15.75">
      <c r="A65" s="12"/>
      <c r="B65" s="34" t="s">
        <v>12</v>
      </c>
      <c r="C65" s="35">
        <v>435</v>
      </c>
      <c r="D65" s="35">
        <v>473</v>
      </c>
      <c r="E65" s="36">
        <f t="shared" si="5"/>
        <v>8.7356321839080486</v>
      </c>
      <c r="F65" s="36">
        <f t="shared" si="7"/>
        <v>0.87633163501621125</v>
      </c>
      <c r="G65" s="35">
        <v>6995</v>
      </c>
      <c r="H65" s="35">
        <v>6053</v>
      </c>
      <c r="I65" s="36">
        <f t="shared" si="6"/>
        <v>-13.466761972837737</v>
      </c>
      <c r="J65" s="36">
        <f t="shared" si="8"/>
        <v>1.1870186867686539</v>
      </c>
      <c r="K65" s="79"/>
      <c r="L65" s="35">
        <v>33522</v>
      </c>
      <c r="M65" s="36">
        <f t="shared" si="9"/>
        <v>1.3046331171787979</v>
      </c>
      <c r="N65" s="85"/>
    </row>
    <row r="66" spans="1:14" ht="15.75">
      <c r="A66" s="12"/>
      <c r="B66" s="34" t="s">
        <v>16</v>
      </c>
      <c r="C66" s="35">
        <v>1022</v>
      </c>
      <c r="D66" s="35">
        <v>1739</v>
      </c>
      <c r="E66" s="36">
        <f t="shared" si="5"/>
        <v>70.156555772994139</v>
      </c>
      <c r="F66" s="36">
        <f t="shared" si="7"/>
        <v>3.2218619731357108</v>
      </c>
      <c r="G66" s="35">
        <v>9460</v>
      </c>
      <c r="H66" s="35">
        <v>9855</v>
      </c>
      <c r="I66" s="36">
        <f t="shared" si="6"/>
        <v>4.1754756871035914</v>
      </c>
      <c r="J66" s="36">
        <f t="shared" si="8"/>
        <v>1.9326068326623302</v>
      </c>
      <c r="K66" s="79"/>
      <c r="L66" s="35">
        <v>46455</v>
      </c>
      <c r="M66" s="36">
        <f t="shared" si="9"/>
        <v>1.8079688401211462</v>
      </c>
      <c r="N66" s="85"/>
    </row>
    <row r="67" spans="1:14" ht="15.75">
      <c r="A67" s="12"/>
      <c r="B67" s="34" t="s">
        <v>14</v>
      </c>
      <c r="C67" s="35">
        <v>1126</v>
      </c>
      <c r="D67" s="35">
        <v>1384</v>
      </c>
      <c r="E67" s="36">
        <f t="shared" si="5"/>
        <v>22.912966252220258</v>
      </c>
      <c r="F67" s="36">
        <f t="shared" si="7"/>
        <v>2.5641500694766095</v>
      </c>
      <c r="G67" s="35">
        <v>9224</v>
      </c>
      <c r="H67" s="35">
        <v>10565</v>
      </c>
      <c r="I67" s="36">
        <f t="shared" si="6"/>
        <v>14.53816131830008</v>
      </c>
      <c r="J67" s="36">
        <f t="shared" si="8"/>
        <v>2.0718408104594133</v>
      </c>
      <c r="K67" s="79"/>
      <c r="L67" s="35">
        <v>41456</v>
      </c>
      <c r="M67" s="36">
        <f t="shared" si="9"/>
        <v>1.6134141908527013</v>
      </c>
      <c r="N67" s="85"/>
    </row>
    <row r="68" spans="1:14" ht="15.75">
      <c r="A68" s="12"/>
      <c r="B68" s="34" t="s">
        <v>24</v>
      </c>
      <c r="C68" s="35">
        <v>96</v>
      </c>
      <c r="D68" s="35">
        <v>175</v>
      </c>
      <c r="E68" s="36">
        <f t="shared" si="5"/>
        <v>82.291666666666671</v>
      </c>
      <c r="F68" s="36">
        <f t="shared" si="7"/>
        <v>0.32422417786012042</v>
      </c>
      <c r="G68" s="35">
        <v>2110</v>
      </c>
      <c r="H68" s="35">
        <v>1724</v>
      </c>
      <c r="I68" s="36">
        <f t="shared" si="6"/>
        <v>-18.293838862559241</v>
      </c>
      <c r="J68" s="36">
        <f t="shared" si="8"/>
        <v>0.33808363059460755</v>
      </c>
      <c r="K68" s="79"/>
      <c r="L68" s="35">
        <v>10315</v>
      </c>
      <c r="M68" s="36">
        <f t="shared" si="9"/>
        <v>0.4014465307469513</v>
      </c>
      <c r="N68" s="85"/>
    </row>
    <row r="69" spans="1:14" ht="15.75">
      <c r="A69" s="12"/>
      <c r="B69" s="34" t="s">
        <v>18</v>
      </c>
      <c r="C69" s="35">
        <v>746</v>
      </c>
      <c r="D69" s="35">
        <v>1195</v>
      </c>
      <c r="E69" s="36">
        <f t="shared" si="5"/>
        <v>60.187667560321721</v>
      </c>
      <c r="F69" s="36">
        <f t="shared" si="7"/>
        <v>2.2139879573876793</v>
      </c>
      <c r="G69" s="35">
        <v>10614</v>
      </c>
      <c r="H69" s="35">
        <v>9460</v>
      </c>
      <c r="I69" s="36">
        <f t="shared" si="6"/>
        <v>-10.87243263614095</v>
      </c>
      <c r="J69" s="36">
        <f t="shared" si="8"/>
        <v>1.8551456760005727</v>
      </c>
      <c r="K69" s="79"/>
      <c r="L69" s="35">
        <v>36171</v>
      </c>
      <c r="M69" s="36">
        <f t="shared" si="9"/>
        <v>1.4077287894956836</v>
      </c>
      <c r="N69" s="85"/>
    </row>
    <row r="70" spans="1:14" ht="15.75">
      <c r="A70" s="12"/>
      <c r="B70" s="34" t="s">
        <v>1</v>
      </c>
      <c r="C70" s="35">
        <v>3900</v>
      </c>
      <c r="D70" s="35">
        <v>3710</v>
      </c>
      <c r="E70" s="36">
        <f t="shared" si="5"/>
        <v>-4.8717948717948767</v>
      </c>
      <c r="F70" s="36">
        <f t="shared" si="7"/>
        <v>6.873552570634553</v>
      </c>
      <c r="G70" s="35">
        <v>46625</v>
      </c>
      <c r="H70" s="35">
        <v>44261</v>
      </c>
      <c r="I70" s="36">
        <f t="shared" si="6"/>
        <v>-5.0702412868632756</v>
      </c>
      <c r="J70" s="36">
        <f t="shared" si="8"/>
        <v>8.6797677341925308</v>
      </c>
      <c r="K70" s="79"/>
      <c r="L70" s="35">
        <v>219391</v>
      </c>
      <c r="M70" s="36">
        <f t="shared" si="9"/>
        <v>8.5384154946296071</v>
      </c>
      <c r="N70" s="85"/>
    </row>
    <row r="71" spans="1:14" ht="15.75">
      <c r="A71" s="12"/>
      <c r="B71" s="34" t="s">
        <v>27</v>
      </c>
      <c r="C71" s="35">
        <v>0</v>
      </c>
      <c r="D71" s="35">
        <v>0</v>
      </c>
      <c r="E71" s="36" t="str">
        <f t="shared" si="5"/>
        <v/>
      </c>
      <c r="F71" s="36">
        <f t="shared" si="7"/>
        <v>0</v>
      </c>
      <c r="G71" s="35">
        <v>4</v>
      </c>
      <c r="H71" s="35">
        <v>0</v>
      </c>
      <c r="I71" s="36">
        <f t="shared" si="6"/>
        <v>-100</v>
      </c>
      <c r="J71" s="36">
        <f t="shared" si="8"/>
        <v>0</v>
      </c>
      <c r="K71" s="79"/>
      <c r="L71" s="35">
        <v>23</v>
      </c>
      <c r="M71" s="36">
        <f t="shared" si="9"/>
        <v>8.9513041271739016E-4</v>
      </c>
      <c r="N71" s="85"/>
    </row>
    <row r="72" spans="1:14" ht="15.75">
      <c r="A72" s="12"/>
      <c r="B72" s="34" t="s">
        <v>26</v>
      </c>
      <c r="C72" s="35">
        <v>4</v>
      </c>
      <c r="D72" s="35">
        <v>7</v>
      </c>
      <c r="E72" s="36">
        <f t="shared" si="5"/>
        <v>75</v>
      </c>
      <c r="F72" s="36">
        <f t="shared" si="7"/>
        <v>1.2968967114404817E-2</v>
      </c>
      <c r="G72" s="35">
        <v>32</v>
      </c>
      <c r="H72" s="35">
        <v>34</v>
      </c>
      <c r="I72" s="36">
        <f t="shared" si="6"/>
        <v>6.25</v>
      </c>
      <c r="J72" s="36">
        <f t="shared" si="8"/>
        <v>6.6675425987335595E-3</v>
      </c>
      <c r="K72" s="79"/>
      <c r="L72" s="35">
        <v>158</v>
      </c>
      <c r="M72" s="36">
        <f t="shared" si="9"/>
        <v>6.1491567482325066E-3</v>
      </c>
      <c r="N72" s="85"/>
    </row>
    <row r="73" spans="1:14" ht="15.75">
      <c r="A73" s="12"/>
      <c r="B73" s="34" t="s">
        <v>8</v>
      </c>
      <c r="C73" s="35">
        <v>925</v>
      </c>
      <c r="D73" s="35">
        <v>509</v>
      </c>
      <c r="E73" s="36">
        <f t="shared" si="5"/>
        <v>-44.972972972972968</v>
      </c>
      <c r="F73" s="36">
        <f t="shared" si="7"/>
        <v>0.94302918017600745</v>
      </c>
      <c r="G73" s="35">
        <v>7586</v>
      </c>
      <c r="H73" s="35">
        <v>6340</v>
      </c>
      <c r="I73" s="36">
        <f t="shared" si="6"/>
        <v>-16.424993408911149</v>
      </c>
      <c r="J73" s="36">
        <f t="shared" si="8"/>
        <v>1.2433005904697283</v>
      </c>
      <c r="K73" s="79"/>
      <c r="L73" s="35">
        <v>41164</v>
      </c>
      <c r="M73" s="36">
        <f t="shared" si="9"/>
        <v>1.6020499264825501</v>
      </c>
      <c r="N73" s="85"/>
    </row>
    <row r="74" spans="1:14" ht="15.75">
      <c r="A74" s="12"/>
      <c r="B74" s="34" t="s">
        <v>19</v>
      </c>
      <c r="C74" s="35">
        <v>558</v>
      </c>
      <c r="D74" s="35">
        <v>390</v>
      </c>
      <c r="E74" s="36">
        <f t="shared" si="5"/>
        <v>-30.107526881720425</v>
      </c>
      <c r="F74" s="36">
        <f t="shared" si="7"/>
        <v>0.72255673923112551</v>
      </c>
      <c r="G74" s="35">
        <v>5851</v>
      </c>
      <c r="H74" s="35">
        <v>5014</v>
      </c>
      <c r="I74" s="36">
        <f t="shared" si="6"/>
        <v>-14.305246966330543</v>
      </c>
      <c r="J74" s="36">
        <f t="shared" si="8"/>
        <v>0.98326642911911954</v>
      </c>
      <c r="K74" s="79"/>
      <c r="L74" s="35">
        <v>24071</v>
      </c>
      <c r="M74" s="36">
        <f t="shared" si="9"/>
        <v>0.9368123549791435</v>
      </c>
      <c r="N74" s="85"/>
    </row>
    <row r="75" spans="1:14" ht="15.75">
      <c r="A75" s="12"/>
      <c r="B75" s="34" t="s">
        <v>17</v>
      </c>
      <c r="C75" s="35">
        <v>622</v>
      </c>
      <c r="D75" s="35">
        <v>896</v>
      </c>
      <c r="E75" s="36">
        <f t="shared" si="5"/>
        <v>44.051446945337624</v>
      </c>
      <c r="F75" s="36">
        <f t="shared" si="7"/>
        <v>1.6600277906438166</v>
      </c>
      <c r="G75" s="35">
        <v>6238</v>
      </c>
      <c r="H75" s="35">
        <v>6276</v>
      </c>
      <c r="I75" s="36">
        <f t="shared" si="6"/>
        <v>0.60916960564283418</v>
      </c>
      <c r="J75" s="36">
        <f t="shared" si="8"/>
        <v>1.2307499220485829</v>
      </c>
      <c r="K75" s="79"/>
      <c r="L75" s="35">
        <v>28673</v>
      </c>
      <c r="M75" s="36">
        <f t="shared" si="9"/>
        <v>1.1159162749498144</v>
      </c>
      <c r="N75" s="85"/>
    </row>
    <row r="76" spans="1:14" ht="15.75">
      <c r="A76" s="12"/>
      <c r="B76" s="34" t="s">
        <v>4</v>
      </c>
      <c r="C76" s="35">
        <v>866</v>
      </c>
      <c r="D76" s="35">
        <v>948</v>
      </c>
      <c r="E76" s="36">
        <f t="shared" si="5"/>
        <v>9.4688221709007045</v>
      </c>
      <c r="F76" s="36">
        <f t="shared" si="7"/>
        <v>1.7563686892079666</v>
      </c>
      <c r="G76" s="35">
        <v>12808</v>
      </c>
      <c r="H76" s="35">
        <v>10361</v>
      </c>
      <c r="I76" s="36">
        <f t="shared" si="6"/>
        <v>-19.105246720799496</v>
      </c>
      <c r="J76" s="36">
        <f t="shared" si="8"/>
        <v>2.031835554867012</v>
      </c>
      <c r="K76" s="79"/>
      <c r="L76" s="35">
        <v>77499</v>
      </c>
      <c r="M76" s="36">
        <f t="shared" si="9"/>
        <v>3.0161613850080444</v>
      </c>
      <c r="N76" s="85"/>
    </row>
    <row r="77" spans="1:14" ht="15.75">
      <c r="A77" s="12"/>
      <c r="B77" s="34" t="s">
        <v>13</v>
      </c>
      <c r="C77" s="35">
        <v>1003</v>
      </c>
      <c r="D77" s="35">
        <v>725</v>
      </c>
      <c r="E77" s="36">
        <f t="shared" si="5"/>
        <v>-27.716849451645064</v>
      </c>
      <c r="F77" s="36">
        <f t="shared" si="7"/>
        <v>1.3432144511347845</v>
      </c>
      <c r="G77" s="35">
        <v>9321</v>
      </c>
      <c r="H77" s="35">
        <v>7350</v>
      </c>
      <c r="I77" s="36">
        <f t="shared" si="6"/>
        <v>-21.145799806887677</v>
      </c>
      <c r="J77" s="36">
        <f t="shared" si="8"/>
        <v>1.4413658264909313</v>
      </c>
      <c r="K77" s="79"/>
      <c r="L77" s="35">
        <v>45538</v>
      </c>
      <c r="M77" s="36">
        <f t="shared" si="9"/>
        <v>1.7722803797532398</v>
      </c>
      <c r="N77" s="85"/>
    </row>
    <row r="78" spans="1:14" ht="15.75">
      <c r="A78" s="12"/>
      <c r="B78" s="34" t="s">
        <v>11</v>
      </c>
      <c r="C78" s="35">
        <v>986</v>
      </c>
      <c r="D78" s="35">
        <v>1050</v>
      </c>
      <c r="E78" s="36">
        <f t="shared" si="5"/>
        <v>6.4908722109533468</v>
      </c>
      <c r="F78" s="36">
        <f t="shared" si="7"/>
        <v>1.9453450671607226</v>
      </c>
      <c r="G78" s="35">
        <v>12366</v>
      </c>
      <c r="H78" s="35">
        <v>11558</v>
      </c>
      <c r="I78" s="36">
        <f t="shared" si="6"/>
        <v>-6.5340449619925582</v>
      </c>
      <c r="J78" s="36">
        <f t="shared" si="8"/>
        <v>2.2665722751812494</v>
      </c>
      <c r="K78" s="79"/>
      <c r="L78" s="35">
        <v>63736</v>
      </c>
      <c r="M78" s="36">
        <f t="shared" si="9"/>
        <v>2.4805231297806776</v>
      </c>
      <c r="N78" s="85"/>
    </row>
    <row r="79" spans="1:14" ht="15.75">
      <c r="A79" s="12"/>
      <c r="B79" s="34" t="s">
        <v>22</v>
      </c>
      <c r="C79" s="35">
        <v>339</v>
      </c>
      <c r="D79" s="35">
        <v>448</v>
      </c>
      <c r="E79" s="36">
        <f t="shared" si="5"/>
        <v>32.153392330383483</v>
      </c>
      <c r="F79" s="36">
        <f t="shared" si="7"/>
        <v>0.83001389532190828</v>
      </c>
      <c r="G79" s="35">
        <v>3342</v>
      </c>
      <c r="H79" s="35">
        <v>2816</v>
      </c>
      <c r="I79" s="36">
        <f t="shared" si="6"/>
        <v>-15.739078396169958</v>
      </c>
      <c r="J79" s="36">
        <f t="shared" si="8"/>
        <v>0.55222941053040298</v>
      </c>
      <c r="K79" s="79"/>
      <c r="L79" s="35">
        <v>11181</v>
      </c>
      <c r="M79" s="36">
        <f t="shared" si="9"/>
        <v>0.43515013672144087</v>
      </c>
      <c r="N79" s="85"/>
    </row>
    <row r="80" spans="1:14" ht="15.75">
      <c r="A80" s="12"/>
      <c r="B80" s="34" t="s">
        <v>15</v>
      </c>
      <c r="C80" s="35">
        <v>455</v>
      </c>
      <c r="D80" s="35">
        <v>610</v>
      </c>
      <c r="E80" s="36">
        <f t="shared" si="5"/>
        <v>34.065934065934059</v>
      </c>
      <c r="F80" s="36">
        <f t="shared" si="7"/>
        <v>1.1301528485409913</v>
      </c>
      <c r="G80" s="35">
        <v>4947</v>
      </c>
      <c r="H80" s="35">
        <v>6220</v>
      </c>
      <c r="I80" s="36">
        <f t="shared" si="6"/>
        <v>25.732767333737616</v>
      </c>
      <c r="J80" s="36">
        <f t="shared" si="8"/>
        <v>1.2197680871800805</v>
      </c>
      <c r="K80" s="79"/>
      <c r="L80" s="35">
        <v>28990</v>
      </c>
      <c r="M80" s="36">
        <f t="shared" si="9"/>
        <v>1.1282535071598758</v>
      </c>
      <c r="N80" s="85"/>
    </row>
    <row r="81" spans="1:14" ht="15.75">
      <c r="A81" s="12"/>
      <c r="B81" s="34" t="s">
        <v>6</v>
      </c>
      <c r="C81" s="35">
        <v>828</v>
      </c>
      <c r="D81" s="35">
        <v>1174</v>
      </c>
      <c r="E81" s="36">
        <f t="shared" si="5"/>
        <v>41.78743961352658</v>
      </c>
      <c r="F81" s="36">
        <f t="shared" si="7"/>
        <v>2.1750810560444651</v>
      </c>
      <c r="G81" s="35">
        <v>9188</v>
      </c>
      <c r="H81" s="35">
        <v>10214</v>
      </c>
      <c r="I81" s="36">
        <f t="shared" si="6"/>
        <v>11.166739225076183</v>
      </c>
      <c r="J81" s="36">
        <f t="shared" si="8"/>
        <v>2.0030082383371934</v>
      </c>
      <c r="K81" s="79"/>
      <c r="L81" s="35">
        <v>50314</v>
      </c>
      <c r="M81" s="36">
        <f t="shared" si="9"/>
        <v>1.9581561558896856</v>
      </c>
      <c r="N81" s="85"/>
    </row>
    <row r="82" spans="1:14" ht="15.75">
      <c r="A82" s="12"/>
      <c r="B82" s="34" t="s">
        <v>74</v>
      </c>
      <c r="C82" s="35">
        <v>81</v>
      </c>
      <c r="D82" s="35">
        <v>100</v>
      </c>
      <c r="E82" s="36">
        <f t="shared" si="5"/>
        <v>23.456790123456784</v>
      </c>
      <c r="F82" s="36">
        <f t="shared" si="7"/>
        <v>0.18527095877721167</v>
      </c>
      <c r="G82" s="35">
        <v>1041</v>
      </c>
      <c r="H82" s="35">
        <v>990</v>
      </c>
      <c r="I82" s="36">
        <f t="shared" si="6"/>
        <v>-4.8991354466858761</v>
      </c>
      <c r="J82" s="36">
        <f t="shared" si="8"/>
        <v>0.19414315213959482</v>
      </c>
      <c r="K82" s="79"/>
      <c r="L82" s="35">
        <v>3876</v>
      </c>
      <c r="M82" s="36">
        <f t="shared" si="9"/>
        <v>0.15084893389967846</v>
      </c>
      <c r="N82" s="85"/>
    </row>
    <row r="83" spans="1:14" ht="15.75">
      <c r="A83" s="12"/>
      <c r="B83" s="34" t="s">
        <v>3</v>
      </c>
      <c r="C83" s="35">
        <v>2243</v>
      </c>
      <c r="D83" s="35">
        <v>2672</v>
      </c>
      <c r="E83" s="36">
        <f t="shared" si="5"/>
        <v>19.126170307623713</v>
      </c>
      <c r="F83" s="36">
        <f t="shared" si="7"/>
        <v>4.9504400185270958</v>
      </c>
      <c r="G83" s="35">
        <v>26687</v>
      </c>
      <c r="H83" s="35">
        <v>26205</v>
      </c>
      <c r="I83" s="36">
        <f t="shared" si="6"/>
        <v>-1.806122831341106</v>
      </c>
      <c r="J83" s="36">
        <f t="shared" si="8"/>
        <v>5.1389104058768504</v>
      </c>
      <c r="K83" s="79"/>
      <c r="L83" s="35">
        <v>128985</v>
      </c>
      <c r="M83" s="36">
        <f t="shared" si="9"/>
        <v>5.0199302732327205</v>
      </c>
      <c r="N83" s="85"/>
    </row>
    <row r="84" spans="1:14" ht="15.75">
      <c r="A84" s="12"/>
      <c r="B84" s="34" t="s">
        <v>20</v>
      </c>
      <c r="C84" s="35">
        <v>298</v>
      </c>
      <c r="D84" s="35">
        <v>220</v>
      </c>
      <c r="E84" s="36">
        <f t="shared" si="5"/>
        <v>-26.174496644295296</v>
      </c>
      <c r="F84" s="36">
        <f t="shared" si="7"/>
        <v>0.40759610930986567</v>
      </c>
      <c r="G84" s="35">
        <v>3045</v>
      </c>
      <c r="H84" s="35">
        <v>1693</v>
      </c>
      <c r="I84" s="36">
        <f t="shared" si="6"/>
        <v>-44.40065681444991</v>
      </c>
      <c r="J84" s="36">
        <f t="shared" si="8"/>
        <v>0.33200440057811514</v>
      </c>
      <c r="K84" s="79"/>
      <c r="L84" s="35">
        <v>24078</v>
      </c>
      <c r="M84" s="36">
        <f t="shared" si="9"/>
        <v>0.93708478597431832</v>
      </c>
      <c r="N84" s="85"/>
    </row>
    <row r="85" spans="1:14" ht="15.75">
      <c r="A85" s="12"/>
      <c r="B85" s="34" t="s">
        <v>7</v>
      </c>
      <c r="C85" s="35">
        <v>992</v>
      </c>
      <c r="D85" s="35">
        <v>1093</v>
      </c>
      <c r="E85" s="36">
        <f t="shared" si="5"/>
        <v>10.181451612903224</v>
      </c>
      <c r="F85" s="36">
        <f t="shared" si="7"/>
        <v>2.0250115794349237</v>
      </c>
      <c r="G85" s="35">
        <v>11128</v>
      </c>
      <c r="H85" s="35">
        <v>10787</v>
      </c>
      <c r="I85" s="36">
        <f t="shared" si="6"/>
        <v>-3.0643421998562181</v>
      </c>
      <c r="J85" s="36">
        <f t="shared" si="8"/>
        <v>2.115375941545262</v>
      </c>
      <c r="K85" s="79"/>
      <c r="L85" s="35">
        <v>54690</v>
      </c>
      <c r="M85" s="36">
        <f t="shared" si="9"/>
        <v>2.1284644465875684</v>
      </c>
      <c r="N85" s="85"/>
    </row>
    <row r="86" spans="1:14" ht="15.75">
      <c r="A86" s="12"/>
      <c r="B86" s="34" t="s">
        <v>232</v>
      </c>
      <c r="C86" s="35">
        <v>5801</v>
      </c>
      <c r="D86" s="35">
        <v>3103</v>
      </c>
      <c r="E86" s="36">
        <f t="shared" si="5"/>
        <v>-46.509222547836579</v>
      </c>
      <c r="F86" s="36">
        <f t="shared" si="7"/>
        <v>5.7489578508568782</v>
      </c>
      <c r="G86" s="35">
        <v>46580</v>
      </c>
      <c r="H86" s="35">
        <v>30796</v>
      </c>
      <c r="I86" s="36">
        <f t="shared" si="6"/>
        <v>-33.885787891799055</v>
      </c>
      <c r="J86" s="36">
        <f t="shared" si="8"/>
        <v>6.0392247608999616</v>
      </c>
      <c r="K86" s="79"/>
      <c r="L86" s="35">
        <v>274738</v>
      </c>
      <c r="M86" s="36">
        <f t="shared" si="9"/>
        <v>10.692449536050015</v>
      </c>
      <c r="N86" s="85"/>
    </row>
    <row r="87" spans="1:14" ht="15.75">
      <c r="A87" s="12"/>
      <c r="B87" s="34" t="s">
        <v>29</v>
      </c>
      <c r="C87" s="35">
        <v>0</v>
      </c>
      <c r="D87" s="35">
        <v>0</v>
      </c>
      <c r="E87" s="36" t="str">
        <f t="shared" si="5"/>
        <v/>
      </c>
      <c r="F87" s="36">
        <f t="shared" si="7"/>
        <v>0</v>
      </c>
      <c r="G87" s="35">
        <v>3</v>
      </c>
      <c r="H87" s="35">
        <v>1</v>
      </c>
      <c r="I87" s="36">
        <f t="shared" si="6"/>
        <v>-66.666666666666671</v>
      </c>
      <c r="J87" s="36">
        <f t="shared" si="8"/>
        <v>1.9610419408039881E-4</v>
      </c>
      <c r="K87" s="79"/>
      <c r="L87" s="35">
        <v>12</v>
      </c>
      <c r="M87" s="36">
        <f t="shared" si="9"/>
        <v>4.6702456315689923E-4</v>
      </c>
      <c r="N87" s="85"/>
    </row>
    <row r="88" spans="1:14" ht="15.75">
      <c r="A88" s="12"/>
      <c r="B88" s="34" t="s">
        <v>28</v>
      </c>
      <c r="C88" s="35">
        <v>1</v>
      </c>
      <c r="D88" s="35">
        <v>1</v>
      </c>
      <c r="E88" s="36">
        <f t="shared" si="5"/>
        <v>0</v>
      </c>
      <c r="F88" s="36">
        <f t="shared" si="7"/>
        <v>1.8527095877721167E-3</v>
      </c>
      <c r="G88" s="35">
        <v>7</v>
      </c>
      <c r="H88" s="35">
        <v>6</v>
      </c>
      <c r="I88" s="36">
        <f t="shared" si="6"/>
        <v>-14.28571428571429</v>
      </c>
      <c r="J88" s="36">
        <f t="shared" si="8"/>
        <v>1.1766251644823927E-3</v>
      </c>
      <c r="K88" s="79"/>
      <c r="L88" s="35">
        <v>44</v>
      </c>
      <c r="M88" s="36">
        <f t="shared" si="9"/>
        <v>1.712423398241964E-3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0</v>
      </c>
      <c r="H89" s="35">
        <v>0</v>
      </c>
      <c r="I89" s="36" t="str">
        <f t="shared" si="6"/>
        <v/>
      </c>
      <c r="J89" s="36">
        <f t="shared" si="8"/>
        <v>0</v>
      </c>
      <c r="K89" s="79"/>
      <c r="L89" s="35">
        <v>61</v>
      </c>
      <c r="M89" s="36">
        <f t="shared" si="9"/>
        <v>2.3740415293809045E-3</v>
      </c>
      <c r="N89" s="85"/>
    </row>
    <row r="90" spans="1:14" ht="15.75">
      <c r="A90" s="12"/>
      <c r="B90" s="40" t="s">
        <v>70</v>
      </c>
      <c r="C90" s="37">
        <f>SUM(C56:C89)</f>
        <v>50241</v>
      </c>
      <c r="D90" s="37">
        <f>SUM(D56:D89)</f>
        <v>53975</v>
      </c>
      <c r="E90" s="38">
        <f t="shared" si="5"/>
        <v>7.4321769073067756</v>
      </c>
      <c r="F90" s="38">
        <f>SUM(F56:F89)</f>
        <v>99.999999999999972</v>
      </c>
      <c r="G90" s="37">
        <f>SUM(G56:G89)</f>
        <v>509561</v>
      </c>
      <c r="H90" s="37">
        <f>SUM(H56:H89)</f>
        <v>509933</v>
      </c>
      <c r="I90" s="38">
        <f t="shared" si="6"/>
        <v>7.3004017183420089E-2</v>
      </c>
      <c r="J90" s="38">
        <f>SUM(J56:J89)</f>
        <v>100</v>
      </c>
      <c r="K90" s="79"/>
      <c r="L90" s="37">
        <f>SUM(L56:L89)</f>
        <v>2569458</v>
      </c>
      <c r="M90" s="38">
        <f>SUM(M56:M89)</f>
        <v>100.00000000000001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309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254</v>
      </c>
      <c r="C93" s="104" t="s">
        <v>319</v>
      </c>
      <c r="D93" s="104"/>
      <c r="E93" s="101" t="s">
        <v>316</v>
      </c>
      <c r="F93" s="101" t="s">
        <v>305</v>
      </c>
      <c r="G93" s="105" t="s">
        <v>320</v>
      </c>
      <c r="H93" s="106"/>
      <c r="I93" s="101" t="s">
        <v>316</v>
      </c>
      <c r="J93" s="101" t="s">
        <v>306</v>
      </c>
      <c r="K93" s="94"/>
      <c r="L93" s="86" t="s">
        <v>322</v>
      </c>
      <c r="M93" s="101" t="s">
        <v>101</v>
      </c>
      <c r="N93" s="85"/>
    </row>
    <row r="94" spans="1:14" ht="15.75">
      <c r="A94" s="12"/>
      <c r="B94" s="30"/>
      <c r="C94" s="31">
        <v>2017</v>
      </c>
      <c r="D94" s="31">
        <v>2018</v>
      </c>
      <c r="E94" s="101"/>
      <c r="F94" s="101"/>
      <c r="G94" s="31">
        <v>2017</v>
      </c>
      <c r="H94" s="31">
        <v>2018</v>
      </c>
      <c r="I94" s="101"/>
      <c r="J94" s="101"/>
      <c r="K94" s="94"/>
      <c r="L94" s="39" t="s">
        <v>318</v>
      </c>
      <c r="M94" s="101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29</v>
      </c>
      <c r="D96" s="35">
        <f>D16-D56</f>
        <v>29</v>
      </c>
      <c r="E96" s="36">
        <f t="shared" ref="E96:E124" si="10">IF(ISBLANK(D96),"",(IFERROR(((D96/C96-1)*100),"")))</f>
        <v>0</v>
      </c>
      <c r="F96" s="36">
        <f>+(D96*100)/$D$130</f>
        <v>5.641694064548762E-2</v>
      </c>
      <c r="G96" s="35">
        <f>G16-G56</f>
        <v>334</v>
      </c>
      <c r="H96" s="35">
        <f>H16-H56</f>
        <v>312</v>
      </c>
      <c r="I96" s="36">
        <f t="shared" ref="I96:I124" si="11">IF(ISBLANK(H96),"",(IFERROR(((H96/G96-1)*100),"")))</f>
        <v>-6.5868263473053856</v>
      </c>
      <c r="J96" s="36">
        <f>+(H96*100)/$H$130</f>
        <v>6.7075281253963781E-2</v>
      </c>
      <c r="K96" s="79"/>
      <c r="L96" s="35">
        <f>L16-L56</f>
        <v>1312</v>
      </c>
      <c r="M96" s="36">
        <f>+(L96*100)/$L$130</f>
        <v>6.1441918186714121E-2</v>
      </c>
      <c r="N96" s="85"/>
    </row>
    <row r="97" spans="1:14" ht="15.75">
      <c r="A97" s="12"/>
      <c r="B97" s="34" t="s">
        <v>0</v>
      </c>
      <c r="C97" s="35">
        <f t="shared" ref="C97:D124" si="12">C17-C57</f>
        <v>9376</v>
      </c>
      <c r="D97" s="35">
        <f t="shared" si="12"/>
        <v>12063</v>
      </c>
      <c r="E97" s="36">
        <f t="shared" si="10"/>
        <v>28.658276450511956</v>
      </c>
      <c r="F97" s="36">
        <f t="shared" ref="F97:F129" si="13">+(D97*100)/$D$130</f>
        <v>23.467501896776454</v>
      </c>
      <c r="G97" s="35">
        <f t="shared" ref="G97:H97" si="14">G17-G57</f>
        <v>73803</v>
      </c>
      <c r="H97" s="35">
        <f t="shared" si="14"/>
        <v>94838</v>
      </c>
      <c r="I97" s="36">
        <f t="shared" si="11"/>
        <v>28.501551427448746</v>
      </c>
      <c r="J97" s="36">
        <f t="shared" ref="J97:J129" si="15">+(H97*100)/$H$130</f>
        <v>20.388735652446851</v>
      </c>
      <c r="K97" s="79"/>
      <c r="L97" s="35">
        <f t="shared" ref="L97" si="16">L17-L57</f>
        <v>315346</v>
      </c>
      <c r="M97" s="36">
        <f t="shared" ref="M97:M129" si="17">+(L97*100)/$L$130</f>
        <v>14.767883485142951</v>
      </c>
      <c r="N97" s="85"/>
    </row>
    <row r="98" spans="1:14" ht="15.75">
      <c r="A98" s="12"/>
      <c r="B98" s="34" t="s">
        <v>23</v>
      </c>
      <c r="C98" s="35">
        <f t="shared" si="12"/>
        <v>348</v>
      </c>
      <c r="D98" s="35">
        <f t="shared" si="12"/>
        <v>365</v>
      </c>
      <c r="E98" s="36">
        <f t="shared" si="10"/>
        <v>4.8850574712643757</v>
      </c>
      <c r="F98" s="36">
        <f t="shared" si="13"/>
        <v>0.71007528743458548</v>
      </c>
      <c r="G98" s="35">
        <f t="shared" ref="G98:H98" si="18">G18-G58</f>
        <v>3534</v>
      </c>
      <c r="H98" s="35">
        <f t="shared" si="18"/>
        <v>2257</v>
      </c>
      <c r="I98" s="36">
        <f t="shared" si="11"/>
        <v>-36.134691567628749</v>
      </c>
      <c r="J98" s="36">
        <f t="shared" si="15"/>
        <v>0.48522086471216752</v>
      </c>
      <c r="K98" s="79"/>
      <c r="L98" s="35">
        <f t="shared" ref="L98" si="19">L18-L58</f>
        <v>11665</v>
      </c>
      <c r="M98" s="36">
        <f t="shared" si="17"/>
        <v>0.54628046924391782</v>
      </c>
      <c r="N98" s="85"/>
    </row>
    <row r="99" spans="1:14" ht="15.75">
      <c r="A99" s="12"/>
      <c r="B99" s="34" t="s">
        <v>2</v>
      </c>
      <c r="C99" s="35">
        <f t="shared" si="12"/>
        <v>2986</v>
      </c>
      <c r="D99" s="35">
        <f t="shared" si="12"/>
        <v>4595</v>
      </c>
      <c r="E99" s="36">
        <f t="shared" si="10"/>
        <v>53.88479571332887</v>
      </c>
      <c r="F99" s="36">
        <f t="shared" si="13"/>
        <v>8.9391669746901936</v>
      </c>
      <c r="G99" s="35">
        <f t="shared" ref="G99:H99" si="20">G19-G59</f>
        <v>24557</v>
      </c>
      <c r="H99" s="35">
        <f t="shared" si="20"/>
        <v>33114</v>
      </c>
      <c r="I99" s="36">
        <f t="shared" si="11"/>
        <v>34.845461579183137</v>
      </c>
      <c r="J99" s="36">
        <f t="shared" si="15"/>
        <v>7.1190091777043483</v>
      </c>
      <c r="K99" s="79"/>
      <c r="L99" s="35">
        <f t="shared" ref="L99" si="21">L19-L59</f>
        <v>133304</v>
      </c>
      <c r="M99" s="36">
        <f t="shared" si="17"/>
        <v>6.242723675275716</v>
      </c>
      <c r="N99" s="85"/>
    </row>
    <row r="100" spans="1:14" ht="15.75">
      <c r="A100" s="12"/>
      <c r="B100" s="34" t="s">
        <v>231</v>
      </c>
      <c r="C100" s="35">
        <f t="shared" si="12"/>
        <v>7973</v>
      </c>
      <c r="D100" s="35">
        <f t="shared" si="12"/>
        <v>8967</v>
      </c>
      <c r="E100" s="36">
        <f t="shared" si="10"/>
        <v>12.46707638279192</v>
      </c>
      <c r="F100" s="36">
        <f t="shared" si="13"/>
        <v>17.444507129934049</v>
      </c>
      <c r="G100" s="35">
        <f t="shared" ref="G100:H100" si="22">G20-G60</f>
        <v>83345</v>
      </c>
      <c r="H100" s="35">
        <f t="shared" si="22"/>
        <v>96221</v>
      </c>
      <c r="I100" s="36">
        <f t="shared" si="11"/>
        <v>15.449037134801124</v>
      </c>
      <c r="J100" s="36">
        <f t="shared" si="15"/>
        <v>20.686059735697594</v>
      </c>
      <c r="K100" s="79"/>
      <c r="L100" s="35">
        <f t="shared" ref="L100" si="23">L20-L60</f>
        <v>435901</v>
      </c>
      <c r="M100" s="36">
        <f t="shared" si="17"/>
        <v>20.41356217950219</v>
      </c>
      <c r="N100" s="85"/>
    </row>
    <row r="101" spans="1:14" ht="15.75">
      <c r="A101" s="12"/>
      <c r="B101" s="34" t="s">
        <v>5</v>
      </c>
      <c r="C101" s="35">
        <f t="shared" si="12"/>
        <v>443</v>
      </c>
      <c r="D101" s="35">
        <f t="shared" si="12"/>
        <v>457</v>
      </c>
      <c r="E101" s="36">
        <f t="shared" si="10"/>
        <v>3.1602708803611712</v>
      </c>
      <c r="F101" s="36">
        <f t="shared" si="13"/>
        <v>0.88905316810302903</v>
      </c>
      <c r="G101" s="35">
        <f t="shared" ref="G101:H101" si="24">G21-G61</f>
        <v>6024</v>
      </c>
      <c r="H101" s="35">
        <f t="shared" si="24"/>
        <v>4382</v>
      </c>
      <c r="I101" s="36">
        <f t="shared" si="11"/>
        <v>-27.257636122177953</v>
      </c>
      <c r="J101" s="36">
        <f t="shared" si="15"/>
        <v>0.9420637258168888</v>
      </c>
      <c r="K101" s="79"/>
      <c r="L101" s="35">
        <f t="shared" ref="L101" si="25">L21-L61</f>
        <v>28519</v>
      </c>
      <c r="M101" s="36">
        <f t="shared" si="17"/>
        <v>1.335565598145503</v>
      </c>
      <c r="N101" s="85"/>
    </row>
    <row r="102" spans="1:14" ht="15.75">
      <c r="A102" s="12"/>
      <c r="B102" s="34" t="s">
        <v>9</v>
      </c>
      <c r="C102" s="35">
        <f t="shared" si="12"/>
        <v>1125</v>
      </c>
      <c r="D102" s="35">
        <f t="shared" si="12"/>
        <v>959</v>
      </c>
      <c r="E102" s="36">
        <f t="shared" si="10"/>
        <v>-14.755555555555555</v>
      </c>
      <c r="F102" s="36">
        <f t="shared" si="13"/>
        <v>1.8656498647938837</v>
      </c>
      <c r="G102" s="35">
        <f t="shared" ref="G102:H102" si="26">G22-G62</f>
        <v>10735</v>
      </c>
      <c r="H102" s="35">
        <f t="shared" si="26"/>
        <v>12123</v>
      </c>
      <c r="I102" s="36">
        <f t="shared" si="11"/>
        <v>12.929669306008385</v>
      </c>
      <c r="J102" s="36">
        <f t="shared" si="15"/>
        <v>2.606261649492958</v>
      </c>
      <c r="K102" s="79"/>
      <c r="L102" s="35">
        <f t="shared" ref="L102" si="27">L22-L62</f>
        <v>47288</v>
      </c>
      <c r="M102" s="36">
        <f t="shared" si="17"/>
        <v>2.214531575619922</v>
      </c>
      <c r="N102" s="85"/>
    </row>
    <row r="103" spans="1:14" ht="15.75">
      <c r="A103" s="12"/>
      <c r="B103" s="34" t="s">
        <v>10</v>
      </c>
      <c r="C103" s="35">
        <f t="shared" si="12"/>
        <v>438</v>
      </c>
      <c r="D103" s="35">
        <f t="shared" si="12"/>
        <v>841</v>
      </c>
      <c r="E103" s="36">
        <f t="shared" si="10"/>
        <v>92.009132420091319</v>
      </c>
      <c r="F103" s="36">
        <f t="shared" si="13"/>
        <v>1.6360912787191408</v>
      </c>
      <c r="G103" s="35">
        <f t="shared" ref="G103:H103" si="28">G23-G63</f>
        <v>6024</v>
      </c>
      <c r="H103" s="35">
        <f t="shared" si="28"/>
        <v>8000</v>
      </c>
      <c r="I103" s="36">
        <f t="shared" si="11"/>
        <v>32.80212483399734</v>
      </c>
      <c r="J103" s="36">
        <f t="shared" si="15"/>
        <v>1.7198790065118919</v>
      </c>
      <c r="K103" s="79"/>
      <c r="L103" s="35">
        <f t="shared" ref="L103" si="29">L23-L63</f>
        <v>36135</v>
      </c>
      <c r="M103" s="36">
        <f t="shared" si="17"/>
        <v>1.6922284403025265</v>
      </c>
      <c r="N103" s="85"/>
    </row>
    <row r="104" spans="1:14" ht="15.75">
      <c r="A104" s="12"/>
      <c r="B104" s="34" t="s">
        <v>21</v>
      </c>
      <c r="C104" s="35">
        <f t="shared" si="12"/>
        <v>153</v>
      </c>
      <c r="D104" s="35">
        <f t="shared" si="12"/>
        <v>112</v>
      </c>
      <c r="E104" s="36">
        <f t="shared" si="10"/>
        <v>-26.797385620915037</v>
      </c>
      <c r="F104" s="36">
        <f t="shared" si="13"/>
        <v>0.21788611559636598</v>
      </c>
      <c r="G104" s="35">
        <f t="shared" ref="G104:H104" si="30">G24-G64</f>
        <v>1778</v>
      </c>
      <c r="H104" s="35">
        <f t="shared" si="30"/>
        <v>1870</v>
      </c>
      <c r="I104" s="36">
        <f t="shared" si="11"/>
        <v>5.1743532058492692</v>
      </c>
      <c r="J104" s="36">
        <f t="shared" si="15"/>
        <v>0.40202171777215473</v>
      </c>
      <c r="K104" s="79"/>
      <c r="L104" s="35">
        <f t="shared" ref="L104" si="31">L24-L64</f>
        <v>9424</v>
      </c>
      <c r="M104" s="36">
        <f t="shared" si="17"/>
        <v>0.44133280258505631</v>
      </c>
      <c r="N104" s="85"/>
    </row>
    <row r="105" spans="1:14" ht="15.75">
      <c r="A105" s="12"/>
      <c r="B105" s="34" t="s">
        <v>12</v>
      </c>
      <c r="C105" s="35">
        <f t="shared" si="12"/>
        <v>742</v>
      </c>
      <c r="D105" s="35">
        <f t="shared" si="12"/>
        <v>793</v>
      </c>
      <c r="E105" s="36">
        <f t="shared" si="10"/>
        <v>6.8733153638814048</v>
      </c>
      <c r="F105" s="36">
        <f t="shared" si="13"/>
        <v>1.5427115148921269</v>
      </c>
      <c r="G105" s="35">
        <f t="shared" ref="G105:H105" si="32">G25-G65</f>
        <v>9615</v>
      </c>
      <c r="H105" s="35">
        <f t="shared" si="32"/>
        <v>8409</v>
      </c>
      <c r="I105" s="36">
        <f t="shared" si="11"/>
        <v>-12.542901716068645</v>
      </c>
      <c r="J105" s="36">
        <f t="shared" si="15"/>
        <v>1.8078078207198123</v>
      </c>
      <c r="K105" s="79"/>
      <c r="L105" s="35">
        <f t="shared" ref="L105" si="33">L25-L65</f>
        <v>45943</v>
      </c>
      <c r="M105" s="36">
        <f t="shared" si="17"/>
        <v>2.151544243332475</v>
      </c>
      <c r="N105" s="85"/>
    </row>
    <row r="106" spans="1:14" ht="15.75">
      <c r="A106" s="12"/>
      <c r="B106" s="34" t="s">
        <v>16</v>
      </c>
      <c r="C106" s="35">
        <f t="shared" si="12"/>
        <v>793</v>
      </c>
      <c r="D106" s="35">
        <f t="shared" si="12"/>
        <v>1062</v>
      </c>
      <c r="E106" s="36">
        <f t="shared" si="10"/>
        <v>33.921815889029006</v>
      </c>
      <c r="F106" s="36">
        <f t="shared" si="13"/>
        <v>2.0660272746726847</v>
      </c>
      <c r="G106" s="35">
        <f t="shared" ref="G106:H106" si="34">G26-G66</f>
        <v>7341</v>
      </c>
      <c r="H106" s="35">
        <f t="shared" si="34"/>
        <v>7480</v>
      </c>
      <c r="I106" s="36">
        <f t="shared" si="11"/>
        <v>1.8934750034055314</v>
      </c>
      <c r="J106" s="36">
        <f t="shared" si="15"/>
        <v>1.6080868710886189</v>
      </c>
      <c r="K106" s="79"/>
      <c r="L106" s="35">
        <f t="shared" ref="L106" si="35">L26-L66</f>
        <v>34967</v>
      </c>
      <c r="M106" s="36">
        <f t="shared" si="17"/>
        <v>1.6375301472826469</v>
      </c>
      <c r="N106" s="85"/>
    </row>
    <row r="107" spans="1:14" ht="15.75">
      <c r="A107" s="12"/>
      <c r="B107" s="34" t="s">
        <v>14</v>
      </c>
      <c r="C107" s="35">
        <f t="shared" si="12"/>
        <v>1598</v>
      </c>
      <c r="D107" s="35">
        <f t="shared" si="12"/>
        <v>1139</v>
      </c>
      <c r="E107" s="36">
        <f t="shared" si="10"/>
        <v>-28.723404255319153</v>
      </c>
      <c r="F107" s="36">
        <f t="shared" si="13"/>
        <v>2.2158239791451861</v>
      </c>
      <c r="G107" s="35">
        <f t="shared" ref="G107:H107" si="36">G27-G67</f>
        <v>12405</v>
      </c>
      <c r="H107" s="35">
        <f t="shared" si="36"/>
        <v>11236</v>
      </c>
      <c r="I107" s="36">
        <f t="shared" si="11"/>
        <v>-9.4236195082627923</v>
      </c>
      <c r="J107" s="36">
        <f t="shared" si="15"/>
        <v>2.4155700646459524</v>
      </c>
      <c r="K107" s="79"/>
      <c r="L107" s="35">
        <f t="shared" ref="L107" si="37">L27-L67</f>
        <v>44098</v>
      </c>
      <c r="M107" s="36">
        <f t="shared" si="17"/>
        <v>2.0651415458824078</v>
      </c>
      <c r="N107" s="85"/>
    </row>
    <row r="108" spans="1:14" ht="15.75">
      <c r="A108" s="12"/>
      <c r="B108" s="34" t="s">
        <v>24</v>
      </c>
      <c r="C108" s="35">
        <f t="shared" si="12"/>
        <v>57</v>
      </c>
      <c r="D108" s="35">
        <f t="shared" si="12"/>
        <v>72</v>
      </c>
      <c r="E108" s="36">
        <f t="shared" si="10"/>
        <v>26.315789473684205</v>
      </c>
      <c r="F108" s="36">
        <f t="shared" si="13"/>
        <v>0.14006964574052097</v>
      </c>
      <c r="G108" s="35">
        <f t="shared" ref="G108:H108" si="38">G28-G68</f>
        <v>1268</v>
      </c>
      <c r="H108" s="35">
        <f t="shared" si="38"/>
        <v>1226</v>
      </c>
      <c r="I108" s="36">
        <f t="shared" si="11"/>
        <v>-3.3123028391167209</v>
      </c>
      <c r="J108" s="36">
        <f t="shared" si="15"/>
        <v>0.26357145774794744</v>
      </c>
      <c r="K108" s="79"/>
      <c r="L108" s="35">
        <f t="shared" ref="L108" si="39">L28-L68</f>
        <v>5640</v>
      </c>
      <c r="M108" s="36">
        <f t="shared" si="17"/>
        <v>0.26412531903435033</v>
      </c>
      <c r="N108" s="85"/>
    </row>
    <row r="109" spans="1:14" ht="15.75">
      <c r="A109" s="12"/>
      <c r="B109" s="34" t="s">
        <v>18</v>
      </c>
      <c r="C109" s="35">
        <f t="shared" si="12"/>
        <v>606</v>
      </c>
      <c r="D109" s="35">
        <f t="shared" si="12"/>
        <v>1439</v>
      </c>
      <c r="E109" s="36">
        <f t="shared" si="10"/>
        <v>137.45874587458746</v>
      </c>
      <c r="F109" s="36">
        <f t="shared" si="13"/>
        <v>2.7994475030640236</v>
      </c>
      <c r="G109" s="35">
        <f t="shared" ref="G109:H109" si="40">G29-G69</f>
        <v>11544</v>
      </c>
      <c r="H109" s="35">
        <f t="shared" si="40"/>
        <v>8646</v>
      </c>
      <c r="I109" s="36">
        <f t="shared" si="11"/>
        <v>-25.103950103950101</v>
      </c>
      <c r="J109" s="36">
        <f t="shared" si="15"/>
        <v>1.8587592362877272</v>
      </c>
      <c r="K109" s="79"/>
      <c r="L109" s="35">
        <f t="shared" ref="L109" si="41">L29-L69</f>
        <v>37127</v>
      </c>
      <c r="M109" s="36">
        <f t="shared" si="17"/>
        <v>1.7386845247851641</v>
      </c>
      <c r="N109" s="85"/>
    </row>
    <row r="110" spans="1:14" ht="15.75">
      <c r="A110" s="12"/>
      <c r="B110" s="34" t="s">
        <v>1</v>
      </c>
      <c r="C110" s="35">
        <f t="shared" si="12"/>
        <v>3308</v>
      </c>
      <c r="D110" s="35">
        <f t="shared" si="12"/>
        <v>3471</v>
      </c>
      <c r="E110" s="36">
        <f t="shared" si="10"/>
        <v>4.9274486094316838</v>
      </c>
      <c r="F110" s="36">
        <f t="shared" si="13"/>
        <v>6.7525241717409488</v>
      </c>
      <c r="G110" s="35">
        <f t="shared" ref="G110:H110" si="42">G30-G70</f>
        <v>36109</v>
      </c>
      <c r="H110" s="35">
        <f t="shared" si="42"/>
        <v>37576</v>
      </c>
      <c r="I110" s="36">
        <f t="shared" si="11"/>
        <v>4.0626990500983062</v>
      </c>
      <c r="J110" s="36">
        <f t="shared" si="15"/>
        <v>8.0782716935863554</v>
      </c>
      <c r="K110" s="79"/>
      <c r="L110" s="35">
        <f t="shared" ref="L110" si="43">L30-L70</f>
        <v>160368</v>
      </c>
      <c r="M110" s="36">
        <f t="shared" si="17"/>
        <v>7.5101505607979959</v>
      </c>
      <c r="N110" s="85"/>
    </row>
    <row r="111" spans="1:14" ht="15.75">
      <c r="A111" s="12"/>
      <c r="B111" s="34" t="s">
        <v>27</v>
      </c>
      <c r="C111" s="35">
        <f t="shared" si="12"/>
        <v>0</v>
      </c>
      <c r="D111" s="35">
        <f t="shared" si="12"/>
        <v>0</v>
      </c>
      <c r="E111" s="36" t="str">
        <f t="shared" si="10"/>
        <v/>
      </c>
      <c r="F111" s="36">
        <f t="shared" si="13"/>
        <v>0</v>
      </c>
      <c r="G111" s="35">
        <f t="shared" ref="G111:H111" si="44">G31-G71</f>
        <v>1</v>
      </c>
      <c r="H111" s="35">
        <f t="shared" si="44"/>
        <v>0</v>
      </c>
      <c r="I111" s="36">
        <f t="shared" si="11"/>
        <v>-100</v>
      </c>
      <c r="J111" s="36">
        <f t="shared" si="15"/>
        <v>0</v>
      </c>
      <c r="K111" s="79"/>
      <c r="L111" s="35">
        <f t="shared" ref="L111" si="45">L31-L71</f>
        <v>38</v>
      </c>
      <c r="M111" s="36">
        <f t="shared" si="17"/>
        <v>1.7795677523590981E-3</v>
      </c>
      <c r="N111" s="85"/>
    </row>
    <row r="112" spans="1:14" ht="15.75">
      <c r="A112" s="12"/>
      <c r="B112" s="34" t="s">
        <v>26</v>
      </c>
      <c r="C112" s="35">
        <f t="shared" si="12"/>
        <v>2</v>
      </c>
      <c r="D112" s="35">
        <f t="shared" si="12"/>
        <v>4</v>
      </c>
      <c r="E112" s="36">
        <f t="shared" si="10"/>
        <v>100</v>
      </c>
      <c r="F112" s="36">
        <f t="shared" si="13"/>
        <v>7.7816469855844991E-3</v>
      </c>
      <c r="G112" s="35">
        <f t="shared" ref="G112:H112" si="46">G32-G72</f>
        <v>31</v>
      </c>
      <c r="H112" s="35">
        <f t="shared" si="46"/>
        <v>24</v>
      </c>
      <c r="I112" s="36">
        <f t="shared" si="11"/>
        <v>-22.580645161290324</v>
      </c>
      <c r="J112" s="36">
        <f t="shared" si="15"/>
        <v>5.1596370195356759E-3</v>
      </c>
      <c r="K112" s="79"/>
      <c r="L112" s="35">
        <f t="shared" ref="L112" si="47">L32-L72</f>
        <v>137</v>
      </c>
      <c r="M112" s="36">
        <f t="shared" si="17"/>
        <v>6.4158100545578011E-3</v>
      </c>
      <c r="N112" s="85"/>
    </row>
    <row r="113" spans="1:14" ht="15.75">
      <c r="A113" s="12"/>
      <c r="B113" s="34" t="s">
        <v>8</v>
      </c>
      <c r="C113" s="35">
        <f t="shared" si="12"/>
        <v>693</v>
      </c>
      <c r="D113" s="35">
        <f t="shared" si="12"/>
        <v>510</v>
      </c>
      <c r="E113" s="36">
        <f t="shared" si="10"/>
        <v>-26.406926406926413</v>
      </c>
      <c r="F113" s="36">
        <f t="shared" si="13"/>
        <v>0.99215999066202365</v>
      </c>
      <c r="G113" s="35">
        <f t="shared" ref="G113:H113" si="48">G33-G73</f>
        <v>7619</v>
      </c>
      <c r="H113" s="35">
        <f t="shared" si="48"/>
        <v>6165</v>
      </c>
      <c r="I113" s="36">
        <f t="shared" si="11"/>
        <v>-19.083869274182963</v>
      </c>
      <c r="J113" s="36">
        <f t="shared" si="15"/>
        <v>1.3253817593932267</v>
      </c>
      <c r="K113" s="79"/>
      <c r="L113" s="35">
        <f t="shared" ref="L113" si="49">L33-L73</f>
        <v>39605</v>
      </c>
      <c r="M113" s="36">
        <f t="shared" si="17"/>
        <v>1.8547310745311074</v>
      </c>
      <c r="N113" s="85"/>
    </row>
    <row r="114" spans="1:14" ht="15.75">
      <c r="A114" s="12"/>
      <c r="B114" s="34" t="s">
        <v>19</v>
      </c>
      <c r="C114" s="35">
        <f t="shared" si="12"/>
        <v>636</v>
      </c>
      <c r="D114" s="35">
        <f t="shared" si="12"/>
        <v>400</v>
      </c>
      <c r="E114" s="36">
        <f t="shared" si="10"/>
        <v>-37.106918238993714</v>
      </c>
      <c r="F114" s="36">
        <f t="shared" si="13"/>
        <v>0.77816469855844994</v>
      </c>
      <c r="G114" s="35">
        <f t="shared" ref="G114:H114" si="50">G34-G74</f>
        <v>5010</v>
      </c>
      <c r="H114" s="35">
        <f t="shared" si="50"/>
        <v>4550</v>
      </c>
      <c r="I114" s="36">
        <f t="shared" si="11"/>
        <v>-9.1816367265469054</v>
      </c>
      <c r="J114" s="36">
        <f t="shared" si="15"/>
        <v>0.97818118495363848</v>
      </c>
      <c r="K114" s="79"/>
      <c r="L114" s="35">
        <f t="shared" ref="L114" si="51">L34-L74</f>
        <v>20188</v>
      </c>
      <c r="M114" s="36">
        <f t="shared" si="17"/>
        <v>0.94541878380593347</v>
      </c>
      <c r="N114" s="85"/>
    </row>
    <row r="115" spans="1:14" ht="15.75">
      <c r="A115" s="12"/>
      <c r="B115" s="34" t="s">
        <v>17</v>
      </c>
      <c r="C115" s="35">
        <f t="shared" si="12"/>
        <v>853</v>
      </c>
      <c r="D115" s="35">
        <f t="shared" si="12"/>
        <v>1340</v>
      </c>
      <c r="E115" s="36">
        <f t="shared" si="10"/>
        <v>57.092614302461911</v>
      </c>
      <c r="F115" s="36">
        <f t="shared" si="13"/>
        <v>2.6068517401708071</v>
      </c>
      <c r="G115" s="35">
        <f t="shared" ref="G115:H115" si="52">G35-G75</f>
        <v>6765</v>
      </c>
      <c r="H115" s="35">
        <f t="shared" si="52"/>
        <v>8425</v>
      </c>
      <c r="I115" s="36">
        <f t="shared" si="11"/>
        <v>24.538063562453804</v>
      </c>
      <c r="J115" s="36">
        <f t="shared" si="15"/>
        <v>1.8112475787328361</v>
      </c>
      <c r="K115" s="79"/>
      <c r="L115" s="35">
        <f t="shared" ref="L115" si="53">L35-L75</f>
        <v>30372</v>
      </c>
      <c r="M115" s="36">
        <f t="shared" si="17"/>
        <v>1.4223429414381716</v>
      </c>
      <c r="N115" s="85"/>
    </row>
    <row r="116" spans="1:14" ht="15.75">
      <c r="A116" s="12"/>
      <c r="B116" s="34" t="s">
        <v>4</v>
      </c>
      <c r="C116" s="35">
        <f t="shared" si="12"/>
        <v>1157</v>
      </c>
      <c r="D116" s="35">
        <f t="shared" si="12"/>
        <v>1333</v>
      </c>
      <c r="E116" s="36">
        <f t="shared" si="10"/>
        <v>15.211754537597244</v>
      </c>
      <c r="F116" s="36">
        <f t="shared" si="13"/>
        <v>2.5932338579460343</v>
      </c>
      <c r="G116" s="35">
        <f t="shared" ref="G116:H116" si="54">G36-G76</f>
        <v>14439</v>
      </c>
      <c r="H116" s="35">
        <f t="shared" si="54"/>
        <v>12722</v>
      </c>
      <c r="I116" s="36">
        <f t="shared" si="11"/>
        <v>-11.891405221968277</v>
      </c>
      <c r="J116" s="36">
        <f t="shared" si="15"/>
        <v>2.7350375901055362</v>
      </c>
      <c r="K116" s="79"/>
      <c r="L116" s="35">
        <f t="shared" ref="L116" si="55">L36-L76</f>
        <v>97699</v>
      </c>
      <c r="M116" s="36">
        <f t="shared" si="17"/>
        <v>4.5753155220455666</v>
      </c>
      <c r="N116" s="85"/>
    </row>
    <row r="117" spans="1:14" ht="15.75">
      <c r="A117" s="12"/>
      <c r="B117" s="34" t="s">
        <v>13</v>
      </c>
      <c r="C117" s="35">
        <f t="shared" si="12"/>
        <v>696</v>
      </c>
      <c r="D117" s="35">
        <f t="shared" si="12"/>
        <v>490</v>
      </c>
      <c r="E117" s="36">
        <f t="shared" si="10"/>
        <v>-29.597701149425294</v>
      </c>
      <c r="F117" s="36">
        <f t="shared" si="13"/>
        <v>0.95325175573410115</v>
      </c>
      <c r="G117" s="35">
        <f t="shared" ref="G117:H117" si="56">G37-G77</f>
        <v>6837</v>
      </c>
      <c r="H117" s="35">
        <f t="shared" si="56"/>
        <v>5076</v>
      </c>
      <c r="I117" s="36">
        <f t="shared" si="11"/>
        <v>-25.756910925844668</v>
      </c>
      <c r="J117" s="36">
        <f t="shared" si="15"/>
        <v>1.0912632296317955</v>
      </c>
      <c r="K117" s="79"/>
      <c r="L117" s="35">
        <f t="shared" ref="L117" si="57">L37-L77</f>
        <v>31384</v>
      </c>
      <c r="M117" s="36">
        <f t="shared" si="17"/>
        <v>1.4697356405273141</v>
      </c>
      <c r="N117" s="85"/>
    </row>
    <row r="118" spans="1:14" ht="15.75">
      <c r="A118" s="12"/>
      <c r="B118" s="34" t="s">
        <v>11</v>
      </c>
      <c r="C118" s="35">
        <f t="shared" si="12"/>
        <v>866</v>
      </c>
      <c r="D118" s="35">
        <f t="shared" si="12"/>
        <v>1488</v>
      </c>
      <c r="E118" s="36">
        <f t="shared" si="10"/>
        <v>71.824480369515015</v>
      </c>
      <c r="F118" s="36">
        <f t="shared" si="13"/>
        <v>2.8947726786374335</v>
      </c>
      <c r="G118" s="35">
        <f t="shared" ref="G118:H118" si="58">G38-G78</f>
        <v>12827</v>
      </c>
      <c r="H118" s="35">
        <f t="shared" si="58"/>
        <v>11704</v>
      </c>
      <c r="I118" s="36">
        <f t="shared" si="11"/>
        <v>-8.7549699851875005</v>
      </c>
      <c r="J118" s="36">
        <f t="shared" si="15"/>
        <v>2.5161829865268976</v>
      </c>
      <c r="K118" s="79"/>
      <c r="L118" s="35">
        <f t="shared" ref="L118" si="59">L38-L78</f>
        <v>54409</v>
      </c>
      <c r="M118" s="36">
        <f t="shared" si="17"/>
        <v>2.5480132062659515</v>
      </c>
      <c r="N118" s="85"/>
    </row>
    <row r="119" spans="1:14" ht="15.75">
      <c r="A119" s="12"/>
      <c r="B119" s="34" t="s">
        <v>22</v>
      </c>
      <c r="C119" s="35">
        <f t="shared" si="12"/>
        <v>393</v>
      </c>
      <c r="D119" s="35">
        <f t="shared" si="12"/>
        <v>506</v>
      </c>
      <c r="E119" s="36">
        <f t="shared" si="10"/>
        <v>28.753180661577616</v>
      </c>
      <c r="F119" s="36">
        <f t="shared" si="13"/>
        <v>0.98437834367643917</v>
      </c>
      <c r="G119" s="35">
        <f t="shared" ref="G119:H119" si="60">G39-G79</f>
        <v>5260</v>
      </c>
      <c r="H119" s="35">
        <f t="shared" si="60"/>
        <v>3825</v>
      </c>
      <c r="I119" s="36">
        <f t="shared" si="11"/>
        <v>-27.281368821292773</v>
      </c>
      <c r="J119" s="36">
        <f t="shared" si="15"/>
        <v>0.82231714998849836</v>
      </c>
      <c r="K119" s="79"/>
      <c r="L119" s="35">
        <f t="shared" ref="L119" si="61">L39-L79</f>
        <v>16300</v>
      </c>
      <c r="M119" s="36">
        <f t="shared" si="17"/>
        <v>0.76334090430140256</v>
      </c>
      <c r="N119" s="85"/>
    </row>
    <row r="120" spans="1:14" ht="15.75">
      <c r="A120" s="12"/>
      <c r="B120" s="34" t="s">
        <v>15</v>
      </c>
      <c r="C120" s="35">
        <f t="shared" si="12"/>
        <v>295</v>
      </c>
      <c r="D120" s="35">
        <f t="shared" si="12"/>
        <v>444</v>
      </c>
      <c r="E120" s="36">
        <f t="shared" si="10"/>
        <v>50.50847457627119</v>
      </c>
      <c r="F120" s="36">
        <f t="shared" si="13"/>
        <v>0.86376281539987942</v>
      </c>
      <c r="G120" s="35">
        <f t="shared" ref="G120:H120" si="62">G40-G80</f>
        <v>3450</v>
      </c>
      <c r="H120" s="35">
        <f t="shared" si="62"/>
        <v>4199</v>
      </c>
      <c r="I120" s="36">
        <f t="shared" si="11"/>
        <v>21.710144927536223</v>
      </c>
      <c r="J120" s="36">
        <f t="shared" si="15"/>
        <v>0.9027214935429293</v>
      </c>
      <c r="K120" s="79"/>
      <c r="L120" s="35">
        <f t="shared" ref="L120" si="63">L40-L80</f>
        <v>19824</v>
      </c>
      <c r="M120" s="36">
        <f t="shared" si="17"/>
        <v>0.92837239796754634</v>
      </c>
      <c r="N120" s="85"/>
    </row>
    <row r="121" spans="1:14" ht="15.75">
      <c r="A121" s="12"/>
      <c r="B121" s="34" t="s">
        <v>6</v>
      </c>
      <c r="C121" s="35">
        <f t="shared" si="12"/>
        <v>678</v>
      </c>
      <c r="D121" s="35">
        <f t="shared" si="12"/>
        <v>1128</v>
      </c>
      <c r="E121" s="36">
        <f t="shared" si="10"/>
        <v>66.371681415929203</v>
      </c>
      <c r="F121" s="36">
        <f t="shared" si="13"/>
        <v>2.1944244499348287</v>
      </c>
      <c r="G121" s="35">
        <f t="shared" ref="G121:H121" si="64">G41-G81</f>
        <v>6925</v>
      </c>
      <c r="H121" s="35">
        <f t="shared" si="64"/>
        <v>9592</v>
      </c>
      <c r="I121" s="36">
        <f t="shared" si="11"/>
        <v>38.512635379061379</v>
      </c>
      <c r="J121" s="36">
        <f t="shared" si="15"/>
        <v>2.0621349288077582</v>
      </c>
      <c r="K121" s="79"/>
      <c r="L121" s="35">
        <f t="shared" ref="L121" si="65">L41-L81</f>
        <v>38277</v>
      </c>
      <c r="M121" s="36">
        <f t="shared" si="17"/>
        <v>1.7925398646591895</v>
      </c>
      <c r="N121" s="85"/>
    </row>
    <row r="122" spans="1:14" ht="15.75">
      <c r="A122" s="12"/>
      <c r="B122" s="34" t="s">
        <v>74</v>
      </c>
      <c r="C122" s="35">
        <f t="shared" si="12"/>
        <v>43</v>
      </c>
      <c r="D122" s="35">
        <f t="shared" si="12"/>
        <v>72</v>
      </c>
      <c r="E122" s="36">
        <f t="shared" si="10"/>
        <v>67.441860465116292</v>
      </c>
      <c r="F122" s="36">
        <f t="shared" si="13"/>
        <v>0.14006964574052097</v>
      </c>
      <c r="G122" s="35">
        <f t="shared" ref="G122:H122" si="66">G42-G82</f>
        <v>439</v>
      </c>
      <c r="H122" s="35">
        <f t="shared" si="66"/>
        <v>619</v>
      </c>
      <c r="I122" s="36">
        <f t="shared" si="11"/>
        <v>41.002277904328025</v>
      </c>
      <c r="J122" s="36">
        <f t="shared" si="15"/>
        <v>0.13307563812885764</v>
      </c>
      <c r="K122" s="79"/>
      <c r="L122" s="35">
        <f t="shared" ref="L122" si="67">L42-L82</f>
        <v>1822</v>
      </c>
      <c r="M122" s="36">
        <f t="shared" si="17"/>
        <v>8.5325590652586228E-2</v>
      </c>
      <c r="N122" s="85"/>
    </row>
    <row r="123" spans="1:14" ht="15.75">
      <c r="A123" s="12"/>
      <c r="B123" s="34" t="s">
        <v>3</v>
      </c>
      <c r="C123" s="35">
        <f t="shared" si="12"/>
        <v>2484</v>
      </c>
      <c r="D123" s="35">
        <f t="shared" si="12"/>
        <v>3130</v>
      </c>
      <c r="E123" s="36">
        <f t="shared" si="10"/>
        <v>26.006441223832532</v>
      </c>
      <c r="F123" s="36">
        <f t="shared" si="13"/>
        <v>6.0891387662198708</v>
      </c>
      <c r="G123" s="35">
        <f t="shared" ref="G123:H123" si="68">G43-G83</f>
        <v>28205</v>
      </c>
      <c r="H123" s="35">
        <f t="shared" si="68"/>
        <v>29777</v>
      </c>
      <c r="I123" s="36">
        <f t="shared" si="11"/>
        <v>5.5734798794540019</v>
      </c>
      <c r="J123" s="36">
        <f t="shared" si="15"/>
        <v>6.4016046471130759</v>
      </c>
      <c r="K123" s="79"/>
      <c r="L123" s="35">
        <f t="shared" ref="L123" si="69">L43-L83</f>
        <v>133769</v>
      </c>
      <c r="M123" s="36">
        <f t="shared" si="17"/>
        <v>6.2644999648769524</v>
      </c>
      <c r="N123" s="85"/>
    </row>
    <row r="124" spans="1:14" ht="15.75">
      <c r="A124" s="12"/>
      <c r="B124" s="34" t="s">
        <v>20</v>
      </c>
      <c r="C124" s="35">
        <f t="shared" si="12"/>
        <v>229</v>
      </c>
      <c r="D124" s="35">
        <f t="shared" si="12"/>
        <v>465</v>
      </c>
      <c r="E124" s="36">
        <f t="shared" si="10"/>
        <v>103.05676855895199</v>
      </c>
      <c r="F124" s="36">
        <f t="shared" si="13"/>
        <v>0.90461646207419799</v>
      </c>
      <c r="G124" s="35">
        <f t="shared" ref="G124:H124" si="70">G44-G84</f>
        <v>3617</v>
      </c>
      <c r="H124" s="35">
        <f t="shared" si="70"/>
        <v>2126</v>
      </c>
      <c r="I124" s="36">
        <f t="shared" si="11"/>
        <v>-41.222007188277573</v>
      </c>
      <c r="J124" s="36">
        <f t="shared" si="15"/>
        <v>0.45705784598053528</v>
      </c>
      <c r="K124" s="79"/>
      <c r="L124" s="35">
        <f t="shared" ref="L124" si="71">L44-L84</f>
        <v>20642</v>
      </c>
      <c r="M124" s="36">
        <f t="shared" si="17"/>
        <v>0.9666799353735922</v>
      </c>
      <c r="N124" s="85"/>
    </row>
    <row r="125" spans="1:14" ht="15.75">
      <c r="A125" s="12"/>
      <c r="B125" s="34" t="s">
        <v>7</v>
      </c>
      <c r="C125" s="35">
        <f t="shared" ref="C125:D129" si="72">C45-C85</f>
        <v>970</v>
      </c>
      <c r="D125" s="35">
        <f t="shared" si="72"/>
        <v>1001</v>
      </c>
      <c r="E125" s="36">
        <f t="shared" ref="E125:E130" si="73">IF(ISBLANK(D125),"",(IFERROR(((D125/C125-1)*100),"")))</f>
        <v>3.1958762886598047</v>
      </c>
      <c r="F125" s="36">
        <f t="shared" si="13"/>
        <v>1.9473571581425209</v>
      </c>
      <c r="G125" s="35">
        <f t="shared" ref="G125:H129" si="74">G45-G85</f>
        <v>10512</v>
      </c>
      <c r="H125" s="35">
        <f t="shared" si="74"/>
        <v>10096</v>
      </c>
      <c r="I125" s="36">
        <f t="shared" ref="I125:I130" si="75">IF(ISBLANK(H125),"",(IFERROR(((H125/G125-1)*100),"")))</f>
        <v>-3.9573820395738202</v>
      </c>
      <c r="J125" s="36">
        <f t="shared" si="15"/>
        <v>2.1704873062180075</v>
      </c>
      <c r="K125" s="79"/>
      <c r="L125" s="35">
        <f>L45-L85</f>
        <v>48007</v>
      </c>
      <c r="M125" s="36">
        <f t="shared" si="17"/>
        <v>2.2482028707237691</v>
      </c>
      <c r="N125" s="85"/>
    </row>
    <row r="126" spans="1:14" ht="15.75">
      <c r="A126" s="12"/>
      <c r="B126" s="34" t="s">
        <v>232</v>
      </c>
      <c r="C126" s="35">
        <f t="shared" si="72"/>
        <v>5148</v>
      </c>
      <c r="D126" s="35">
        <f t="shared" si="72"/>
        <v>2727</v>
      </c>
      <c r="E126" s="36">
        <f t="shared" si="73"/>
        <v>-47.027972027972034</v>
      </c>
      <c r="F126" s="36">
        <f t="shared" si="13"/>
        <v>5.3051378324222318</v>
      </c>
      <c r="G126" s="35">
        <f t="shared" si="74"/>
        <v>42739</v>
      </c>
      <c r="H126" s="35">
        <f t="shared" si="74"/>
        <v>28547</v>
      </c>
      <c r="I126" s="36">
        <f t="shared" si="75"/>
        <v>-33.206205105407236</v>
      </c>
      <c r="J126" s="36">
        <f t="shared" si="15"/>
        <v>6.1371732498618723</v>
      </c>
      <c r="K126" s="79"/>
      <c r="L126" s="35">
        <f>L46-L86</f>
        <v>235698</v>
      </c>
      <c r="M126" s="36">
        <f t="shared" si="17"/>
        <v>11.037909476198282</v>
      </c>
      <c r="N126" s="85"/>
    </row>
    <row r="127" spans="1:14" ht="15.75">
      <c r="A127" s="12"/>
      <c r="B127" s="34" t="s">
        <v>29</v>
      </c>
      <c r="C127" s="35">
        <f t="shared" si="72"/>
        <v>1</v>
      </c>
      <c r="D127" s="35">
        <f t="shared" si="72"/>
        <v>0</v>
      </c>
      <c r="E127" s="36">
        <f t="shared" si="73"/>
        <v>-100</v>
      </c>
      <c r="F127" s="36">
        <f t="shared" si="13"/>
        <v>0</v>
      </c>
      <c r="G127" s="35">
        <f t="shared" si="74"/>
        <v>2</v>
      </c>
      <c r="H127" s="35">
        <f t="shared" si="74"/>
        <v>2</v>
      </c>
      <c r="I127" s="36">
        <f t="shared" si="75"/>
        <v>0</v>
      </c>
      <c r="J127" s="36">
        <f t="shared" si="15"/>
        <v>4.2996975162797296E-4</v>
      </c>
      <c r="K127" s="79"/>
      <c r="L127" s="35">
        <f>L47-L87</f>
        <v>31</v>
      </c>
      <c r="M127" s="36">
        <f t="shared" si="17"/>
        <v>1.4517526400824221E-3</v>
      </c>
      <c r="N127" s="85"/>
    </row>
    <row r="128" spans="1:14" ht="15.75">
      <c r="A128" s="12"/>
      <c r="B128" s="34" t="s">
        <v>28</v>
      </c>
      <c r="C128" s="35">
        <f t="shared" si="72"/>
        <v>0</v>
      </c>
      <c r="D128" s="35">
        <f t="shared" si="72"/>
        <v>1</v>
      </c>
      <c r="E128" s="36" t="str">
        <f t="shared" si="73"/>
        <v/>
      </c>
      <c r="F128" s="36">
        <f t="shared" si="13"/>
        <v>1.9454117463961248E-3</v>
      </c>
      <c r="G128" s="35">
        <f t="shared" si="74"/>
        <v>14</v>
      </c>
      <c r="H128" s="35">
        <f t="shared" si="74"/>
        <v>10</v>
      </c>
      <c r="I128" s="36">
        <f t="shared" si="75"/>
        <v>-28.571428571428569</v>
      </c>
      <c r="J128" s="36">
        <f t="shared" si="15"/>
        <v>2.1498487581398649E-3</v>
      </c>
      <c r="K128" s="79"/>
      <c r="L128" s="35">
        <f>L48-L88</f>
        <v>58</v>
      </c>
      <c r="M128" s="36">
        <f t="shared" si="17"/>
        <v>2.7161823588638867E-3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0</v>
      </c>
      <c r="H129" s="35">
        <f t="shared" si="74"/>
        <v>0</v>
      </c>
      <c r="I129" s="36" t="str">
        <f t="shared" si="75"/>
        <v/>
      </c>
      <c r="J129" s="36">
        <f t="shared" si="15"/>
        <v>0</v>
      </c>
      <c r="K129" s="79"/>
      <c r="L129" s="35">
        <f>L49-L89</f>
        <v>53</v>
      </c>
      <c r="M129" s="36">
        <f t="shared" si="17"/>
        <v>2.4820287072376893E-3</v>
      </c>
      <c r="N129" s="85"/>
    </row>
    <row r="130" spans="1:14" ht="15.75">
      <c r="A130" s="12"/>
      <c r="B130" s="40" t="s">
        <v>70</v>
      </c>
      <c r="C130" s="37">
        <f>SUM(C96:C129)</f>
        <v>45119</v>
      </c>
      <c r="D130" s="37">
        <f>SUM(D96:D129)</f>
        <v>51403</v>
      </c>
      <c r="E130" s="38">
        <f t="shared" si="73"/>
        <v>13.927613643919411</v>
      </c>
      <c r="F130" s="38">
        <f>SUM(F96:F129)</f>
        <v>100</v>
      </c>
      <c r="G130" s="37">
        <f>SUM(G96:G129)</f>
        <v>443108</v>
      </c>
      <c r="H130" s="37">
        <f>SUM(H96:H129)</f>
        <v>465149</v>
      </c>
      <c r="I130" s="38">
        <f t="shared" si="75"/>
        <v>4.9741823663757012</v>
      </c>
      <c r="J130" s="38">
        <f>SUM(J96:J129)</f>
        <v>99.999999999999957</v>
      </c>
      <c r="K130" s="79"/>
      <c r="L130" s="37">
        <f>SUM(L96:L129)</f>
        <v>2135350</v>
      </c>
      <c r="M130" s="38">
        <f>SUM(M96:M129)</f>
        <v>100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255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G93:H93"/>
    <mergeCell ref="F93:F94"/>
    <mergeCell ref="E93:E94"/>
    <mergeCell ref="C93:D93"/>
    <mergeCell ref="M93:M94"/>
    <mergeCell ref="J93:J94"/>
    <mergeCell ref="I93:I94"/>
    <mergeCell ref="J53:J54"/>
    <mergeCell ref="M53:M54"/>
    <mergeCell ref="C53:D53"/>
    <mergeCell ref="E53:E54"/>
    <mergeCell ref="F53:F54"/>
    <mergeCell ref="G53:H53"/>
    <mergeCell ref="I53:I54"/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0000"/>
  </sheetPr>
  <dimension ref="A1:V132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105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>
      <c r="A12" s="12"/>
      <c r="B12" s="8"/>
      <c r="C12" s="107" t="s">
        <v>311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5"/>
    </row>
    <row r="13" spans="1:22" ht="18.75">
      <c r="A13" s="12"/>
      <c r="B13" s="92" t="s">
        <v>307</v>
      </c>
      <c r="N13" s="15"/>
    </row>
    <row r="14" spans="1:22" ht="47.25">
      <c r="A14" s="12"/>
      <c r="B14" s="30" t="s">
        <v>256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32"/>
      <c r="L14" s="86" t="s">
        <v>322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310</v>
      </c>
      <c r="D17" s="35">
        <v>596</v>
      </c>
      <c r="E17" s="36">
        <f t="shared" ref="E17:E49" si="0">IF(ISBLANK(D17),"",(IFERROR(((D17/C17-1)*100),"")))</f>
        <v>92.258064516129039</v>
      </c>
      <c r="F17" s="36">
        <f>+(D17*100)/$D$49</f>
        <v>0.99984901608817456</v>
      </c>
      <c r="G17" s="35">
        <v>3857</v>
      </c>
      <c r="H17" s="35">
        <v>2674</v>
      </c>
      <c r="I17" s="36">
        <f t="shared" ref="I17:I49" si="1">IF(ISBLANK(H17),"",(IFERROR(((H17/G17-1)*100),"")))</f>
        <v>-30.671506352087118</v>
      </c>
      <c r="J17" s="36">
        <f>+(H17*100)/$H$49</f>
        <v>0.47135388205929118</v>
      </c>
      <c r="K17" s="79"/>
      <c r="L17" s="35">
        <v>15504</v>
      </c>
      <c r="M17" s="36">
        <f>+(L17*100)/$L$49</f>
        <v>0.54270417476866639</v>
      </c>
      <c r="N17" s="15"/>
    </row>
    <row r="18" spans="1:14" ht="15.75">
      <c r="A18" s="12"/>
      <c r="B18" s="34" t="s">
        <v>43</v>
      </c>
      <c r="C18" s="35">
        <v>492</v>
      </c>
      <c r="D18" s="35">
        <v>816</v>
      </c>
      <c r="E18" s="36">
        <f t="shared" si="0"/>
        <v>65.853658536585357</v>
      </c>
      <c r="F18" s="36">
        <f t="shared" ref="F18:F48" si="2">+(D18*100)/$D$49</f>
        <v>1.3689208005502524</v>
      </c>
      <c r="G18" s="35">
        <v>5917</v>
      </c>
      <c r="H18" s="35">
        <v>7440</v>
      </c>
      <c r="I18" s="36">
        <f t="shared" si="1"/>
        <v>25.739394963664019</v>
      </c>
      <c r="J18" s="36">
        <f t="shared" ref="J18:J48" si="3">+(H18*100)/$H$49</f>
        <v>1.3114707862831436</v>
      </c>
      <c r="K18" s="79"/>
      <c r="L18" s="35">
        <v>35675</v>
      </c>
      <c r="M18" s="36">
        <f t="shared" ref="M18:M48" si="4">+(L18*100)/$L$49</f>
        <v>1.2487726673679163</v>
      </c>
      <c r="N18" s="15"/>
    </row>
    <row r="19" spans="1:14" ht="15.75">
      <c r="A19" s="12"/>
      <c r="B19" s="34" t="s">
        <v>33</v>
      </c>
      <c r="C19" s="35">
        <v>3934</v>
      </c>
      <c r="D19" s="35">
        <v>5956</v>
      </c>
      <c r="E19" s="36">
        <f t="shared" si="0"/>
        <v>51.398068124046773</v>
      </c>
      <c r="F19" s="36">
        <f t="shared" si="2"/>
        <v>9.9917797648006168</v>
      </c>
      <c r="G19" s="35">
        <v>33214</v>
      </c>
      <c r="H19" s="35">
        <v>41826</v>
      </c>
      <c r="I19" s="36">
        <f t="shared" si="1"/>
        <v>25.928825194195216</v>
      </c>
      <c r="J19" s="36">
        <f t="shared" si="3"/>
        <v>7.3727926219191895</v>
      </c>
      <c r="K19" s="79"/>
      <c r="L19" s="35">
        <v>180803</v>
      </c>
      <c r="M19" s="36">
        <f t="shared" si="4"/>
        <v>6.3288533869130026</v>
      </c>
      <c r="N19" s="15"/>
    </row>
    <row r="20" spans="1:14" ht="15.75">
      <c r="A20" s="12"/>
      <c r="B20" s="34" t="s">
        <v>30</v>
      </c>
      <c r="C20" s="35">
        <v>17612</v>
      </c>
      <c r="D20" s="35">
        <v>19634</v>
      </c>
      <c r="E20" s="36">
        <f t="shared" si="0"/>
        <v>11.48080853963207</v>
      </c>
      <c r="F20" s="36">
        <f t="shared" si="2"/>
        <v>32.937979164220167</v>
      </c>
      <c r="G20" s="35">
        <v>197759</v>
      </c>
      <c r="H20" s="35">
        <v>218277</v>
      </c>
      <c r="I20" s="36">
        <f t="shared" si="1"/>
        <v>10.375254729241146</v>
      </c>
      <c r="J20" s="36">
        <f t="shared" si="3"/>
        <v>38.476331830312603</v>
      </c>
      <c r="K20" s="79"/>
      <c r="L20" s="35">
        <v>1054379</v>
      </c>
      <c r="M20" s="36">
        <f t="shared" si="4"/>
        <v>36.907629327167939</v>
      </c>
      <c r="N20" s="15"/>
    </row>
    <row r="21" spans="1:14" ht="15.75">
      <c r="A21" s="12"/>
      <c r="B21" s="34" t="s">
        <v>34</v>
      </c>
      <c r="C21" s="35">
        <v>1626</v>
      </c>
      <c r="D21" s="35">
        <v>1969</v>
      </c>
      <c r="E21" s="36">
        <f t="shared" si="0"/>
        <v>21.094710947109462</v>
      </c>
      <c r="F21" s="36">
        <f t="shared" si="2"/>
        <v>3.3031924709355969</v>
      </c>
      <c r="G21" s="35">
        <v>20364</v>
      </c>
      <c r="H21" s="35">
        <v>19189</v>
      </c>
      <c r="I21" s="36">
        <f t="shared" si="1"/>
        <v>-5.7699862502455286</v>
      </c>
      <c r="J21" s="36">
        <f t="shared" si="3"/>
        <v>3.3825017362886083</v>
      </c>
      <c r="K21" s="79"/>
      <c r="L21" s="35">
        <v>93933</v>
      </c>
      <c r="M21" s="36">
        <f t="shared" si="4"/>
        <v>3.288043811180672</v>
      </c>
      <c r="N21" s="15"/>
    </row>
    <row r="22" spans="1:14" ht="15.75">
      <c r="A22" s="12"/>
      <c r="B22" s="34" t="s">
        <v>32</v>
      </c>
      <c r="C22" s="35">
        <v>3910</v>
      </c>
      <c r="D22" s="35">
        <v>3422</v>
      </c>
      <c r="E22" s="36">
        <f t="shared" si="0"/>
        <v>-12.480818414322247</v>
      </c>
      <c r="F22" s="36">
        <f t="shared" si="2"/>
        <v>5.740743847405593</v>
      </c>
      <c r="G22" s="35">
        <v>37763</v>
      </c>
      <c r="H22" s="35">
        <v>30040</v>
      </c>
      <c r="I22" s="36">
        <f t="shared" si="1"/>
        <v>-20.451235336175621</v>
      </c>
      <c r="J22" s="36">
        <f t="shared" si="3"/>
        <v>5.2952395725733385</v>
      </c>
      <c r="K22" s="79"/>
      <c r="L22" s="35">
        <v>247342</v>
      </c>
      <c r="M22" s="36">
        <f t="shared" si="4"/>
        <v>8.6579938077677685</v>
      </c>
      <c r="N22" s="15"/>
    </row>
    <row r="23" spans="1:14" ht="15.75">
      <c r="A23" s="12"/>
      <c r="B23" s="34" t="s">
        <v>35</v>
      </c>
      <c r="C23" s="35">
        <v>833</v>
      </c>
      <c r="D23" s="35">
        <v>843</v>
      </c>
      <c r="E23" s="36">
        <f t="shared" si="0"/>
        <v>1.200480192076836</v>
      </c>
      <c r="F23" s="36">
        <f t="shared" si="2"/>
        <v>1.414215974097871</v>
      </c>
      <c r="G23" s="35">
        <v>9445</v>
      </c>
      <c r="H23" s="35">
        <v>8118</v>
      </c>
      <c r="I23" s="36">
        <f t="shared" si="1"/>
        <v>-14.049761778718894</v>
      </c>
      <c r="J23" s="36">
        <f t="shared" si="3"/>
        <v>1.4309838498718495</v>
      </c>
      <c r="K23" s="79"/>
      <c r="L23" s="35">
        <v>46590</v>
      </c>
      <c r="M23" s="36">
        <f t="shared" si="4"/>
        <v>1.6308428471666774</v>
      </c>
      <c r="N23" s="15"/>
    </row>
    <row r="24" spans="1:14" ht="15.75">
      <c r="A24" s="12"/>
      <c r="B24" s="34" t="s">
        <v>41</v>
      </c>
      <c r="C24" s="35">
        <v>1338</v>
      </c>
      <c r="D24" s="35">
        <v>2065</v>
      </c>
      <c r="E24" s="36">
        <f t="shared" si="0"/>
        <v>54.334828101644248</v>
      </c>
      <c r="F24" s="36">
        <f t="shared" si="2"/>
        <v>3.4642419768826853</v>
      </c>
      <c r="G24" s="35">
        <v>19533</v>
      </c>
      <c r="H24" s="35">
        <v>17818</v>
      </c>
      <c r="I24" s="36">
        <f t="shared" si="1"/>
        <v>-8.7800133108073553</v>
      </c>
      <c r="J24" s="36">
        <f t="shared" si="3"/>
        <v>3.1408315147840127</v>
      </c>
      <c r="K24" s="79"/>
      <c r="L24" s="35">
        <v>91366</v>
      </c>
      <c r="M24" s="36">
        <f t="shared" si="4"/>
        <v>3.1981881857529655</v>
      </c>
      <c r="N24" s="15"/>
    </row>
    <row r="25" spans="1:14" ht="15.75">
      <c r="A25" s="12"/>
      <c r="B25" s="34" t="s">
        <v>52</v>
      </c>
      <c r="C25" s="35">
        <v>299</v>
      </c>
      <c r="D25" s="35">
        <v>223</v>
      </c>
      <c r="E25" s="36">
        <f t="shared" si="0"/>
        <v>-25.418060200668901</v>
      </c>
      <c r="F25" s="36">
        <f t="shared" si="2"/>
        <v>0.37410458152292442</v>
      </c>
      <c r="G25" s="35">
        <v>3587</v>
      </c>
      <c r="H25" s="35">
        <v>3847</v>
      </c>
      <c r="I25" s="36">
        <f t="shared" si="1"/>
        <v>7.2483969891274036</v>
      </c>
      <c r="J25" s="36">
        <f t="shared" si="3"/>
        <v>0.67812205844506102</v>
      </c>
      <c r="K25" s="79"/>
      <c r="L25" s="35">
        <v>19324</v>
      </c>
      <c r="M25" s="36">
        <f t="shared" si="4"/>
        <v>0.67641998666342296</v>
      </c>
      <c r="N25" s="15"/>
    </row>
    <row r="26" spans="1:14" ht="15.75">
      <c r="A26" s="12"/>
      <c r="B26" s="34" t="s">
        <v>38</v>
      </c>
      <c r="C26" s="35">
        <v>1185</v>
      </c>
      <c r="D26" s="35">
        <v>1337</v>
      </c>
      <c r="E26" s="36">
        <f t="shared" si="0"/>
        <v>12.827004219409277</v>
      </c>
      <c r="F26" s="36">
        <f t="shared" si="2"/>
        <v>2.2429498901172642</v>
      </c>
      <c r="G26" s="35">
        <v>14715</v>
      </c>
      <c r="H26" s="35">
        <v>14405</v>
      </c>
      <c r="I26" s="36">
        <f t="shared" si="1"/>
        <v>-2.1066938498131127</v>
      </c>
      <c r="J26" s="36">
        <f t="shared" si="3"/>
        <v>2.5392119188721352</v>
      </c>
      <c r="K26" s="79"/>
      <c r="L26" s="35">
        <v>75418</v>
      </c>
      <c r="M26" s="36">
        <f t="shared" si="4"/>
        <v>2.6399421731619763</v>
      </c>
      <c r="N26" s="15"/>
    </row>
    <row r="27" spans="1:14" ht="15.75">
      <c r="A27" s="12"/>
      <c r="B27" s="34" t="s">
        <v>57</v>
      </c>
      <c r="C27" s="35">
        <v>0</v>
      </c>
      <c r="D27" s="35">
        <v>0</v>
      </c>
      <c r="E27" s="36" t="str">
        <f t="shared" si="0"/>
        <v/>
      </c>
      <c r="F27" s="36">
        <f t="shared" si="2"/>
        <v>0</v>
      </c>
      <c r="G27" s="35">
        <v>5</v>
      </c>
      <c r="H27" s="35">
        <v>0</v>
      </c>
      <c r="I27" s="36">
        <f t="shared" si="1"/>
        <v>-100</v>
      </c>
      <c r="J27" s="36">
        <f t="shared" si="3"/>
        <v>0</v>
      </c>
      <c r="K27" s="79"/>
      <c r="L27" s="35">
        <v>55</v>
      </c>
      <c r="M27" s="36">
        <f t="shared" si="4"/>
        <v>1.9252276581705786E-3</v>
      </c>
      <c r="N27" s="15"/>
    </row>
    <row r="28" spans="1:14" ht="15.75">
      <c r="A28" s="12"/>
      <c r="B28" s="34" t="s">
        <v>56</v>
      </c>
      <c r="C28" s="35">
        <v>59</v>
      </c>
      <c r="D28" s="35">
        <v>65</v>
      </c>
      <c r="E28" s="36">
        <f t="shared" si="0"/>
        <v>10.169491525423723</v>
      </c>
      <c r="F28" s="36">
        <f t="shared" si="2"/>
        <v>0.10904393631834119</v>
      </c>
      <c r="G28" s="35">
        <v>737</v>
      </c>
      <c r="H28" s="35">
        <v>805</v>
      </c>
      <c r="I28" s="36">
        <f t="shared" si="1"/>
        <v>9.2265943012211693</v>
      </c>
      <c r="J28" s="36">
        <f t="shared" si="3"/>
        <v>0.14189972889219499</v>
      </c>
      <c r="K28" s="79"/>
      <c r="L28" s="35">
        <v>3250</v>
      </c>
      <c r="M28" s="36">
        <f t="shared" si="4"/>
        <v>0.11376345252826146</v>
      </c>
      <c r="N28" s="15"/>
    </row>
    <row r="29" spans="1:14" ht="15.75">
      <c r="A29" s="12"/>
      <c r="B29" s="34" t="s">
        <v>39</v>
      </c>
      <c r="C29" s="35">
        <v>677</v>
      </c>
      <c r="D29" s="35">
        <v>1076</v>
      </c>
      <c r="E29" s="36">
        <f t="shared" si="0"/>
        <v>58.936484490398811</v>
      </c>
      <c r="F29" s="36">
        <f t="shared" si="2"/>
        <v>1.8050965458236172</v>
      </c>
      <c r="G29" s="35">
        <v>9511</v>
      </c>
      <c r="H29" s="35">
        <v>10400</v>
      </c>
      <c r="I29" s="36">
        <f t="shared" si="1"/>
        <v>9.3470718115865825</v>
      </c>
      <c r="J29" s="36">
        <f t="shared" si="3"/>
        <v>1.8332387335140718</v>
      </c>
      <c r="K29" s="79"/>
      <c r="L29" s="35">
        <v>57551</v>
      </c>
      <c r="M29" s="36">
        <f t="shared" si="4"/>
        <v>2.0145232173704541</v>
      </c>
      <c r="N29" s="15"/>
    </row>
    <row r="30" spans="1:14" ht="15.75">
      <c r="A30" s="12"/>
      <c r="B30" s="34" t="s">
        <v>31</v>
      </c>
      <c r="C30" s="35">
        <v>10260</v>
      </c>
      <c r="D30" s="35">
        <v>11151</v>
      </c>
      <c r="E30" s="36">
        <f t="shared" si="0"/>
        <v>8.6842105263157841</v>
      </c>
      <c r="F30" s="36">
        <f t="shared" si="2"/>
        <v>18.706906675166501</v>
      </c>
      <c r="G30" s="35">
        <v>76838</v>
      </c>
      <c r="H30" s="35">
        <v>89599</v>
      </c>
      <c r="I30" s="36">
        <f t="shared" si="1"/>
        <v>16.607668080897465</v>
      </c>
      <c r="J30" s="36">
        <f t="shared" si="3"/>
        <v>15.793880508089165</v>
      </c>
      <c r="K30" s="79"/>
      <c r="L30" s="35">
        <v>353880</v>
      </c>
      <c r="M30" s="36">
        <f t="shared" si="4"/>
        <v>12.387264794061897</v>
      </c>
      <c r="N30" s="15"/>
    </row>
    <row r="31" spans="1:14" ht="15.75">
      <c r="A31" s="12"/>
      <c r="B31" s="34" t="s">
        <v>58</v>
      </c>
      <c r="C31" s="35">
        <v>1</v>
      </c>
      <c r="D31" s="35">
        <v>0</v>
      </c>
      <c r="E31" s="36">
        <f t="shared" si="0"/>
        <v>-100</v>
      </c>
      <c r="F31" s="36">
        <f t="shared" si="2"/>
        <v>0</v>
      </c>
      <c r="G31" s="35">
        <v>5</v>
      </c>
      <c r="H31" s="35">
        <v>3</v>
      </c>
      <c r="I31" s="36">
        <f t="shared" si="1"/>
        <v>-40</v>
      </c>
      <c r="J31" s="36">
        <f t="shared" si="3"/>
        <v>5.2881886543675147E-4</v>
      </c>
      <c r="K31" s="79"/>
      <c r="L31" s="35">
        <v>42</v>
      </c>
      <c r="M31" s="36">
        <f t="shared" si="4"/>
        <v>1.4701738480575328E-3</v>
      </c>
      <c r="N31" s="15"/>
    </row>
    <row r="32" spans="1:14" ht="15.75">
      <c r="A32" s="12"/>
      <c r="B32" s="34" t="s">
        <v>55</v>
      </c>
      <c r="C32" s="35">
        <v>186</v>
      </c>
      <c r="D32" s="35">
        <v>178</v>
      </c>
      <c r="E32" s="36">
        <f t="shared" si="0"/>
        <v>-4.3010752688172005</v>
      </c>
      <c r="F32" s="36">
        <f t="shared" si="2"/>
        <v>0.29861262561022667</v>
      </c>
      <c r="G32" s="35">
        <v>979</v>
      </c>
      <c r="H32" s="35">
        <v>1336</v>
      </c>
      <c r="I32" s="36">
        <f t="shared" si="1"/>
        <v>36.465781409601639</v>
      </c>
      <c r="J32" s="36">
        <f t="shared" si="3"/>
        <v>0.23550066807450001</v>
      </c>
      <c r="K32" s="79"/>
      <c r="L32" s="35">
        <v>4226</v>
      </c>
      <c r="M32" s="36">
        <f t="shared" si="4"/>
        <v>0.14792749242597938</v>
      </c>
      <c r="N32" s="15"/>
    </row>
    <row r="33" spans="1:14" ht="15.75">
      <c r="A33" s="12"/>
      <c r="B33" s="34" t="s">
        <v>47</v>
      </c>
      <c r="C33" s="35">
        <v>898</v>
      </c>
      <c r="D33" s="35">
        <v>1134</v>
      </c>
      <c r="E33" s="36">
        <f t="shared" si="0"/>
        <v>26.280623608017816</v>
      </c>
      <c r="F33" s="36">
        <f t="shared" si="2"/>
        <v>1.9023972889999832</v>
      </c>
      <c r="G33" s="35">
        <v>14145</v>
      </c>
      <c r="H33" s="35">
        <v>10745</v>
      </c>
      <c r="I33" s="36">
        <f t="shared" si="1"/>
        <v>-24.036762106751496</v>
      </c>
      <c r="J33" s="36">
        <f t="shared" si="3"/>
        <v>1.8940529030392983</v>
      </c>
      <c r="K33" s="79"/>
      <c r="L33" s="35">
        <v>44332</v>
      </c>
      <c r="M33" s="36">
        <f t="shared" si="4"/>
        <v>1.5518035007639654</v>
      </c>
      <c r="N33" s="15"/>
    </row>
    <row r="34" spans="1:14" ht="15.75">
      <c r="A34" s="12"/>
      <c r="B34" s="34" t="s">
        <v>40</v>
      </c>
      <c r="C34" s="35">
        <v>1158</v>
      </c>
      <c r="D34" s="35">
        <v>736</v>
      </c>
      <c r="E34" s="36">
        <f t="shared" si="0"/>
        <v>-36.44214162348878</v>
      </c>
      <c r="F34" s="36">
        <f t="shared" si="2"/>
        <v>1.2347128789276787</v>
      </c>
      <c r="G34" s="35">
        <v>10187</v>
      </c>
      <c r="H34" s="35">
        <v>8935</v>
      </c>
      <c r="I34" s="36">
        <f t="shared" si="1"/>
        <v>-12.290173750858935</v>
      </c>
      <c r="J34" s="36">
        <f t="shared" si="3"/>
        <v>1.5749988542257916</v>
      </c>
      <c r="K34" s="79"/>
      <c r="L34" s="35">
        <v>60352</v>
      </c>
      <c r="M34" s="36">
        <f t="shared" si="4"/>
        <v>2.1125698113801956</v>
      </c>
      <c r="N34" s="15"/>
    </row>
    <row r="35" spans="1:14" ht="15.75">
      <c r="A35" s="12"/>
      <c r="B35" s="34" t="s">
        <v>44</v>
      </c>
      <c r="C35" s="35">
        <v>737</v>
      </c>
      <c r="D35" s="35">
        <v>695</v>
      </c>
      <c r="E35" s="36">
        <f t="shared" si="0"/>
        <v>-5.6987788331071876</v>
      </c>
      <c r="F35" s="36">
        <f t="shared" si="2"/>
        <v>1.1659313190961096</v>
      </c>
      <c r="G35" s="35">
        <v>9812</v>
      </c>
      <c r="H35" s="35">
        <v>7680</v>
      </c>
      <c r="I35" s="36">
        <f t="shared" si="1"/>
        <v>-21.728495719527107</v>
      </c>
      <c r="J35" s="36">
        <f t="shared" si="3"/>
        <v>1.3537762955180839</v>
      </c>
      <c r="K35" s="79"/>
      <c r="L35" s="35">
        <v>52752</v>
      </c>
      <c r="M35" s="36">
        <f t="shared" si="4"/>
        <v>1.8465383531602613</v>
      </c>
      <c r="N35" s="15"/>
    </row>
    <row r="36" spans="1:14" ht="15.75">
      <c r="A36" s="12"/>
      <c r="B36" s="34" t="s">
        <v>36</v>
      </c>
      <c r="C36" s="35">
        <v>939</v>
      </c>
      <c r="D36" s="35">
        <v>1536</v>
      </c>
      <c r="E36" s="36">
        <f t="shared" si="0"/>
        <v>63.57827476038338</v>
      </c>
      <c r="F36" s="36">
        <f t="shared" si="2"/>
        <v>2.5767920951534165</v>
      </c>
      <c r="G36" s="35">
        <v>9918</v>
      </c>
      <c r="H36" s="35">
        <v>11664</v>
      </c>
      <c r="I36" s="36">
        <f t="shared" si="1"/>
        <v>17.604355716878395</v>
      </c>
      <c r="J36" s="36">
        <f t="shared" si="3"/>
        <v>2.0560477488180897</v>
      </c>
      <c r="K36" s="79"/>
      <c r="L36" s="35">
        <v>55895</v>
      </c>
      <c r="M36" s="36">
        <f t="shared" si="4"/>
        <v>1.9565563627898999</v>
      </c>
      <c r="N36" s="15"/>
    </row>
    <row r="37" spans="1:14" ht="15.75">
      <c r="A37" s="12"/>
      <c r="B37" s="34" t="s">
        <v>48</v>
      </c>
      <c r="C37" s="35">
        <v>1198</v>
      </c>
      <c r="D37" s="35">
        <v>1234</v>
      </c>
      <c r="E37" s="36">
        <f t="shared" si="0"/>
        <v>3.0050083472454192</v>
      </c>
      <c r="F37" s="36">
        <f t="shared" si="2"/>
        <v>2.0701571910282004</v>
      </c>
      <c r="G37" s="35">
        <v>10104</v>
      </c>
      <c r="H37" s="35">
        <v>9327</v>
      </c>
      <c r="I37" s="36">
        <f t="shared" si="1"/>
        <v>-7.6900237529691218</v>
      </c>
      <c r="J37" s="36">
        <f t="shared" si="3"/>
        <v>1.6440978526428605</v>
      </c>
      <c r="K37" s="79"/>
      <c r="L37" s="35">
        <v>44941</v>
      </c>
      <c r="M37" s="36">
        <f t="shared" si="4"/>
        <v>1.5731210215607996</v>
      </c>
      <c r="N37" s="15"/>
    </row>
    <row r="38" spans="1:14" ht="15.75">
      <c r="A38" s="12"/>
      <c r="B38" s="34" t="s">
        <v>85</v>
      </c>
      <c r="C38" s="35">
        <v>1</v>
      </c>
      <c r="D38" s="35">
        <v>1</v>
      </c>
      <c r="E38" s="36">
        <f t="shared" si="0"/>
        <v>0</v>
      </c>
      <c r="F38" s="36">
        <f t="shared" si="2"/>
        <v>1.6775990202821721E-3</v>
      </c>
      <c r="G38" s="35">
        <v>15</v>
      </c>
      <c r="H38" s="35">
        <v>11</v>
      </c>
      <c r="I38" s="36">
        <f t="shared" si="1"/>
        <v>-26.666666666666671</v>
      </c>
      <c r="J38" s="36">
        <f t="shared" si="3"/>
        <v>1.9390025066014223E-3</v>
      </c>
      <c r="K38" s="79"/>
      <c r="L38" s="35">
        <v>71</v>
      </c>
      <c r="M38" s="36">
        <f t="shared" si="4"/>
        <v>2.4852938860020195E-3</v>
      </c>
      <c r="N38" s="15"/>
    </row>
    <row r="39" spans="1:14" ht="15.75">
      <c r="A39" s="12"/>
      <c r="B39" s="34" t="s">
        <v>53</v>
      </c>
      <c r="C39" s="35">
        <v>134</v>
      </c>
      <c r="D39" s="35">
        <v>230</v>
      </c>
      <c r="E39" s="36">
        <f t="shared" si="0"/>
        <v>71.641791044776127</v>
      </c>
      <c r="F39" s="36">
        <f t="shared" si="2"/>
        <v>0.38584777466489961</v>
      </c>
      <c r="G39" s="35">
        <v>2666</v>
      </c>
      <c r="H39" s="35">
        <v>2437</v>
      </c>
      <c r="I39" s="36">
        <f t="shared" si="1"/>
        <v>-8.5896474118529635</v>
      </c>
      <c r="J39" s="36">
        <f t="shared" si="3"/>
        <v>0.42957719168978781</v>
      </c>
      <c r="K39" s="79"/>
      <c r="L39" s="35">
        <v>13148</v>
      </c>
      <c r="M39" s="36">
        <f t="shared" si="4"/>
        <v>0.4602344227204867</v>
      </c>
      <c r="N39" s="15"/>
    </row>
    <row r="40" spans="1:14" ht="15.75">
      <c r="A40" s="12"/>
      <c r="B40" s="34" t="s">
        <v>50</v>
      </c>
      <c r="C40" s="35">
        <v>380</v>
      </c>
      <c r="D40" s="35">
        <v>446</v>
      </c>
      <c r="E40" s="36">
        <f t="shared" si="0"/>
        <v>17.368421052631589</v>
      </c>
      <c r="F40" s="36">
        <f t="shared" si="2"/>
        <v>0.74820916304584884</v>
      </c>
      <c r="G40" s="35">
        <v>5681</v>
      </c>
      <c r="H40" s="35">
        <v>4878</v>
      </c>
      <c r="I40" s="36">
        <f t="shared" si="1"/>
        <v>-14.134835416299952</v>
      </c>
      <c r="J40" s="36">
        <f t="shared" si="3"/>
        <v>0.85985947520015793</v>
      </c>
      <c r="K40" s="79"/>
      <c r="L40" s="35">
        <v>23962</v>
      </c>
      <c r="M40" s="36">
        <f t="shared" si="4"/>
        <v>0.83876918445606197</v>
      </c>
      <c r="N40" s="15"/>
    </row>
    <row r="41" spans="1:14" ht="15.75">
      <c r="A41" s="12"/>
      <c r="B41" s="34" t="s">
        <v>54</v>
      </c>
      <c r="C41" s="35">
        <v>123</v>
      </c>
      <c r="D41" s="35">
        <v>172</v>
      </c>
      <c r="E41" s="36">
        <f t="shared" si="0"/>
        <v>39.837398373983746</v>
      </c>
      <c r="F41" s="36">
        <f t="shared" si="2"/>
        <v>0.28854703148853361</v>
      </c>
      <c r="G41" s="35">
        <v>1473</v>
      </c>
      <c r="H41" s="35">
        <v>1605</v>
      </c>
      <c r="I41" s="36">
        <f t="shared" si="1"/>
        <v>8.9613034623218013</v>
      </c>
      <c r="J41" s="36">
        <f t="shared" si="3"/>
        <v>0.28291809300866205</v>
      </c>
      <c r="K41" s="79"/>
      <c r="L41" s="35">
        <v>5676</v>
      </c>
      <c r="M41" s="36">
        <f t="shared" si="4"/>
        <v>0.19868349432320373</v>
      </c>
      <c r="N41" s="15"/>
    </row>
    <row r="42" spans="1:14" ht="15.75">
      <c r="A42" s="12"/>
      <c r="B42" s="34" t="s">
        <v>233</v>
      </c>
      <c r="C42" s="35">
        <v>5</v>
      </c>
      <c r="D42" s="35">
        <v>11</v>
      </c>
      <c r="E42" s="36">
        <f t="shared" si="0"/>
        <v>120.00000000000001</v>
      </c>
      <c r="F42" s="36">
        <f t="shared" si="2"/>
        <v>1.8453589223103892E-2</v>
      </c>
      <c r="G42" s="35">
        <v>56</v>
      </c>
      <c r="H42" s="35">
        <v>55</v>
      </c>
      <c r="I42" s="36">
        <f t="shared" si="1"/>
        <v>-1.7857142857142905</v>
      </c>
      <c r="J42" s="36">
        <f t="shared" si="3"/>
        <v>9.6950125330071101E-3</v>
      </c>
      <c r="K42" s="79"/>
      <c r="L42" s="35">
        <v>263</v>
      </c>
      <c r="M42" s="36">
        <f t="shared" si="4"/>
        <v>9.2060886199793121E-3</v>
      </c>
      <c r="N42" s="15"/>
    </row>
    <row r="43" spans="1:14" ht="15.75">
      <c r="A43" s="12"/>
      <c r="B43" s="34" t="s">
        <v>42</v>
      </c>
      <c r="C43" s="35">
        <v>897</v>
      </c>
      <c r="D43" s="35">
        <v>767</v>
      </c>
      <c r="E43" s="36">
        <f t="shared" si="0"/>
        <v>-14.492753623188403</v>
      </c>
      <c r="F43" s="36">
        <f t="shared" si="2"/>
        <v>1.286718448556426</v>
      </c>
      <c r="G43" s="35">
        <v>8020</v>
      </c>
      <c r="H43" s="35">
        <v>7415</v>
      </c>
      <c r="I43" s="36">
        <f t="shared" si="1"/>
        <v>-7.5436408977556102</v>
      </c>
      <c r="J43" s="36">
        <f t="shared" si="3"/>
        <v>1.3070639624045042</v>
      </c>
      <c r="K43" s="79"/>
      <c r="L43" s="35">
        <v>38599</v>
      </c>
      <c r="M43" s="36">
        <f t="shared" si="4"/>
        <v>1.3511247705041121</v>
      </c>
      <c r="N43" s="15"/>
    </row>
    <row r="44" spans="1:14" ht="15.75">
      <c r="A44" s="12"/>
      <c r="B44" s="34" t="s">
        <v>51</v>
      </c>
      <c r="C44" s="35">
        <v>371</v>
      </c>
      <c r="D44" s="35">
        <v>127</v>
      </c>
      <c r="E44" s="36">
        <f t="shared" si="0"/>
        <v>-65.768194070080852</v>
      </c>
      <c r="F44" s="36">
        <f t="shared" si="2"/>
        <v>0.21305507557583586</v>
      </c>
      <c r="G44" s="35">
        <v>4093</v>
      </c>
      <c r="H44" s="35">
        <v>1916</v>
      </c>
      <c r="I44" s="36">
        <f t="shared" si="1"/>
        <v>-53.188370388468108</v>
      </c>
      <c r="J44" s="36">
        <f t="shared" si="3"/>
        <v>0.33773898205893865</v>
      </c>
      <c r="K44" s="79"/>
      <c r="L44" s="35">
        <v>31334</v>
      </c>
      <c r="M44" s="36">
        <f t="shared" si="4"/>
        <v>1.0968196989293983</v>
      </c>
      <c r="N44" s="15"/>
    </row>
    <row r="45" spans="1:14" ht="15.75">
      <c r="A45" s="12"/>
      <c r="B45" s="34" t="s">
        <v>46</v>
      </c>
      <c r="C45" s="35">
        <v>537</v>
      </c>
      <c r="D45" s="35">
        <v>615</v>
      </c>
      <c r="E45" s="36">
        <f t="shared" si="0"/>
        <v>14.525139664804465</v>
      </c>
      <c r="F45" s="36">
        <f t="shared" si="2"/>
        <v>1.0317233974735358</v>
      </c>
      <c r="G45" s="35">
        <v>6892</v>
      </c>
      <c r="H45" s="35">
        <v>7426</v>
      </c>
      <c r="I45" s="36">
        <f t="shared" si="1"/>
        <v>7.7481137550783563</v>
      </c>
      <c r="J45" s="36">
        <f t="shared" si="3"/>
        <v>1.3090029649111055</v>
      </c>
      <c r="K45" s="79"/>
      <c r="L45" s="35">
        <v>37106</v>
      </c>
      <c r="M45" s="36">
        <f t="shared" si="4"/>
        <v>1.2988635906195907</v>
      </c>
      <c r="N45" s="15"/>
    </row>
    <row r="46" spans="1:14" ht="15.75">
      <c r="A46" s="12"/>
      <c r="B46" s="34" t="s">
        <v>49</v>
      </c>
      <c r="C46" s="35">
        <v>1280</v>
      </c>
      <c r="D46" s="35">
        <v>1058</v>
      </c>
      <c r="E46" s="36">
        <f t="shared" si="0"/>
        <v>-17.343750000000004</v>
      </c>
      <c r="F46" s="36">
        <f t="shared" si="2"/>
        <v>1.7748997634585382</v>
      </c>
      <c r="G46" s="35">
        <v>9115</v>
      </c>
      <c r="H46" s="35">
        <v>10145</v>
      </c>
      <c r="I46" s="36">
        <f t="shared" si="1"/>
        <v>11.30005485463521</v>
      </c>
      <c r="J46" s="36">
        <f t="shared" si="3"/>
        <v>1.7882891299519479</v>
      </c>
      <c r="K46" s="79"/>
      <c r="L46" s="35">
        <v>46128</v>
      </c>
      <c r="M46" s="36">
        <f t="shared" si="4"/>
        <v>1.6146709348380446</v>
      </c>
      <c r="N46" s="15"/>
    </row>
    <row r="47" spans="1:14" ht="15.75">
      <c r="A47" s="12"/>
      <c r="B47" s="34" t="s">
        <v>37</v>
      </c>
      <c r="C47" s="35">
        <v>1112</v>
      </c>
      <c r="D47" s="35">
        <v>983</v>
      </c>
      <c r="E47" s="36">
        <f t="shared" si="0"/>
        <v>-11.600719424460426</v>
      </c>
      <c r="F47" s="36">
        <f t="shared" si="2"/>
        <v>1.6490798369373751</v>
      </c>
      <c r="G47" s="35">
        <v>14240</v>
      </c>
      <c r="H47" s="35">
        <v>10928</v>
      </c>
      <c r="I47" s="36">
        <f t="shared" si="1"/>
        <v>-23.258426966292134</v>
      </c>
      <c r="J47" s="36">
        <f t="shared" si="3"/>
        <v>1.9263108538309401</v>
      </c>
      <c r="K47" s="79"/>
      <c r="L47" s="35">
        <v>83273</v>
      </c>
      <c r="M47" s="36">
        <f t="shared" si="4"/>
        <v>2.9148996868879746</v>
      </c>
      <c r="N47" s="15"/>
    </row>
    <row r="48" spans="1:14" ht="15.75">
      <c r="A48" s="12"/>
      <c r="B48" s="34" t="s">
        <v>45</v>
      </c>
      <c r="C48" s="35">
        <v>529</v>
      </c>
      <c r="D48" s="35">
        <v>533</v>
      </c>
      <c r="E48" s="36">
        <f t="shared" si="0"/>
        <v>0.75614366729679361</v>
      </c>
      <c r="F48" s="36">
        <f t="shared" si="2"/>
        <v>0.89416027781039775</v>
      </c>
      <c r="G48" s="35">
        <v>7299</v>
      </c>
      <c r="H48" s="35">
        <v>6358</v>
      </c>
      <c r="I48" s="36">
        <f t="shared" si="1"/>
        <v>-12.892177010549389</v>
      </c>
      <c r="J48" s="36">
        <f t="shared" si="3"/>
        <v>1.120743448815622</v>
      </c>
      <c r="K48" s="79"/>
      <c r="L48" s="35">
        <v>39635</v>
      </c>
      <c r="M48" s="36">
        <f t="shared" si="4"/>
        <v>1.3873890587561979</v>
      </c>
      <c r="N48" s="15"/>
    </row>
    <row r="49" spans="1:15" ht="15.75">
      <c r="A49" s="12"/>
      <c r="B49" s="40" t="s">
        <v>70</v>
      </c>
      <c r="C49" s="42">
        <f>SUM(C17:C48)</f>
        <v>53021</v>
      </c>
      <c r="D49" s="42">
        <f>SUM(D17:D48)</f>
        <v>59609</v>
      </c>
      <c r="E49" s="38">
        <f t="shared" si="0"/>
        <v>12.42526546085514</v>
      </c>
      <c r="F49" s="38">
        <f>SUM(F17:F48)</f>
        <v>100</v>
      </c>
      <c r="G49" s="42">
        <f>SUM(G17:G48)</f>
        <v>547945</v>
      </c>
      <c r="H49" s="42">
        <f>SUM(H17:H48)</f>
        <v>567302</v>
      </c>
      <c r="I49" s="38">
        <f t="shared" si="1"/>
        <v>3.5326538247451911</v>
      </c>
      <c r="J49" s="38">
        <f>SUM(J17:J48)</f>
        <v>99.999999999999957</v>
      </c>
      <c r="K49" s="4"/>
      <c r="L49" s="42">
        <f>SUM(L17:L48)</f>
        <v>2856805</v>
      </c>
      <c r="M49" s="38">
        <f>SUM(M17:M48)</f>
        <v>99.999999999999986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308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256</v>
      </c>
      <c r="C52" s="104" t="s">
        <v>319</v>
      </c>
      <c r="D52" s="104"/>
      <c r="E52" s="101" t="s">
        <v>316</v>
      </c>
      <c r="F52" s="101" t="s">
        <v>306</v>
      </c>
      <c r="G52" s="105" t="s">
        <v>321</v>
      </c>
      <c r="H52" s="106"/>
      <c r="I52" s="101" t="s">
        <v>316</v>
      </c>
      <c r="J52" s="101" t="s">
        <v>306</v>
      </c>
      <c r="K52" s="94"/>
      <c r="L52" s="86" t="s">
        <v>322</v>
      </c>
      <c r="M52" s="101" t="s">
        <v>101</v>
      </c>
      <c r="N52" s="15"/>
    </row>
    <row r="53" spans="1:15" ht="15.75">
      <c r="A53" s="12"/>
      <c r="B53" s="30"/>
      <c r="C53" s="31">
        <v>2017</v>
      </c>
      <c r="D53" s="31">
        <v>2018</v>
      </c>
      <c r="E53" s="101"/>
      <c r="F53" s="101"/>
      <c r="G53" s="31">
        <v>2017</v>
      </c>
      <c r="H53" s="31">
        <v>2018</v>
      </c>
      <c r="I53" s="101"/>
      <c r="J53" s="101"/>
      <c r="K53" s="94"/>
      <c r="L53" s="39" t="s">
        <v>318</v>
      </c>
      <c r="M53" s="101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99</v>
      </c>
      <c r="D55" s="35">
        <v>319</v>
      </c>
      <c r="E55" s="36">
        <f t="shared" ref="E55:E87" si="5">IF(ISBLANK(D55),"",(IFERROR(((D55/C55-1)*100),"")))</f>
        <v>222.22222222222223</v>
      </c>
      <c r="F55" s="36">
        <f>+(D55*100)/$D$87</f>
        <v>1.0160206389145461</v>
      </c>
      <c r="G55" s="35">
        <v>1418</v>
      </c>
      <c r="H55" s="35">
        <v>1307</v>
      </c>
      <c r="I55" s="36">
        <f t="shared" ref="I55:I87" si="6">IF(ISBLANK(H55),"",(IFERROR(((H55/G55-1)*100),"")))</f>
        <v>-7.8279266572637507</v>
      </c>
      <c r="J55" s="36">
        <f>+(H55*100)/$H$87</f>
        <v>0.42676296859847385</v>
      </c>
      <c r="K55" s="79"/>
      <c r="L55" s="35">
        <v>7155</v>
      </c>
      <c r="M55" s="36">
        <f>+(L55*100)/$L$87</f>
        <v>0.44382992660523141</v>
      </c>
      <c r="N55" s="15"/>
    </row>
    <row r="56" spans="1:15" ht="15.75">
      <c r="A56" s="12"/>
      <c r="B56" s="34" t="s">
        <v>43</v>
      </c>
      <c r="C56" s="35">
        <v>291</v>
      </c>
      <c r="D56" s="35">
        <v>480</v>
      </c>
      <c r="E56" s="36">
        <f t="shared" si="5"/>
        <v>64.948453608247419</v>
      </c>
      <c r="F56" s="36">
        <f t="shared" ref="F56:F85" si="7">+(D56*100)/$D$87</f>
        <v>1.5288084848870911</v>
      </c>
      <c r="G56" s="35">
        <v>3426</v>
      </c>
      <c r="H56" s="35">
        <v>4375</v>
      </c>
      <c r="I56" s="36">
        <f t="shared" si="6"/>
        <v>27.699941622883827</v>
      </c>
      <c r="J56" s="36">
        <f t="shared" ref="J56:J86" si="8">+(H56*100)/$H$87</f>
        <v>1.4285294472978753</v>
      </c>
      <c r="K56" s="79"/>
      <c r="L56" s="35">
        <v>21003</v>
      </c>
      <c r="M56" s="36">
        <f t="shared" ref="M56:M86" si="9">+(L56*100)/$L$87</f>
        <v>1.3028315791040777</v>
      </c>
      <c r="N56" s="15"/>
    </row>
    <row r="57" spans="1:15" ht="15.75">
      <c r="A57" s="12"/>
      <c r="B57" s="34" t="s">
        <v>33</v>
      </c>
      <c r="C57" s="35">
        <v>2145</v>
      </c>
      <c r="D57" s="35">
        <v>2725</v>
      </c>
      <c r="E57" s="36">
        <f t="shared" si="5"/>
        <v>27.039627039627035</v>
      </c>
      <c r="F57" s="36">
        <f t="shared" si="7"/>
        <v>8.6791731694110901</v>
      </c>
      <c r="G57" s="35">
        <v>18110</v>
      </c>
      <c r="H57" s="35">
        <v>21302</v>
      </c>
      <c r="I57" s="36">
        <f t="shared" si="6"/>
        <v>17.625621203754839</v>
      </c>
      <c r="J57" s="36">
        <f t="shared" si="8"/>
        <v>6.9555506940204204</v>
      </c>
      <c r="K57" s="79"/>
      <c r="L57" s="35">
        <v>96185</v>
      </c>
      <c r="M57" s="36">
        <f t="shared" si="9"/>
        <v>5.9664264836511789</v>
      </c>
      <c r="N57" s="15"/>
    </row>
    <row r="58" spans="1:15" ht="15.75">
      <c r="A58" s="12"/>
      <c r="B58" s="34" t="s">
        <v>30</v>
      </c>
      <c r="C58" s="35">
        <v>9639</v>
      </c>
      <c r="D58" s="35">
        <v>10667</v>
      </c>
      <c r="E58" s="36">
        <f t="shared" si="5"/>
        <v>10.665006743438109</v>
      </c>
      <c r="F58" s="36">
        <f t="shared" si="7"/>
        <v>33.974583558938754</v>
      </c>
      <c r="G58" s="35">
        <v>114414</v>
      </c>
      <c r="H58" s="35">
        <v>122056</v>
      </c>
      <c r="I58" s="36">
        <f t="shared" si="6"/>
        <v>6.6792525390249491</v>
      </c>
      <c r="J58" s="36">
        <f t="shared" si="8"/>
        <v>39.853849193003306</v>
      </c>
      <c r="K58" s="79"/>
      <c r="L58" s="35">
        <v>618478</v>
      </c>
      <c r="M58" s="36">
        <f t="shared" si="9"/>
        <v>38.364646449608713</v>
      </c>
      <c r="N58" s="15"/>
    </row>
    <row r="59" spans="1:15" ht="15.75">
      <c r="A59" s="12"/>
      <c r="B59" s="34" t="s">
        <v>34</v>
      </c>
      <c r="C59" s="35">
        <v>794</v>
      </c>
      <c r="D59" s="35">
        <v>975</v>
      </c>
      <c r="E59" s="36">
        <f t="shared" si="5"/>
        <v>22.795969773299738</v>
      </c>
      <c r="F59" s="36">
        <f t="shared" si="7"/>
        <v>3.1053922349269039</v>
      </c>
      <c r="G59" s="35">
        <v>10344</v>
      </c>
      <c r="H59" s="35">
        <v>9311</v>
      </c>
      <c r="I59" s="36">
        <f t="shared" si="6"/>
        <v>-9.9864655839133842</v>
      </c>
      <c r="J59" s="36">
        <f t="shared" si="8"/>
        <v>3.0402371848664038</v>
      </c>
      <c r="K59" s="79"/>
      <c r="L59" s="35">
        <v>49693</v>
      </c>
      <c r="M59" s="36">
        <f t="shared" si="9"/>
        <v>3.0824934371479755</v>
      </c>
      <c r="N59" s="15"/>
    </row>
    <row r="60" spans="1:15" ht="15.75">
      <c r="A60" s="12"/>
      <c r="B60" s="34" t="s">
        <v>32</v>
      </c>
      <c r="C60" s="35">
        <v>2194</v>
      </c>
      <c r="D60" s="35">
        <v>1948</v>
      </c>
      <c r="E60" s="36">
        <f t="shared" si="5"/>
        <v>-11.212397447584321</v>
      </c>
      <c r="F60" s="36">
        <f t="shared" si="7"/>
        <v>6.2044144345001113</v>
      </c>
      <c r="G60" s="35">
        <v>21307</v>
      </c>
      <c r="H60" s="35">
        <v>16589</v>
      </c>
      <c r="I60" s="36">
        <f t="shared" si="6"/>
        <v>-22.142957713427514</v>
      </c>
      <c r="J60" s="36">
        <f t="shared" si="8"/>
        <v>5.4166571431370176</v>
      </c>
      <c r="K60" s="79"/>
      <c r="L60" s="35">
        <v>137208</v>
      </c>
      <c r="M60" s="36">
        <f t="shared" si="9"/>
        <v>8.5111134269253093</v>
      </c>
      <c r="N60" s="15"/>
    </row>
    <row r="61" spans="1:15" ht="15.75">
      <c r="A61" s="12"/>
      <c r="B61" s="34" t="s">
        <v>35</v>
      </c>
      <c r="C61" s="35">
        <v>493</v>
      </c>
      <c r="D61" s="35">
        <v>447</v>
      </c>
      <c r="E61" s="36">
        <f t="shared" si="5"/>
        <v>-9.3306288032454336</v>
      </c>
      <c r="F61" s="36">
        <f t="shared" si="7"/>
        <v>1.4237029015511036</v>
      </c>
      <c r="G61" s="35">
        <v>4395</v>
      </c>
      <c r="H61" s="35">
        <v>4286</v>
      </c>
      <c r="I61" s="36">
        <f t="shared" si="6"/>
        <v>-2.4800910125142184</v>
      </c>
      <c r="J61" s="36">
        <f t="shared" si="8"/>
        <v>1.3994690768271301</v>
      </c>
      <c r="K61" s="79"/>
      <c r="L61" s="35">
        <v>21969</v>
      </c>
      <c r="M61" s="36">
        <f t="shared" si="9"/>
        <v>1.3627532715010942</v>
      </c>
      <c r="N61" s="15"/>
    </row>
    <row r="62" spans="1:15" ht="15.75">
      <c r="A62" s="12"/>
      <c r="B62" s="34" t="s">
        <v>41</v>
      </c>
      <c r="C62" s="35">
        <v>721</v>
      </c>
      <c r="D62" s="35">
        <v>854</v>
      </c>
      <c r="E62" s="36">
        <f t="shared" si="5"/>
        <v>18.446601941747566</v>
      </c>
      <c r="F62" s="36">
        <f t="shared" si="7"/>
        <v>2.7200050960282831</v>
      </c>
      <c r="G62" s="35">
        <v>9931</v>
      </c>
      <c r="H62" s="35">
        <v>9182</v>
      </c>
      <c r="I62" s="36">
        <f t="shared" si="6"/>
        <v>-7.5420400765280444</v>
      </c>
      <c r="J62" s="36">
        <f t="shared" si="8"/>
        <v>2.9981159737346492</v>
      </c>
      <c r="K62" s="79"/>
      <c r="L62" s="35">
        <v>50104</v>
      </c>
      <c r="M62" s="36">
        <f t="shared" si="9"/>
        <v>3.1079880702485694</v>
      </c>
      <c r="N62" s="15"/>
    </row>
    <row r="63" spans="1:15" ht="15.75">
      <c r="A63" s="12"/>
      <c r="B63" s="34" t="s">
        <v>52</v>
      </c>
      <c r="C63" s="35">
        <v>175</v>
      </c>
      <c r="D63" s="35">
        <v>129</v>
      </c>
      <c r="E63" s="36">
        <f t="shared" si="5"/>
        <v>-26.285714285714292</v>
      </c>
      <c r="F63" s="36">
        <f t="shared" si="7"/>
        <v>0.41086728031340575</v>
      </c>
      <c r="G63" s="35">
        <v>1988</v>
      </c>
      <c r="H63" s="35">
        <v>2235</v>
      </c>
      <c r="I63" s="36">
        <f t="shared" si="6"/>
        <v>12.424547283702214</v>
      </c>
      <c r="J63" s="36">
        <f t="shared" si="8"/>
        <v>0.729774471933886</v>
      </c>
      <c r="K63" s="79"/>
      <c r="L63" s="35">
        <v>10732</v>
      </c>
      <c r="M63" s="36">
        <f t="shared" si="9"/>
        <v>0.66571387453911157</v>
      </c>
      <c r="N63" s="15"/>
    </row>
    <row r="64" spans="1:15" ht="15.75">
      <c r="A64" s="12"/>
      <c r="B64" s="34" t="s">
        <v>38</v>
      </c>
      <c r="C64" s="35">
        <v>631</v>
      </c>
      <c r="D64" s="35">
        <v>722</v>
      </c>
      <c r="E64" s="36">
        <f t="shared" si="5"/>
        <v>14.421553090332795</v>
      </c>
      <c r="F64" s="36">
        <f t="shared" si="7"/>
        <v>2.299582762684333</v>
      </c>
      <c r="G64" s="35">
        <v>7958</v>
      </c>
      <c r="H64" s="35">
        <v>7903</v>
      </c>
      <c r="I64" s="36">
        <f t="shared" si="6"/>
        <v>-0.69112842422719423</v>
      </c>
      <c r="J64" s="36">
        <f t="shared" si="8"/>
        <v>2.580495593598882</v>
      </c>
      <c r="K64" s="79"/>
      <c r="L64" s="35">
        <v>41429</v>
      </c>
      <c r="M64" s="36">
        <f t="shared" si="9"/>
        <v>2.56987142268737</v>
      </c>
      <c r="N64" s="15"/>
    </row>
    <row r="65" spans="1:14" ht="15.75">
      <c r="A65" s="12"/>
      <c r="B65" s="34" t="s">
        <v>57</v>
      </c>
      <c r="C65" s="35">
        <v>0</v>
      </c>
      <c r="D65" s="35">
        <v>0</v>
      </c>
      <c r="E65" s="36" t="str">
        <f t="shared" si="5"/>
        <v/>
      </c>
      <c r="F65" s="36">
        <f t="shared" si="7"/>
        <v>0</v>
      </c>
      <c r="G65" s="35">
        <v>4</v>
      </c>
      <c r="H65" s="35">
        <v>0</v>
      </c>
      <c r="I65" s="36">
        <f t="shared" si="6"/>
        <v>-100</v>
      </c>
      <c r="J65" s="36">
        <f t="shared" si="8"/>
        <v>0</v>
      </c>
      <c r="K65" s="79"/>
      <c r="L65" s="35">
        <v>20</v>
      </c>
      <c r="M65" s="36">
        <f t="shared" si="9"/>
        <v>1.2406147494206329E-3</v>
      </c>
      <c r="N65" s="15"/>
    </row>
    <row r="66" spans="1:14" ht="15.75">
      <c r="A66" s="12"/>
      <c r="B66" s="34" t="s">
        <v>56</v>
      </c>
      <c r="C66" s="35">
        <v>32</v>
      </c>
      <c r="D66" s="35">
        <v>36</v>
      </c>
      <c r="E66" s="36">
        <f t="shared" si="5"/>
        <v>12.5</v>
      </c>
      <c r="F66" s="36">
        <f t="shared" si="7"/>
        <v>0.11466063636653183</v>
      </c>
      <c r="G66" s="35">
        <v>409</v>
      </c>
      <c r="H66" s="35">
        <v>497</v>
      </c>
      <c r="I66" s="36">
        <f t="shared" si="6"/>
        <v>21.515892420537909</v>
      </c>
      <c r="J66" s="36">
        <f t="shared" si="8"/>
        <v>0.16228094521303862</v>
      </c>
      <c r="K66" s="79"/>
      <c r="L66" s="35">
        <v>1963</v>
      </c>
      <c r="M66" s="36">
        <f t="shared" si="9"/>
        <v>0.12176633765563512</v>
      </c>
      <c r="N66" s="15"/>
    </row>
    <row r="67" spans="1:14" ht="15.75">
      <c r="A67" s="12"/>
      <c r="B67" s="34" t="s">
        <v>39</v>
      </c>
      <c r="C67" s="35">
        <v>391</v>
      </c>
      <c r="D67" s="35">
        <v>551</v>
      </c>
      <c r="E67" s="36">
        <f t="shared" si="5"/>
        <v>40.920716112531963</v>
      </c>
      <c r="F67" s="36">
        <f t="shared" si="7"/>
        <v>1.7549447399433067</v>
      </c>
      <c r="G67" s="35">
        <v>5434</v>
      </c>
      <c r="H67" s="35">
        <v>5647</v>
      </c>
      <c r="I67" s="36">
        <f t="shared" si="6"/>
        <v>3.9197644460802428</v>
      </c>
      <c r="J67" s="36">
        <f t="shared" si="8"/>
        <v>1.8438641803179661</v>
      </c>
      <c r="K67" s="79"/>
      <c r="L67" s="35">
        <v>33122</v>
      </c>
      <c r="M67" s="36">
        <f t="shared" si="9"/>
        <v>2.0545820865155102</v>
      </c>
      <c r="N67" s="15"/>
    </row>
    <row r="68" spans="1:14" ht="15.75">
      <c r="A68" s="12"/>
      <c r="B68" s="34" t="s">
        <v>31</v>
      </c>
      <c r="C68" s="35">
        <v>5778</v>
      </c>
      <c r="D68" s="35">
        <v>5955</v>
      </c>
      <c r="E68" s="36">
        <f t="shared" si="5"/>
        <v>3.0633437175493272</v>
      </c>
      <c r="F68" s="36">
        <f t="shared" si="7"/>
        <v>18.966780265630476</v>
      </c>
      <c r="G68" s="35">
        <v>44200</v>
      </c>
      <c r="H68" s="35">
        <v>46996</v>
      </c>
      <c r="I68" s="36">
        <f t="shared" si="6"/>
        <v>6.3257918552036108</v>
      </c>
      <c r="J68" s="36">
        <f t="shared" si="8"/>
        <v>15.345181692619645</v>
      </c>
      <c r="K68" s="79"/>
      <c r="L68" s="35">
        <v>204566</v>
      </c>
      <c r="M68" s="36">
        <f t="shared" si="9"/>
        <v>12.68937984149906</v>
      </c>
      <c r="N68" s="15"/>
    </row>
    <row r="69" spans="1:14" ht="15.75">
      <c r="A69" s="12"/>
      <c r="B69" s="34" t="s">
        <v>58</v>
      </c>
      <c r="C69" s="35">
        <v>0</v>
      </c>
      <c r="D69" s="35">
        <v>0</v>
      </c>
      <c r="E69" s="36" t="str">
        <f t="shared" si="5"/>
        <v/>
      </c>
      <c r="F69" s="36">
        <f t="shared" si="7"/>
        <v>0</v>
      </c>
      <c r="G69" s="35">
        <v>3</v>
      </c>
      <c r="H69" s="35">
        <v>1</v>
      </c>
      <c r="I69" s="36">
        <f t="shared" si="6"/>
        <v>-66.666666666666671</v>
      </c>
      <c r="J69" s="36">
        <f t="shared" si="8"/>
        <v>3.2652101652522864E-4</v>
      </c>
      <c r="K69" s="79"/>
      <c r="L69" s="35">
        <v>12</v>
      </c>
      <c r="M69" s="36">
        <f t="shared" si="9"/>
        <v>7.4436884965237973E-4</v>
      </c>
      <c r="N69" s="15"/>
    </row>
    <row r="70" spans="1:14" ht="15.75">
      <c r="A70" s="12"/>
      <c r="B70" s="34" t="s">
        <v>55</v>
      </c>
      <c r="C70" s="35">
        <v>124</v>
      </c>
      <c r="D70" s="35">
        <v>115</v>
      </c>
      <c r="E70" s="36">
        <f t="shared" si="5"/>
        <v>-7.2580645161290374</v>
      </c>
      <c r="F70" s="36">
        <f t="shared" si="7"/>
        <v>0.36627703283753227</v>
      </c>
      <c r="G70" s="35">
        <v>508</v>
      </c>
      <c r="H70" s="35">
        <v>685</v>
      </c>
      <c r="I70" s="36">
        <f t="shared" si="6"/>
        <v>34.842519685039377</v>
      </c>
      <c r="J70" s="36">
        <f t="shared" si="8"/>
        <v>0.22366689631978162</v>
      </c>
      <c r="K70" s="79"/>
      <c r="L70" s="35">
        <v>2195</v>
      </c>
      <c r="M70" s="36">
        <f t="shared" si="9"/>
        <v>0.13615746874891446</v>
      </c>
      <c r="N70" s="15"/>
    </row>
    <row r="71" spans="1:14" ht="15.75">
      <c r="A71" s="12"/>
      <c r="B71" s="34" t="s">
        <v>47</v>
      </c>
      <c r="C71" s="35">
        <v>530</v>
      </c>
      <c r="D71" s="35">
        <v>584</v>
      </c>
      <c r="E71" s="36">
        <f t="shared" si="5"/>
        <v>10.188679245283016</v>
      </c>
      <c r="F71" s="36">
        <f t="shared" si="7"/>
        <v>1.8600503232792942</v>
      </c>
      <c r="G71" s="35">
        <v>7437</v>
      </c>
      <c r="H71" s="35">
        <v>6069</v>
      </c>
      <c r="I71" s="36">
        <f t="shared" si="6"/>
        <v>-18.394513916901978</v>
      </c>
      <c r="J71" s="36">
        <f t="shared" si="8"/>
        <v>1.9816560492916127</v>
      </c>
      <c r="K71" s="79"/>
      <c r="L71" s="35">
        <v>23997</v>
      </c>
      <c r="M71" s="36">
        <f t="shared" si="9"/>
        <v>1.4885516070923464</v>
      </c>
      <c r="N71" s="15"/>
    </row>
    <row r="72" spans="1:14" ht="15.75">
      <c r="A72" s="12"/>
      <c r="B72" s="34" t="s">
        <v>40</v>
      </c>
      <c r="C72" s="35">
        <v>666</v>
      </c>
      <c r="D72" s="35">
        <v>366</v>
      </c>
      <c r="E72" s="36">
        <f t="shared" si="5"/>
        <v>-45.045045045045043</v>
      </c>
      <c r="F72" s="36">
        <f t="shared" si="7"/>
        <v>1.1657164697264071</v>
      </c>
      <c r="G72" s="35">
        <v>5122</v>
      </c>
      <c r="H72" s="35">
        <v>4525</v>
      </c>
      <c r="I72" s="36">
        <f t="shared" si="6"/>
        <v>-11.655603279968762</v>
      </c>
      <c r="J72" s="36">
        <f t="shared" si="8"/>
        <v>1.4775075997766596</v>
      </c>
      <c r="K72" s="79"/>
      <c r="L72" s="35">
        <v>31298</v>
      </c>
      <c r="M72" s="36">
        <f t="shared" si="9"/>
        <v>1.9414380213683484</v>
      </c>
      <c r="N72" s="15"/>
    </row>
    <row r="73" spans="1:14" ht="15.75">
      <c r="A73" s="12"/>
      <c r="B73" s="34" t="s">
        <v>44</v>
      </c>
      <c r="C73" s="35">
        <v>394</v>
      </c>
      <c r="D73" s="35">
        <v>385</v>
      </c>
      <c r="E73" s="36">
        <f t="shared" si="5"/>
        <v>-2.2842639593908642</v>
      </c>
      <c r="F73" s="36">
        <f t="shared" si="7"/>
        <v>1.2262318055865209</v>
      </c>
      <c r="G73" s="35">
        <v>5040</v>
      </c>
      <c r="H73" s="35">
        <v>4313</v>
      </c>
      <c r="I73" s="36">
        <f t="shared" si="6"/>
        <v>-14.424603174603179</v>
      </c>
      <c r="J73" s="36">
        <f t="shared" si="8"/>
        <v>1.4082851442733111</v>
      </c>
      <c r="K73" s="79"/>
      <c r="L73" s="35">
        <v>30273</v>
      </c>
      <c r="M73" s="36">
        <f t="shared" si="9"/>
        <v>1.8778565154605411</v>
      </c>
      <c r="N73" s="15"/>
    </row>
    <row r="74" spans="1:14" ht="15.75">
      <c r="A74" s="12"/>
      <c r="B74" s="34" t="s">
        <v>36</v>
      </c>
      <c r="C74" s="35">
        <v>514</v>
      </c>
      <c r="D74" s="35">
        <v>795</v>
      </c>
      <c r="E74" s="36">
        <f t="shared" si="5"/>
        <v>54.66926070038911</v>
      </c>
      <c r="F74" s="36">
        <f t="shared" si="7"/>
        <v>2.5320890530942446</v>
      </c>
      <c r="G74" s="35">
        <v>5602</v>
      </c>
      <c r="H74" s="35">
        <v>6138</v>
      </c>
      <c r="I74" s="36">
        <f t="shared" si="6"/>
        <v>9.5680114244912637</v>
      </c>
      <c r="J74" s="36">
        <f t="shared" si="8"/>
        <v>2.0041859994318534</v>
      </c>
      <c r="K74" s="79"/>
      <c r="L74" s="35">
        <v>32031</v>
      </c>
      <c r="M74" s="36">
        <f t="shared" si="9"/>
        <v>1.9869065519346147</v>
      </c>
      <c r="N74" s="15"/>
    </row>
    <row r="75" spans="1:14" ht="15.75">
      <c r="A75" s="12"/>
      <c r="B75" s="34" t="s">
        <v>48</v>
      </c>
      <c r="C75" s="35">
        <v>675</v>
      </c>
      <c r="D75" s="35">
        <v>779</v>
      </c>
      <c r="E75" s="36">
        <f t="shared" si="5"/>
        <v>15.407407407407403</v>
      </c>
      <c r="F75" s="36">
        <f t="shared" si="7"/>
        <v>2.4811287702646752</v>
      </c>
      <c r="G75" s="35">
        <v>5678</v>
      </c>
      <c r="H75" s="35">
        <v>5232</v>
      </c>
      <c r="I75" s="36">
        <f t="shared" si="6"/>
        <v>-7.8548784783374455</v>
      </c>
      <c r="J75" s="36">
        <f t="shared" si="8"/>
        <v>1.7083579584599964</v>
      </c>
      <c r="K75" s="79"/>
      <c r="L75" s="35">
        <v>25353</v>
      </c>
      <c r="M75" s="36">
        <f t="shared" si="9"/>
        <v>1.5726652871030653</v>
      </c>
      <c r="N75" s="15"/>
    </row>
    <row r="76" spans="1:14" ht="15.75">
      <c r="A76" s="12"/>
      <c r="B76" s="34" t="s">
        <v>85</v>
      </c>
      <c r="C76" s="35">
        <v>1</v>
      </c>
      <c r="D76" s="35">
        <v>0</v>
      </c>
      <c r="E76" s="36">
        <f t="shared" si="5"/>
        <v>-100</v>
      </c>
      <c r="F76" s="36">
        <f t="shared" si="7"/>
        <v>0</v>
      </c>
      <c r="G76" s="35">
        <v>6</v>
      </c>
      <c r="H76" s="35">
        <v>4</v>
      </c>
      <c r="I76" s="36">
        <f t="shared" si="6"/>
        <v>-33.333333333333336</v>
      </c>
      <c r="J76" s="36">
        <f t="shared" si="8"/>
        <v>1.3060840661009146E-3</v>
      </c>
      <c r="K76" s="79"/>
      <c r="L76" s="35">
        <v>38</v>
      </c>
      <c r="M76" s="36">
        <f t="shared" si="9"/>
        <v>2.3571680238992027E-3</v>
      </c>
      <c r="N76" s="15"/>
    </row>
    <row r="77" spans="1:14" ht="15.75">
      <c r="A77" s="12"/>
      <c r="B77" s="34" t="s">
        <v>53</v>
      </c>
      <c r="C77" s="35">
        <v>85</v>
      </c>
      <c r="D77" s="35">
        <v>166</v>
      </c>
      <c r="E77" s="36">
        <f t="shared" si="5"/>
        <v>95.294117647058812</v>
      </c>
      <c r="F77" s="36">
        <f t="shared" si="7"/>
        <v>0.52871293435678568</v>
      </c>
      <c r="G77" s="35">
        <v>1725</v>
      </c>
      <c r="H77" s="35">
        <v>1483</v>
      </c>
      <c r="I77" s="36">
        <f t="shared" si="6"/>
        <v>-14.028985507246372</v>
      </c>
      <c r="J77" s="36">
        <f t="shared" si="8"/>
        <v>0.48423066750691407</v>
      </c>
      <c r="K77" s="79"/>
      <c r="L77" s="35">
        <v>8632</v>
      </c>
      <c r="M77" s="36">
        <f t="shared" si="9"/>
        <v>0.5354493258499452</v>
      </c>
      <c r="N77" s="15"/>
    </row>
    <row r="78" spans="1:14" ht="15.75">
      <c r="A78" s="12"/>
      <c r="B78" s="34" t="s">
        <v>50</v>
      </c>
      <c r="C78" s="35">
        <v>191</v>
      </c>
      <c r="D78" s="35">
        <v>229</v>
      </c>
      <c r="E78" s="36">
        <f t="shared" si="5"/>
        <v>19.895287958115194</v>
      </c>
      <c r="F78" s="36">
        <f t="shared" si="7"/>
        <v>0.72936904799821634</v>
      </c>
      <c r="G78" s="35">
        <v>3105</v>
      </c>
      <c r="H78" s="35">
        <v>2773</v>
      </c>
      <c r="I78" s="36">
        <f t="shared" si="6"/>
        <v>-10.692431561996784</v>
      </c>
      <c r="J78" s="36">
        <f t="shared" si="8"/>
        <v>0.905442778824459</v>
      </c>
      <c r="K78" s="79"/>
      <c r="L78" s="35">
        <v>13640</v>
      </c>
      <c r="M78" s="36">
        <f t="shared" si="9"/>
        <v>0.8460992591048716</v>
      </c>
      <c r="N78" s="15"/>
    </row>
    <row r="79" spans="1:14" ht="15.75">
      <c r="A79" s="12"/>
      <c r="B79" s="34" t="s">
        <v>54</v>
      </c>
      <c r="C79" s="35">
        <v>81</v>
      </c>
      <c r="D79" s="35">
        <v>100</v>
      </c>
      <c r="E79" s="36">
        <f t="shared" si="5"/>
        <v>23.456790123456784</v>
      </c>
      <c r="F79" s="36">
        <f t="shared" si="7"/>
        <v>0.31850176768481064</v>
      </c>
      <c r="G79" s="35">
        <v>1036</v>
      </c>
      <c r="H79" s="35">
        <v>986</v>
      </c>
      <c r="I79" s="36">
        <f t="shared" si="6"/>
        <v>-4.8262548262548277</v>
      </c>
      <c r="J79" s="36">
        <f t="shared" si="8"/>
        <v>0.32194972229387542</v>
      </c>
      <c r="K79" s="79"/>
      <c r="L79" s="35">
        <v>3858</v>
      </c>
      <c r="M79" s="36">
        <f t="shared" si="9"/>
        <v>0.23931458516324008</v>
      </c>
      <c r="N79" s="15"/>
    </row>
    <row r="80" spans="1:14" ht="15.75">
      <c r="A80" s="12"/>
      <c r="B80" s="34" t="s">
        <v>233</v>
      </c>
      <c r="C80" s="35">
        <v>4</v>
      </c>
      <c r="D80" s="35">
        <v>7</v>
      </c>
      <c r="E80" s="36">
        <f t="shared" si="5"/>
        <v>75</v>
      </c>
      <c r="F80" s="36">
        <f t="shared" si="7"/>
        <v>2.2295123737936746E-2</v>
      </c>
      <c r="G80" s="35">
        <v>30</v>
      </c>
      <c r="H80" s="35">
        <v>34</v>
      </c>
      <c r="I80" s="36">
        <f t="shared" si="6"/>
        <v>13.33333333333333</v>
      </c>
      <c r="J80" s="36">
        <f t="shared" si="8"/>
        <v>1.1101714561857774E-2</v>
      </c>
      <c r="K80" s="79"/>
      <c r="L80" s="35">
        <v>146</v>
      </c>
      <c r="M80" s="36">
        <f t="shared" si="9"/>
        <v>9.0564876707706198E-3</v>
      </c>
      <c r="N80" s="15"/>
    </row>
    <row r="81" spans="1:14" ht="15.75">
      <c r="A81" s="12"/>
      <c r="B81" s="34" t="s">
        <v>42</v>
      </c>
      <c r="C81" s="35">
        <v>479</v>
      </c>
      <c r="D81" s="35">
        <v>390</v>
      </c>
      <c r="E81" s="36">
        <f t="shared" si="5"/>
        <v>-18.580375782880999</v>
      </c>
      <c r="F81" s="36">
        <f t="shared" si="7"/>
        <v>1.2421568939707615</v>
      </c>
      <c r="G81" s="35">
        <v>4210</v>
      </c>
      <c r="H81" s="35">
        <v>3872</v>
      </c>
      <c r="I81" s="36">
        <f t="shared" si="6"/>
        <v>-8.0285035629453656</v>
      </c>
      <c r="J81" s="36">
        <f t="shared" si="8"/>
        <v>1.2642893759856852</v>
      </c>
      <c r="K81" s="79"/>
      <c r="L81" s="35">
        <v>20442</v>
      </c>
      <c r="M81" s="36">
        <f t="shared" si="9"/>
        <v>1.2680323353828289</v>
      </c>
      <c r="N81" s="15"/>
    </row>
    <row r="82" spans="1:14" ht="15.75">
      <c r="A82" s="12"/>
      <c r="B82" s="34" t="s">
        <v>51</v>
      </c>
      <c r="C82" s="35">
        <v>224</v>
      </c>
      <c r="D82" s="35">
        <v>56</v>
      </c>
      <c r="E82" s="36">
        <f t="shared" si="5"/>
        <v>-75</v>
      </c>
      <c r="F82" s="36">
        <f t="shared" si="7"/>
        <v>0.17836098990349397</v>
      </c>
      <c r="G82" s="35">
        <v>2043</v>
      </c>
      <c r="H82" s="35">
        <v>1008</v>
      </c>
      <c r="I82" s="36">
        <f t="shared" si="6"/>
        <v>-50.660792951541843</v>
      </c>
      <c r="J82" s="36">
        <f t="shared" si="8"/>
        <v>0.32913318465743047</v>
      </c>
      <c r="K82" s="79"/>
      <c r="L82" s="35">
        <v>18415</v>
      </c>
      <c r="M82" s="36">
        <f t="shared" si="9"/>
        <v>1.1422960305290477</v>
      </c>
      <c r="N82" s="15"/>
    </row>
    <row r="83" spans="1:14" ht="15.75">
      <c r="A83" s="12"/>
      <c r="B83" s="34" t="s">
        <v>46</v>
      </c>
      <c r="C83" s="35">
        <v>242</v>
      </c>
      <c r="D83" s="35">
        <v>367</v>
      </c>
      <c r="E83" s="36">
        <f t="shared" si="5"/>
        <v>51.652892561983464</v>
      </c>
      <c r="F83" s="36">
        <f t="shared" si="7"/>
        <v>1.1689014874032551</v>
      </c>
      <c r="G83" s="35">
        <v>3801</v>
      </c>
      <c r="H83" s="35">
        <v>4025</v>
      </c>
      <c r="I83" s="36">
        <f t="shared" si="6"/>
        <v>5.8931860036832484</v>
      </c>
      <c r="J83" s="36">
        <f t="shared" si="8"/>
        <v>1.3142470915140454</v>
      </c>
      <c r="K83" s="79"/>
      <c r="L83" s="35">
        <v>21469</v>
      </c>
      <c r="M83" s="36">
        <f t="shared" si="9"/>
        <v>1.3317379027655785</v>
      </c>
      <c r="N83" s="15"/>
    </row>
    <row r="84" spans="1:14" ht="15.75">
      <c r="A84" s="12"/>
      <c r="B84" s="34" t="s">
        <v>49</v>
      </c>
      <c r="C84" s="35">
        <v>670</v>
      </c>
      <c r="D84" s="35">
        <v>600</v>
      </c>
      <c r="E84" s="36">
        <f t="shared" si="5"/>
        <v>-10.447761194029848</v>
      </c>
      <c r="F84" s="36">
        <f t="shared" si="7"/>
        <v>1.9110106061088639</v>
      </c>
      <c r="G84" s="35">
        <v>4895</v>
      </c>
      <c r="H84" s="35">
        <v>5479</v>
      </c>
      <c r="I84" s="36">
        <f t="shared" si="6"/>
        <v>11.930541368743608</v>
      </c>
      <c r="J84" s="36">
        <f t="shared" si="8"/>
        <v>1.7890086495417277</v>
      </c>
      <c r="K84" s="79"/>
      <c r="L84" s="35">
        <v>26039</v>
      </c>
      <c r="M84" s="36">
        <f t="shared" si="9"/>
        <v>1.615218373008193</v>
      </c>
      <c r="N84" s="15"/>
    </row>
    <row r="85" spans="1:14" ht="15.75">
      <c r="A85" s="12"/>
      <c r="B85" s="34" t="s">
        <v>37</v>
      </c>
      <c r="C85" s="35">
        <v>485</v>
      </c>
      <c r="D85" s="35">
        <v>428</v>
      </c>
      <c r="E85" s="36">
        <f t="shared" si="5"/>
        <v>-11.752577319587632</v>
      </c>
      <c r="F85" s="36">
        <f t="shared" si="7"/>
        <v>1.3631875656909895</v>
      </c>
      <c r="G85" s="35">
        <v>6930</v>
      </c>
      <c r="H85" s="35">
        <v>5028</v>
      </c>
      <c r="I85" s="36">
        <f t="shared" si="6"/>
        <v>-27.44588744588745</v>
      </c>
      <c r="J85" s="36">
        <f t="shared" si="8"/>
        <v>1.6417476710888497</v>
      </c>
      <c r="K85" s="79"/>
      <c r="L85" s="35">
        <v>41895</v>
      </c>
      <c r="M85" s="36">
        <f t="shared" si="9"/>
        <v>2.5987777463488708</v>
      </c>
      <c r="N85" s="15"/>
    </row>
    <row r="86" spans="1:14" ht="15.75">
      <c r="A86" s="12"/>
      <c r="B86" s="34" t="s">
        <v>45</v>
      </c>
      <c r="C86" s="35">
        <v>217</v>
      </c>
      <c r="D86" s="35">
        <v>222</v>
      </c>
      <c r="E86" s="36">
        <f t="shared" si="5"/>
        <v>2.3041474654377891</v>
      </c>
      <c r="F86" s="36">
        <f>+(D86*100)/$D$87</f>
        <v>0.7070739242602796</v>
      </c>
      <c r="G86" s="35">
        <v>3163</v>
      </c>
      <c r="H86" s="35">
        <v>2918</v>
      </c>
      <c r="I86" s="36">
        <f t="shared" si="6"/>
        <v>-7.7458109389819789</v>
      </c>
      <c r="J86" s="36">
        <f t="shared" si="8"/>
        <v>0.95278832622061715</v>
      </c>
      <c r="K86" s="79"/>
      <c r="L86" s="35">
        <v>18744</v>
      </c>
      <c r="M86" s="36">
        <f t="shared" si="9"/>
        <v>1.1627041431570171</v>
      </c>
      <c r="N86" s="15"/>
    </row>
    <row r="87" spans="1:14" ht="15.75">
      <c r="A87" s="12"/>
      <c r="B87" s="40" t="s">
        <v>70</v>
      </c>
      <c r="C87" s="42">
        <f>SUM(C55:C86)</f>
        <v>28965</v>
      </c>
      <c r="D87" s="42">
        <f>SUM(D55:D86)</f>
        <v>31397</v>
      </c>
      <c r="E87" s="38">
        <f t="shared" si="5"/>
        <v>8.3963404108406756</v>
      </c>
      <c r="F87" s="38">
        <f>SUM(F55:F86)</f>
        <v>100</v>
      </c>
      <c r="G87" s="42">
        <f>SUM(G55:G86)</f>
        <v>303672</v>
      </c>
      <c r="H87" s="42">
        <f>SUM(H55:H86)</f>
        <v>306259</v>
      </c>
      <c r="I87" s="38">
        <f t="shared" si="6"/>
        <v>0.85190600384625892</v>
      </c>
      <c r="J87" s="38">
        <f>SUM(J55:J86)</f>
        <v>100.00000000000001</v>
      </c>
      <c r="K87" s="4"/>
      <c r="L87" s="42">
        <f>SUM(L55:L86)</f>
        <v>1612104</v>
      </c>
      <c r="M87" s="38">
        <f>SUM(M55:M86)</f>
        <v>99.999999999999986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309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256</v>
      </c>
      <c r="C90" s="104" t="s">
        <v>319</v>
      </c>
      <c r="D90" s="104"/>
      <c r="E90" s="101" t="s">
        <v>316</v>
      </c>
      <c r="F90" s="101" t="s">
        <v>306</v>
      </c>
      <c r="G90" s="105" t="s">
        <v>321</v>
      </c>
      <c r="H90" s="106"/>
      <c r="I90" s="101" t="s">
        <v>316</v>
      </c>
      <c r="J90" s="101" t="s">
        <v>306</v>
      </c>
      <c r="K90" s="94"/>
      <c r="L90" s="86" t="s">
        <v>312</v>
      </c>
      <c r="M90" s="101" t="s">
        <v>101</v>
      </c>
      <c r="N90" s="15"/>
    </row>
    <row r="91" spans="1:14" ht="15.75">
      <c r="A91" s="12"/>
      <c r="B91" s="30"/>
      <c r="C91" s="31">
        <v>2017</v>
      </c>
      <c r="D91" s="31">
        <v>2018</v>
      </c>
      <c r="E91" s="101"/>
      <c r="F91" s="101"/>
      <c r="G91" s="31">
        <v>2017</v>
      </c>
      <c r="H91" s="31">
        <v>2018</v>
      </c>
      <c r="I91" s="101"/>
      <c r="J91" s="101"/>
      <c r="K91" s="94"/>
      <c r="L91" s="39" t="s">
        <v>318</v>
      </c>
      <c r="M91" s="101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211</v>
      </c>
      <c r="D93" s="35">
        <f>D17-D55</f>
        <v>277</v>
      </c>
      <c r="E93" s="36">
        <f t="shared" ref="E93:E125" si="10">IF(ISBLANK(D93),"",(IFERROR(((D93/C93-1)*100),"")))</f>
        <v>31.279620853080559</v>
      </c>
      <c r="F93" s="36">
        <f>+(D93*100)/$D$125</f>
        <v>0.98185169431447616</v>
      </c>
      <c r="G93" s="35">
        <f>G17-G55</f>
        <v>2439</v>
      </c>
      <c r="H93" s="35">
        <f>H17-H55</f>
        <v>1367</v>
      </c>
      <c r="I93" s="36">
        <f t="shared" ref="I93:I125" si="11">IF(ISBLANK(H93),"",(IFERROR(((H93/G93-1)*100),"")))</f>
        <v>-43.952439524395245</v>
      </c>
      <c r="J93" s="36">
        <f>+(H93*100)/$H$125</f>
        <v>0.52366851438268791</v>
      </c>
      <c r="K93" s="79"/>
      <c r="L93" s="35">
        <f>L17-L55</f>
        <v>8349</v>
      </c>
      <c r="M93" s="36">
        <f>+(L93*100)/$L$125</f>
        <v>0.67076350063187862</v>
      </c>
      <c r="N93" s="15"/>
    </row>
    <row r="94" spans="1:14" ht="15.75">
      <c r="A94" s="12"/>
      <c r="B94" s="34" t="s">
        <v>43</v>
      </c>
      <c r="C94" s="35">
        <f t="shared" ref="C94:D124" si="12">C18-C56</f>
        <v>201</v>
      </c>
      <c r="D94" s="35">
        <f t="shared" si="12"/>
        <v>336</v>
      </c>
      <c r="E94" s="36">
        <f t="shared" si="10"/>
        <v>67.164179104477611</v>
      </c>
      <c r="F94" s="36">
        <f t="shared" ref="F94:F124" si="13">+(D94*100)/$D$125</f>
        <v>1.1909825606125053</v>
      </c>
      <c r="G94" s="35">
        <f t="shared" ref="G94:H94" si="14">G18-G56</f>
        <v>2491</v>
      </c>
      <c r="H94" s="35">
        <f t="shared" si="14"/>
        <v>3065</v>
      </c>
      <c r="I94" s="36">
        <f t="shared" si="11"/>
        <v>23.04295463669208</v>
      </c>
      <c r="J94" s="36">
        <f t="shared" ref="J94:J124" si="15">+(H94*100)/$H$125</f>
        <v>1.1741360618748635</v>
      </c>
      <c r="K94" s="79"/>
      <c r="L94" s="35">
        <f t="shared" ref="L94" si="16">L18-L56</f>
        <v>14672</v>
      </c>
      <c r="M94" s="36">
        <f t="shared" ref="M94:M124" si="17">+(L94*100)/$L$125</f>
        <v>1.1787569866176697</v>
      </c>
      <c r="N94" s="15"/>
    </row>
    <row r="95" spans="1:14" ht="15.75">
      <c r="A95" s="12"/>
      <c r="B95" s="34" t="s">
        <v>33</v>
      </c>
      <c r="C95" s="35">
        <f t="shared" si="12"/>
        <v>1789</v>
      </c>
      <c r="D95" s="35">
        <f t="shared" si="12"/>
        <v>3231</v>
      </c>
      <c r="E95" s="36">
        <f t="shared" si="10"/>
        <v>80.603689211850195</v>
      </c>
      <c r="F95" s="36">
        <f t="shared" si="13"/>
        <v>11.452573373032752</v>
      </c>
      <c r="G95" s="35">
        <f t="shared" ref="G95:H95" si="18">G19-G57</f>
        <v>15104</v>
      </c>
      <c r="H95" s="35">
        <f t="shared" si="18"/>
        <v>20524</v>
      </c>
      <c r="I95" s="36">
        <f t="shared" si="11"/>
        <v>35.884533898305079</v>
      </c>
      <c r="J95" s="36">
        <f t="shared" si="15"/>
        <v>7.8623062100879935</v>
      </c>
      <c r="K95" s="79"/>
      <c r="L95" s="35">
        <f t="shared" ref="L95" si="19">L19-L57</f>
        <v>84618</v>
      </c>
      <c r="M95" s="36">
        <f t="shared" si="17"/>
        <v>6.798259180317201</v>
      </c>
      <c r="N95" s="15"/>
    </row>
    <row r="96" spans="1:14" ht="15.75">
      <c r="A96" s="12"/>
      <c r="B96" s="34" t="s">
        <v>30</v>
      </c>
      <c r="C96" s="35">
        <f t="shared" si="12"/>
        <v>7973</v>
      </c>
      <c r="D96" s="35">
        <f t="shared" si="12"/>
        <v>8967</v>
      </c>
      <c r="E96" s="36">
        <f t="shared" si="10"/>
        <v>12.46707638279192</v>
      </c>
      <c r="F96" s="36">
        <f t="shared" si="13"/>
        <v>31.784347086346237</v>
      </c>
      <c r="G96" s="35">
        <f t="shared" ref="G96:H96" si="20">G20-G58</f>
        <v>83345</v>
      </c>
      <c r="H96" s="35">
        <f t="shared" si="20"/>
        <v>96221</v>
      </c>
      <c r="I96" s="36">
        <f t="shared" si="11"/>
        <v>15.449037134801124</v>
      </c>
      <c r="J96" s="36">
        <f t="shared" si="15"/>
        <v>36.860210769873163</v>
      </c>
      <c r="K96" s="79"/>
      <c r="L96" s="35">
        <f t="shared" ref="L96" si="21">L20-L58</f>
        <v>435901</v>
      </c>
      <c r="M96" s="36">
        <f t="shared" si="17"/>
        <v>35.020539069222245</v>
      </c>
      <c r="N96" s="15"/>
    </row>
    <row r="97" spans="1:14" ht="15.75">
      <c r="A97" s="12"/>
      <c r="B97" s="34" t="s">
        <v>34</v>
      </c>
      <c r="C97" s="35">
        <f t="shared" si="12"/>
        <v>832</v>
      </c>
      <c r="D97" s="35">
        <f t="shared" si="12"/>
        <v>994</v>
      </c>
      <c r="E97" s="36">
        <f t="shared" si="10"/>
        <v>19.471153846153854</v>
      </c>
      <c r="F97" s="36">
        <f t="shared" si="13"/>
        <v>3.5233234084786615</v>
      </c>
      <c r="G97" s="35">
        <f t="shared" ref="G97:H97" si="22">G21-G59</f>
        <v>10020</v>
      </c>
      <c r="H97" s="35">
        <f t="shared" si="22"/>
        <v>9878</v>
      </c>
      <c r="I97" s="36">
        <f t="shared" si="11"/>
        <v>-1.4171656686626788</v>
      </c>
      <c r="J97" s="36">
        <f t="shared" si="15"/>
        <v>3.7840509034909959</v>
      </c>
      <c r="K97" s="79"/>
      <c r="L97" s="35">
        <f t="shared" ref="L97" si="23">L21-L59</f>
        <v>44240</v>
      </c>
      <c r="M97" s="36">
        <f t="shared" si="17"/>
        <v>3.5542672497250343</v>
      </c>
      <c r="N97" s="15"/>
    </row>
    <row r="98" spans="1:14" ht="15.75">
      <c r="A98" s="12"/>
      <c r="B98" s="34" t="s">
        <v>32</v>
      </c>
      <c r="C98" s="35">
        <f t="shared" si="12"/>
        <v>1716</v>
      </c>
      <c r="D98" s="35">
        <f t="shared" si="12"/>
        <v>1474</v>
      </c>
      <c r="E98" s="36">
        <f t="shared" si="10"/>
        <v>-14.102564102564108</v>
      </c>
      <c r="F98" s="36">
        <f t="shared" si="13"/>
        <v>5.2247270664965262</v>
      </c>
      <c r="G98" s="35">
        <f t="shared" ref="G98:H98" si="24">G22-G60</f>
        <v>16456</v>
      </c>
      <c r="H98" s="35">
        <f t="shared" si="24"/>
        <v>13451</v>
      </c>
      <c r="I98" s="36">
        <f t="shared" si="11"/>
        <v>-18.260816723383567</v>
      </c>
      <c r="J98" s="36">
        <f t="shared" si="15"/>
        <v>5.1527909195036834</v>
      </c>
      <c r="K98" s="79"/>
      <c r="L98" s="35">
        <f t="shared" ref="L98" si="25">L22-L60</f>
        <v>110134</v>
      </c>
      <c r="M98" s="36">
        <f t="shared" si="17"/>
        <v>8.8482294141323905</v>
      </c>
      <c r="N98" s="15"/>
    </row>
    <row r="99" spans="1:14" ht="15.75">
      <c r="A99" s="12"/>
      <c r="B99" s="34" t="s">
        <v>35</v>
      </c>
      <c r="C99" s="35">
        <f t="shared" si="12"/>
        <v>340</v>
      </c>
      <c r="D99" s="35">
        <f t="shared" si="12"/>
        <v>396</v>
      </c>
      <c r="E99" s="36">
        <f t="shared" si="10"/>
        <v>16.470588235294127</v>
      </c>
      <c r="F99" s="36">
        <f t="shared" si="13"/>
        <v>1.4036580178647384</v>
      </c>
      <c r="G99" s="35">
        <f t="shared" ref="G99:H99" si="26">G23-G61</f>
        <v>5050</v>
      </c>
      <c r="H99" s="35">
        <f t="shared" si="26"/>
        <v>3832</v>
      </c>
      <c r="I99" s="36">
        <f t="shared" si="11"/>
        <v>-24.118811881188119</v>
      </c>
      <c r="J99" s="36">
        <f t="shared" si="15"/>
        <v>1.4679573863309876</v>
      </c>
      <c r="K99" s="79"/>
      <c r="L99" s="35">
        <f t="shared" ref="L99" si="27">L23-L61</f>
        <v>24621</v>
      </c>
      <c r="M99" s="36">
        <f t="shared" si="17"/>
        <v>1.9780654149068733</v>
      </c>
      <c r="N99" s="15"/>
    </row>
    <row r="100" spans="1:14" ht="15.75">
      <c r="A100" s="12"/>
      <c r="B100" s="34" t="s">
        <v>41</v>
      </c>
      <c r="C100" s="35">
        <f t="shared" si="12"/>
        <v>617</v>
      </c>
      <c r="D100" s="35">
        <f t="shared" si="12"/>
        <v>1211</v>
      </c>
      <c r="E100" s="36">
        <f t="shared" si="10"/>
        <v>96.272285251215564</v>
      </c>
      <c r="F100" s="36">
        <f t="shared" si="13"/>
        <v>4.2924996455409046</v>
      </c>
      <c r="G100" s="35">
        <f t="shared" ref="G100:H100" si="28">G24-G62</f>
        <v>9602</v>
      </c>
      <c r="H100" s="35">
        <f t="shared" si="28"/>
        <v>8636</v>
      </c>
      <c r="I100" s="36">
        <f t="shared" si="11"/>
        <v>-10.060404082482821</v>
      </c>
      <c r="J100" s="36">
        <f t="shared" si="15"/>
        <v>3.3082672203430086</v>
      </c>
      <c r="K100" s="79"/>
      <c r="L100" s="35">
        <f t="shared" ref="L100" si="29">L24-L62</f>
        <v>41262</v>
      </c>
      <c r="M100" s="36">
        <f t="shared" si="17"/>
        <v>3.3150130031228384</v>
      </c>
      <c r="N100" s="15"/>
    </row>
    <row r="101" spans="1:14" ht="15.75">
      <c r="A101" s="12"/>
      <c r="B101" s="34" t="s">
        <v>52</v>
      </c>
      <c r="C101" s="35">
        <f t="shared" si="12"/>
        <v>124</v>
      </c>
      <c r="D101" s="35">
        <f t="shared" si="12"/>
        <v>94</v>
      </c>
      <c r="E101" s="36">
        <f t="shared" si="10"/>
        <v>-24.193548387096776</v>
      </c>
      <c r="F101" s="36">
        <f t="shared" si="13"/>
        <v>0.33319154969516518</v>
      </c>
      <c r="G101" s="35">
        <f t="shared" ref="G101:H101" si="30">G25-G63</f>
        <v>1599</v>
      </c>
      <c r="H101" s="35">
        <f t="shared" si="30"/>
        <v>1612</v>
      </c>
      <c r="I101" s="36">
        <f t="shared" si="11"/>
        <v>0.81300813008129413</v>
      </c>
      <c r="J101" s="36">
        <f t="shared" si="15"/>
        <v>0.61752278360270152</v>
      </c>
      <c r="K101" s="79"/>
      <c r="L101" s="35">
        <f t="shared" ref="L101" si="31">L25-L63</f>
        <v>8592</v>
      </c>
      <c r="M101" s="36">
        <f t="shared" si="17"/>
        <v>0.69028626151983485</v>
      </c>
      <c r="N101" s="15"/>
    </row>
    <row r="102" spans="1:14" ht="15.75">
      <c r="A102" s="12"/>
      <c r="B102" s="34" t="s">
        <v>38</v>
      </c>
      <c r="C102" s="35">
        <f t="shared" si="12"/>
        <v>554</v>
      </c>
      <c r="D102" s="35">
        <f t="shared" si="12"/>
        <v>615</v>
      </c>
      <c r="E102" s="36">
        <f t="shared" si="10"/>
        <v>11.010830324909747</v>
      </c>
      <c r="F102" s="36">
        <f t="shared" si="13"/>
        <v>2.1799234368353892</v>
      </c>
      <c r="G102" s="35">
        <f t="shared" ref="G102:H102" si="32">G26-G64</f>
        <v>6757</v>
      </c>
      <c r="H102" s="35">
        <f t="shared" si="32"/>
        <v>6502</v>
      </c>
      <c r="I102" s="36">
        <f t="shared" si="11"/>
        <v>-3.7738641408909257</v>
      </c>
      <c r="J102" s="36">
        <f t="shared" si="15"/>
        <v>2.4907773815041967</v>
      </c>
      <c r="K102" s="79"/>
      <c r="L102" s="35">
        <f t="shared" ref="L102" si="33">L26-L64</f>
        <v>33989</v>
      </c>
      <c r="M102" s="36">
        <f t="shared" si="17"/>
        <v>2.7306959663405106</v>
      </c>
      <c r="N102" s="15"/>
    </row>
    <row r="103" spans="1:14" ht="15.75">
      <c r="A103" s="12"/>
      <c r="B103" s="34" t="s">
        <v>57</v>
      </c>
      <c r="C103" s="35">
        <f t="shared" si="12"/>
        <v>0</v>
      </c>
      <c r="D103" s="35">
        <f t="shared" si="12"/>
        <v>0</v>
      </c>
      <c r="E103" s="36" t="str">
        <f t="shared" si="10"/>
        <v/>
      </c>
      <c r="F103" s="36">
        <f t="shared" si="13"/>
        <v>0</v>
      </c>
      <c r="G103" s="35">
        <f t="shared" ref="G103:H103" si="34">G27-G65</f>
        <v>1</v>
      </c>
      <c r="H103" s="35">
        <f t="shared" si="34"/>
        <v>0</v>
      </c>
      <c r="I103" s="36">
        <f t="shared" si="11"/>
        <v>-100</v>
      </c>
      <c r="J103" s="36">
        <f t="shared" si="15"/>
        <v>0</v>
      </c>
      <c r="K103" s="79"/>
      <c r="L103" s="35">
        <f t="shared" ref="L103" si="35">L27-L65</f>
        <v>35</v>
      </c>
      <c r="M103" s="36">
        <f t="shared" si="17"/>
        <v>2.8119202925039827E-3</v>
      </c>
      <c r="N103" s="15"/>
    </row>
    <row r="104" spans="1:14" ht="15.75">
      <c r="A104" s="12"/>
      <c r="B104" s="34" t="s">
        <v>56</v>
      </c>
      <c r="C104" s="35">
        <f t="shared" si="12"/>
        <v>27</v>
      </c>
      <c r="D104" s="35">
        <f t="shared" si="12"/>
        <v>29</v>
      </c>
      <c r="E104" s="36">
        <f t="shared" si="10"/>
        <v>7.4074074074074181</v>
      </c>
      <c r="F104" s="36">
        <f t="shared" si="13"/>
        <v>0.10279313767191266</v>
      </c>
      <c r="G104" s="35">
        <f t="shared" ref="G104:H104" si="36">G28-G66</f>
        <v>328</v>
      </c>
      <c r="H104" s="35">
        <f t="shared" si="36"/>
        <v>308</v>
      </c>
      <c r="I104" s="36">
        <f t="shared" si="11"/>
        <v>-6.0975609756097615</v>
      </c>
      <c r="J104" s="36">
        <f t="shared" si="15"/>
        <v>0.11798822416230276</v>
      </c>
      <c r="K104" s="79"/>
      <c r="L104" s="35">
        <f t="shared" ref="L104" si="37">L28-L66</f>
        <v>1287</v>
      </c>
      <c r="M104" s="36">
        <f t="shared" si="17"/>
        <v>0.10339832618436075</v>
      </c>
      <c r="N104" s="15"/>
    </row>
    <row r="105" spans="1:14" ht="15.75">
      <c r="A105" s="12"/>
      <c r="B105" s="34" t="s">
        <v>39</v>
      </c>
      <c r="C105" s="35">
        <f t="shared" si="12"/>
        <v>286</v>
      </c>
      <c r="D105" s="35">
        <f t="shared" si="12"/>
        <v>525</v>
      </c>
      <c r="E105" s="36">
        <f t="shared" si="10"/>
        <v>83.56643356643356</v>
      </c>
      <c r="F105" s="36">
        <f t="shared" si="13"/>
        <v>1.8609102509570397</v>
      </c>
      <c r="G105" s="35">
        <f t="shared" ref="G105:H105" si="38">G29-G67</f>
        <v>4077</v>
      </c>
      <c r="H105" s="35">
        <f t="shared" si="38"/>
        <v>4753</v>
      </c>
      <c r="I105" s="36">
        <f t="shared" si="11"/>
        <v>16.58081922982586</v>
      </c>
      <c r="J105" s="36">
        <f t="shared" si="15"/>
        <v>1.8207728228682631</v>
      </c>
      <c r="K105" s="79"/>
      <c r="L105" s="35">
        <f t="shared" ref="L105" si="39">L29-L67</f>
        <v>24429</v>
      </c>
      <c r="M105" s="36">
        <f t="shared" si="17"/>
        <v>1.9626400235879942</v>
      </c>
      <c r="N105" s="15"/>
    </row>
    <row r="106" spans="1:14" ht="15.75">
      <c r="A106" s="12"/>
      <c r="B106" s="34" t="s">
        <v>31</v>
      </c>
      <c r="C106" s="35">
        <f t="shared" si="12"/>
        <v>4482</v>
      </c>
      <c r="D106" s="35">
        <f t="shared" si="12"/>
        <v>5196</v>
      </c>
      <c r="E106" s="36">
        <f t="shared" si="10"/>
        <v>15.930388219544845</v>
      </c>
      <c r="F106" s="36">
        <f t="shared" si="13"/>
        <v>18.417694598043386</v>
      </c>
      <c r="G106" s="35">
        <f t="shared" ref="G106:H106" si="40">G30-G68</f>
        <v>32638</v>
      </c>
      <c r="H106" s="35">
        <f t="shared" si="40"/>
        <v>42603</v>
      </c>
      <c r="I106" s="36">
        <f t="shared" si="11"/>
        <v>30.53189533672407</v>
      </c>
      <c r="J106" s="36">
        <f t="shared" si="15"/>
        <v>16.320299720735665</v>
      </c>
      <c r="K106" s="79"/>
      <c r="L106" s="35">
        <f t="shared" ref="L106" si="41">L30-L68</f>
        <v>149314</v>
      </c>
      <c r="M106" s="36">
        <f t="shared" si="17"/>
        <v>11.995973330141135</v>
      </c>
      <c r="N106" s="15"/>
    </row>
    <row r="107" spans="1:14" ht="15.75">
      <c r="A107" s="12"/>
      <c r="B107" s="34" t="s">
        <v>58</v>
      </c>
      <c r="C107" s="35">
        <f t="shared" si="12"/>
        <v>1</v>
      </c>
      <c r="D107" s="35">
        <f t="shared" si="12"/>
        <v>0</v>
      </c>
      <c r="E107" s="36">
        <f t="shared" si="10"/>
        <v>-100</v>
      </c>
      <c r="F107" s="36">
        <f t="shared" si="13"/>
        <v>0</v>
      </c>
      <c r="G107" s="35">
        <f t="shared" ref="G107:H107" si="42">G31-G69</f>
        <v>2</v>
      </c>
      <c r="H107" s="35">
        <f t="shared" si="42"/>
        <v>2</v>
      </c>
      <c r="I107" s="36">
        <f t="shared" si="11"/>
        <v>0</v>
      </c>
      <c r="J107" s="36">
        <f t="shared" si="15"/>
        <v>7.6615729975521279E-4</v>
      </c>
      <c r="K107" s="79"/>
      <c r="L107" s="35">
        <f t="shared" ref="L107" si="43">L31-L69</f>
        <v>30</v>
      </c>
      <c r="M107" s="36">
        <f t="shared" si="17"/>
        <v>2.4102173935748425E-3</v>
      </c>
      <c r="N107" s="15"/>
    </row>
    <row r="108" spans="1:14" ht="15.75">
      <c r="A108" s="12"/>
      <c r="B108" s="34" t="s">
        <v>55</v>
      </c>
      <c r="C108" s="35">
        <f t="shared" si="12"/>
        <v>62</v>
      </c>
      <c r="D108" s="35">
        <f t="shared" si="12"/>
        <v>63</v>
      </c>
      <c r="E108" s="36">
        <f t="shared" si="10"/>
        <v>1.6129032258064502</v>
      </c>
      <c r="F108" s="36">
        <f t="shared" si="13"/>
        <v>0.22330923011484474</v>
      </c>
      <c r="G108" s="35">
        <f t="shared" ref="G108:H108" si="44">G32-G70</f>
        <v>471</v>
      </c>
      <c r="H108" s="35">
        <f t="shared" si="44"/>
        <v>651</v>
      </c>
      <c r="I108" s="36">
        <f t="shared" si="11"/>
        <v>38.216560509554128</v>
      </c>
      <c r="J108" s="36">
        <f t="shared" si="15"/>
        <v>0.24938420107032175</v>
      </c>
      <c r="K108" s="79"/>
      <c r="L108" s="35">
        <f t="shared" ref="L108" si="45">L32-L70</f>
        <v>2031</v>
      </c>
      <c r="M108" s="36">
        <f t="shared" si="17"/>
        <v>0.16317171754501683</v>
      </c>
      <c r="N108" s="15"/>
    </row>
    <row r="109" spans="1:14" ht="15.75">
      <c r="A109" s="12"/>
      <c r="B109" s="34" t="s">
        <v>47</v>
      </c>
      <c r="C109" s="35">
        <f t="shared" si="12"/>
        <v>368</v>
      </c>
      <c r="D109" s="35">
        <f t="shared" si="12"/>
        <v>550</v>
      </c>
      <c r="E109" s="36">
        <f t="shared" si="10"/>
        <v>49.456521739130444</v>
      </c>
      <c r="F109" s="36">
        <f t="shared" si="13"/>
        <v>1.9495250248121367</v>
      </c>
      <c r="G109" s="35">
        <f t="shared" ref="G109:H109" si="46">G33-G71</f>
        <v>6708</v>
      </c>
      <c r="H109" s="35">
        <f t="shared" si="46"/>
        <v>4676</v>
      </c>
      <c r="I109" s="36">
        <f t="shared" si="11"/>
        <v>-30.292188431723311</v>
      </c>
      <c r="J109" s="36">
        <f t="shared" si="15"/>
        <v>1.7912757668276873</v>
      </c>
      <c r="K109" s="79"/>
      <c r="L109" s="35">
        <f t="shared" ref="L109" si="47">L33-L71</f>
        <v>20335</v>
      </c>
      <c r="M109" s="36">
        <f t="shared" si="17"/>
        <v>1.633725689944814</v>
      </c>
      <c r="N109" s="15"/>
    </row>
    <row r="110" spans="1:14" ht="15.75">
      <c r="A110" s="12"/>
      <c r="B110" s="34" t="s">
        <v>40</v>
      </c>
      <c r="C110" s="35">
        <f t="shared" si="12"/>
        <v>492</v>
      </c>
      <c r="D110" s="35">
        <f t="shared" si="12"/>
        <v>370</v>
      </c>
      <c r="E110" s="36">
        <f t="shared" si="10"/>
        <v>-24.796747967479671</v>
      </c>
      <c r="F110" s="36">
        <f t="shared" si="13"/>
        <v>1.3114986530554373</v>
      </c>
      <c r="G110" s="35">
        <f t="shared" ref="G110:H110" si="48">G34-G72</f>
        <v>5065</v>
      </c>
      <c r="H110" s="35">
        <f t="shared" si="48"/>
        <v>4410</v>
      </c>
      <c r="I110" s="36">
        <f t="shared" si="11"/>
        <v>-12.931885488647577</v>
      </c>
      <c r="J110" s="36">
        <f t="shared" si="15"/>
        <v>1.6893768459602441</v>
      </c>
      <c r="K110" s="79"/>
      <c r="L110" s="35">
        <f t="shared" ref="L110" si="49">L34-L72</f>
        <v>29054</v>
      </c>
      <c r="M110" s="36">
        <f t="shared" si="17"/>
        <v>2.3342152050974492</v>
      </c>
      <c r="N110" s="15"/>
    </row>
    <row r="111" spans="1:14" ht="15.75">
      <c r="A111" s="12"/>
      <c r="B111" s="34" t="s">
        <v>44</v>
      </c>
      <c r="C111" s="35">
        <f t="shared" si="12"/>
        <v>343</v>
      </c>
      <c r="D111" s="35">
        <f t="shared" si="12"/>
        <v>310</v>
      </c>
      <c r="E111" s="36">
        <f t="shared" si="10"/>
        <v>-9.6209912536443181</v>
      </c>
      <c r="F111" s="36">
        <f t="shared" si="13"/>
        <v>1.0988231958032042</v>
      </c>
      <c r="G111" s="35">
        <f t="shared" ref="G111:H111" si="50">G35-G73</f>
        <v>4772</v>
      </c>
      <c r="H111" s="35">
        <f t="shared" si="50"/>
        <v>3367</v>
      </c>
      <c r="I111" s="36">
        <f t="shared" si="11"/>
        <v>-29.442581726739313</v>
      </c>
      <c r="J111" s="36">
        <f t="shared" si="15"/>
        <v>1.2898258141379007</v>
      </c>
      <c r="K111" s="79"/>
      <c r="L111" s="35">
        <f t="shared" ref="L111" si="51">L35-L73</f>
        <v>22479</v>
      </c>
      <c r="M111" s="36">
        <f t="shared" si="17"/>
        <v>1.8059758930056296</v>
      </c>
      <c r="N111" s="15"/>
    </row>
    <row r="112" spans="1:14" ht="15.75">
      <c r="A112" s="12"/>
      <c r="B112" s="34" t="s">
        <v>36</v>
      </c>
      <c r="C112" s="35">
        <f t="shared" si="12"/>
        <v>425</v>
      </c>
      <c r="D112" s="35">
        <f t="shared" si="12"/>
        <v>741</v>
      </c>
      <c r="E112" s="36">
        <f t="shared" si="10"/>
        <v>74.35294117647058</v>
      </c>
      <c r="F112" s="36">
        <f t="shared" si="13"/>
        <v>2.6265418970650787</v>
      </c>
      <c r="G112" s="35">
        <f t="shared" ref="G112:H112" si="52">G36-G74</f>
        <v>4316</v>
      </c>
      <c r="H112" s="35">
        <f t="shared" si="52"/>
        <v>5526</v>
      </c>
      <c r="I112" s="36">
        <f t="shared" si="11"/>
        <v>28.035217794253931</v>
      </c>
      <c r="J112" s="36">
        <f t="shared" si="15"/>
        <v>2.1168926192236528</v>
      </c>
      <c r="K112" s="79"/>
      <c r="L112" s="35">
        <f t="shared" ref="L112" si="53">L36-L74</f>
        <v>23864</v>
      </c>
      <c r="M112" s="36">
        <f t="shared" si="17"/>
        <v>1.9172475960090014</v>
      </c>
      <c r="N112" s="15"/>
    </row>
    <row r="113" spans="1:14" ht="15.75">
      <c r="A113" s="12"/>
      <c r="B113" s="34" t="s">
        <v>48</v>
      </c>
      <c r="C113" s="35">
        <f t="shared" si="12"/>
        <v>523</v>
      </c>
      <c r="D113" s="35">
        <f t="shared" si="12"/>
        <v>455</v>
      </c>
      <c r="E113" s="36">
        <f t="shared" si="10"/>
        <v>-13.001912045889096</v>
      </c>
      <c r="F113" s="36">
        <f t="shared" si="13"/>
        <v>1.6127888841627676</v>
      </c>
      <c r="G113" s="35">
        <f t="shared" ref="G113:H113" si="54">G37-G75</f>
        <v>4426</v>
      </c>
      <c r="H113" s="35">
        <f t="shared" si="54"/>
        <v>4095</v>
      </c>
      <c r="I113" s="36">
        <f t="shared" si="11"/>
        <v>-7.4785359240849498</v>
      </c>
      <c r="J113" s="36">
        <f t="shared" si="15"/>
        <v>1.568707071248798</v>
      </c>
      <c r="K113" s="79"/>
      <c r="L113" s="35">
        <f t="shared" ref="L113" si="55">L37-L75</f>
        <v>19588</v>
      </c>
      <c r="M113" s="36">
        <f t="shared" si="17"/>
        <v>1.5737112768448005</v>
      </c>
      <c r="N113" s="15"/>
    </row>
    <row r="114" spans="1:14" ht="15.75">
      <c r="A114" s="12"/>
      <c r="B114" s="34" t="s">
        <v>85</v>
      </c>
      <c r="C114" s="35">
        <f t="shared" si="12"/>
        <v>0</v>
      </c>
      <c r="D114" s="35">
        <f t="shared" si="12"/>
        <v>1</v>
      </c>
      <c r="E114" s="36" t="str">
        <f t="shared" si="10"/>
        <v/>
      </c>
      <c r="F114" s="36">
        <f t="shared" si="13"/>
        <v>3.544590954203885E-3</v>
      </c>
      <c r="G114" s="35">
        <f t="shared" ref="G114:H114" si="56">G38-G76</f>
        <v>9</v>
      </c>
      <c r="H114" s="35">
        <f t="shared" si="56"/>
        <v>7</v>
      </c>
      <c r="I114" s="36">
        <f t="shared" si="11"/>
        <v>-22.222222222222221</v>
      </c>
      <c r="J114" s="36">
        <f t="shared" si="15"/>
        <v>2.6815505491432448E-3</v>
      </c>
      <c r="K114" s="79"/>
      <c r="L114" s="35">
        <f t="shared" ref="L114" si="57">L38-L76</f>
        <v>33</v>
      </c>
      <c r="M114" s="36">
        <f t="shared" si="17"/>
        <v>2.6512391329323267E-3</v>
      </c>
      <c r="N114" s="15"/>
    </row>
    <row r="115" spans="1:14" ht="15.75">
      <c r="A115" s="12"/>
      <c r="B115" s="34" t="s">
        <v>53</v>
      </c>
      <c r="C115" s="35">
        <f t="shared" si="12"/>
        <v>49</v>
      </c>
      <c r="D115" s="35">
        <f t="shared" si="12"/>
        <v>64</v>
      </c>
      <c r="E115" s="36">
        <f t="shared" si="10"/>
        <v>30.612244897959172</v>
      </c>
      <c r="F115" s="36">
        <f t="shared" si="13"/>
        <v>0.22685382106904864</v>
      </c>
      <c r="G115" s="35">
        <f t="shared" ref="G115:H115" si="58">G39-G77</f>
        <v>941</v>
      </c>
      <c r="H115" s="35">
        <f t="shared" si="58"/>
        <v>954</v>
      </c>
      <c r="I115" s="36">
        <f t="shared" si="11"/>
        <v>1.381509032943673</v>
      </c>
      <c r="J115" s="36">
        <f t="shared" si="15"/>
        <v>0.36545703198323648</v>
      </c>
      <c r="K115" s="79"/>
      <c r="L115" s="35">
        <f t="shared" ref="L115" si="59">L39-L77</f>
        <v>4516</v>
      </c>
      <c r="M115" s="36">
        <f t="shared" si="17"/>
        <v>0.36281805831279962</v>
      </c>
      <c r="N115" s="15"/>
    </row>
    <row r="116" spans="1:14" ht="15.75">
      <c r="A116" s="12"/>
      <c r="B116" s="34" t="s">
        <v>50</v>
      </c>
      <c r="C116" s="35">
        <f t="shared" si="12"/>
        <v>189</v>
      </c>
      <c r="D116" s="35">
        <f t="shared" si="12"/>
        <v>217</v>
      </c>
      <c r="E116" s="36">
        <f t="shared" si="10"/>
        <v>14.814814814814813</v>
      </c>
      <c r="F116" s="36">
        <f t="shared" si="13"/>
        <v>0.76917623706224303</v>
      </c>
      <c r="G116" s="35">
        <f t="shared" ref="G116:H116" si="60">G40-G78</f>
        <v>2576</v>
      </c>
      <c r="H116" s="35">
        <f t="shared" si="60"/>
        <v>2105</v>
      </c>
      <c r="I116" s="36">
        <f t="shared" si="11"/>
        <v>-18.284161490683225</v>
      </c>
      <c r="J116" s="36">
        <f t="shared" si="15"/>
        <v>0.80638055799236141</v>
      </c>
      <c r="K116" s="79"/>
      <c r="L116" s="35">
        <f t="shared" ref="L116" si="61">L40-L78</f>
        <v>10322</v>
      </c>
      <c r="M116" s="36">
        <f t="shared" si="17"/>
        <v>0.82927546454931744</v>
      </c>
      <c r="N116" s="15"/>
    </row>
    <row r="117" spans="1:14" ht="15.75">
      <c r="A117" s="12"/>
      <c r="B117" s="34" t="s">
        <v>54</v>
      </c>
      <c r="C117" s="35">
        <f t="shared" si="12"/>
        <v>42</v>
      </c>
      <c r="D117" s="35">
        <f t="shared" si="12"/>
        <v>72</v>
      </c>
      <c r="E117" s="36">
        <f t="shared" si="10"/>
        <v>71.428571428571416</v>
      </c>
      <c r="F117" s="36">
        <f t="shared" si="13"/>
        <v>0.25521054870267973</v>
      </c>
      <c r="G117" s="35">
        <f t="shared" ref="G117:H117" si="62">G41-G79</f>
        <v>437</v>
      </c>
      <c r="H117" s="35">
        <f t="shared" si="62"/>
        <v>619</v>
      </c>
      <c r="I117" s="36">
        <f t="shared" si="11"/>
        <v>41.647597254004573</v>
      </c>
      <c r="J117" s="36">
        <f t="shared" si="15"/>
        <v>0.23712568427423836</v>
      </c>
      <c r="K117" s="79"/>
      <c r="L117" s="35">
        <f t="shared" ref="L117" si="63">L41-L79</f>
        <v>1818</v>
      </c>
      <c r="M117" s="36">
        <f t="shared" si="17"/>
        <v>0.14605917405063545</v>
      </c>
      <c r="N117" s="15"/>
    </row>
    <row r="118" spans="1:14" ht="15.75">
      <c r="A118" s="12"/>
      <c r="B118" s="34" t="s">
        <v>233</v>
      </c>
      <c r="C118" s="35">
        <f t="shared" si="12"/>
        <v>1</v>
      </c>
      <c r="D118" s="35">
        <f t="shared" si="12"/>
        <v>4</v>
      </c>
      <c r="E118" s="36">
        <f t="shared" si="10"/>
        <v>300</v>
      </c>
      <c r="F118" s="36">
        <f t="shared" si="13"/>
        <v>1.417836381681554E-2</v>
      </c>
      <c r="G118" s="35">
        <f t="shared" ref="G118:H118" si="64">G42-G80</f>
        <v>26</v>
      </c>
      <c r="H118" s="35">
        <f t="shared" si="64"/>
        <v>21</v>
      </c>
      <c r="I118" s="36">
        <f t="shared" si="11"/>
        <v>-19.23076923076923</v>
      </c>
      <c r="J118" s="36">
        <f t="shared" si="15"/>
        <v>8.044651647429733E-3</v>
      </c>
      <c r="K118" s="79"/>
      <c r="L118" s="35">
        <f t="shared" ref="L118" si="65">L42-L80</f>
        <v>117</v>
      </c>
      <c r="M118" s="36">
        <f t="shared" si="17"/>
        <v>9.3998478349418858E-3</v>
      </c>
      <c r="N118" s="15"/>
    </row>
    <row r="119" spans="1:14" ht="15.75">
      <c r="A119" s="12"/>
      <c r="B119" s="34" t="s">
        <v>42</v>
      </c>
      <c r="C119" s="35">
        <f t="shared" si="12"/>
        <v>418</v>
      </c>
      <c r="D119" s="35">
        <f t="shared" si="12"/>
        <v>377</v>
      </c>
      <c r="E119" s="36">
        <f t="shared" si="10"/>
        <v>-9.8086124401913892</v>
      </c>
      <c r="F119" s="36">
        <f t="shared" si="13"/>
        <v>1.3363107897348645</v>
      </c>
      <c r="G119" s="35">
        <f t="shared" ref="G119:H119" si="66">G43-G81</f>
        <v>3810</v>
      </c>
      <c r="H119" s="35">
        <f t="shared" si="66"/>
        <v>3543</v>
      </c>
      <c r="I119" s="36">
        <f t="shared" si="11"/>
        <v>-7.0078740157480279</v>
      </c>
      <c r="J119" s="36">
        <f t="shared" si="15"/>
        <v>1.3572476565163594</v>
      </c>
      <c r="K119" s="79"/>
      <c r="L119" s="35">
        <f t="shared" ref="L119" si="67">L43-L81</f>
        <v>18157</v>
      </c>
      <c r="M119" s="36">
        <f t="shared" si="17"/>
        <v>1.4587439071712804</v>
      </c>
      <c r="N119" s="15"/>
    </row>
    <row r="120" spans="1:14" ht="15.75">
      <c r="A120" s="12"/>
      <c r="B120" s="34" t="s">
        <v>51</v>
      </c>
      <c r="C120" s="35">
        <f t="shared" si="12"/>
        <v>147</v>
      </c>
      <c r="D120" s="35">
        <f t="shared" si="12"/>
        <v>71</v>
      </c>
      <c r="E120" s="36">
        <f t="shared" si="10"/>
        <v>-51.700680272108848</v>
      </c>
      <c r="F120" s="36">
        <f t="shared" si="13"/>
        <v>0.25166595774847583</v>
      </c>
      <c r="G120" s="35">
        <f t="shared" ref="G120:H120" si="68">G44-G82</f>
        <v>2050</v>
      </c>
      <c r="H120" s="35">
        <f t="shared" si="68"/>
        <v>908</v>
      </c>
      <c r="I120" s="36">
        <f t="shared" si="11"/>
        <v>-55.707317073170735</v>
      </c>
      <c r="J120" s="36">
        <f t="shared" si="15"/>
        <v>0.34783541408886659</v>
      </c>
      <c r="K120" s="79"/>
      <c r="L120" s="35">
        <f t="shared" ref="L120" si="69">L44-L82</f>
        <v>12919</v>
      </c>
      <c r="M120" s="36">
        <f t="shared" si="17"/>
        <v>1.0379199502531129</v>
      </c>
      <c r="N120" s="15"/>
    </row>
    <row r="121" spans="1:14" ht="15.75">
      <c r="A121" s="12"/>
      <c r="B121" s="34" t="s">
        <v>46</v>
      </c>
      <c r="C121" s="35">
        <f t="shared" si="12"/>
        <v>295</v>
      </c>
      <c r="D121" s="35">
        <f t="shared" si="12"/>
        <v>248</v>
      </c>
      <c r="E121" s="36">
        <f t="shared" si="10"/>
        <v>-15.932203389830512</v>
      </c>
      <c r="F121" s="36">
        <f t="shared" si="13"/>
        <v>0.87905855664256349</v>
      </c>
      <c r="G121" s="35">
        <f t="shared" ref="G121:H121" si="70">G45-G83</f>
        <v>3091</v>
      </c>
      <c r="H121" s="35">
        <f t="shared" si="70"/>
        <v>3401</v>
      </c>
      <c r="I121" s="36">
        <f t="shared" si="11"/>
        <v>10.029116790682636</v>
      </c>
      <c r="J121" s="36">
        <f t="shared" si="15"/>
        <v>1.3028504882337393</v>
      </c>
      <c r="K121" s="79"/>
      <c r="L121" s="35">
        <f t="shared" ref="L121" si="71">L45-L83</f>
        <v>15637</v>
      </c>
      <c r="M121" s="36">
        <f t="shared" si="17"/>
        <v>1.2562856461109937</v>
      </c>
      <c r="N121" s="15"/>
    </row>
    <row r="122" spans="1:14" ht="15.75">
      <c r="A122" s="12"/>
      <c r="B122" s="34" t="s">
        <v>49</v>
      </c>
      <c r="C122" s="35">
        <f t="shared" si="12"/>
        <v>610</v>
      </c>
      <c r="D122" s="35">
        <f t="shared" si="12"/>
        <v>458</v>
      </c>
      <c r="E122" s="36">
        <f t="shared" si="10"/>
        <v>-24.918032786885249</v>
      </c>
      <c r="F122" s="36">
        <f t="shared" si="13"/>
        <v>1.6234226570253794</v>
      </c>
      <c r="G122" s="35">
        <f t="shared" ref="G122:H122" si="72">G46-G84</f>
        <v>4220</v>
      </c>
      <c r="H122" s="35">
        <f t="shared" si="72"/>
        <v>4666</v>
      </c>
      <c r="I122" s="36">
        <f t="shared" si="11"/>
        <v>10.568720379146912</v>
      </c>
      <c r="J122" s="36">
        <f t="shared" si="15"/>
        <v>1.7874449803289114</v>
      </c>
      <c r="K122" s="79"/>
      <c r="L122" s="35">
        <f t="shared" ref="L122" si="73">L46-L84</f>
        <v>20089</v>
      </c>
      <c r="M122" s="36">
        <f t="shared" si="17"/>
        <v>1.6139619073175004</v>
      </c>
      <c r="N122" s="15"/>
    </row>
    <row r="123" spans="1:14" ht="15.75">
      <c r="A123" s="12"/>
      <c r="B123" s="34" t="s">
        <v>37</v>
      </c>
      <c r="C123" s="35">
        <f t="shared" si="12"/>
        <v>627</v>
      </c>
      <c r="D123" s="35">
        <f t="shared" si="12"/>
        <v>555</v>
      </c>
      <c r="E123" s="36">
        <f t="shared" si="10"/>
        <v>-11.483253588516751</v>
      </c>
      <c r="F123" s="36">
        <f t="shared" si="13"/>
        <v>1.9672479795831561</v>
      </c>
      <c r="G123" s="35">
        <f t="shared" ref="G123:H123" si="74">G47-G85</f>
        <v>7310</v>
      </c>
      <c r="H123" s="35">
        <f t="shared" si="74"/>
        <v>5900</v>
      </c>
      <c r="I123" s="36">
        <f t="shared" si="11"/>
        <v>-19.288645690834471</v>
      </c>
      <c r="J123" s="36">
        <f t="shared" si="15"/>
        <v>2.2601640342778775</v>
      </c>
      <c r="K123" s="79"/>
      <c r="L123" s="35">
        <f t="shared" ref="L123" si="75">L47-L85</f>
        <v>41378</v>
      </c>
      <c r="M123" s="36">
        <f t="shared" si="17"/>
        <v>3.3243325103779946</v>
      </c>
      <c r="N123" s="15"/>
    </row>
    <row r="124" spans="1:14" ht="15.75">
      <c r="A124" s="12"/>
      <c r="B124" s="34" t="s">
        <v>45</v>
      </c>
      <c r="C124" s="35">
        <f t="shared" si="12"/>
        <v>312</v>
      </c>
      <c r="D124" s="35">
        <f t="shared" si="12"/>
        <v>311</v>
      </c>
      <c r="E124" s="36">
        <f t="shared" si="10"/>
        <v>-0.32051282051281937</v>
      </c>
      <c r="F124" s="36">
        <f t="shared" si="13"/>
        <v>1.1023677867574082</v>
      </c>
      <c r="G124" s="35">
        <f t="shared" ref="G124:H124" si="76">G48-G86</f>
        <v>4136</v>
      </c>
      <c r="H124" s="35">
        <f t="shared" si="76"/>
        <v>3440</v>
      </c>
      <c r="I124" s="36">
        <f t="shared" si="11"/>
        <v>-16.827852998065762</v>
      </c>
      <c r="J124" s="36">
        <f t="shared" si="15"/>
        <v>1.317790555578966</v>
      </c>
      <c r="K124" s="79"/>
      <c r="L124" s="35">
        <f t="shared" ref="L124" si="77">L48-L86</f>
        <v>20891</v>
      </c>
      <c r="M124" s="36">
        <f t="shared" si="17"/>
        <v>1.6783950523057345</v>
      </c>
      <c r="N124" s="15"/>
    </row>
    <row r="125" spans="1:14" ht="15.75">
      <c r="A125" s="12"/>
      <c r="B125" s="40" t="s">
        <v>70</v>
      </c>
      <c r="C125" s="42">
        <f>SUM(C93:C124)</f>
        <v>24056</v>
      </c>
      <c r="D125" s="42">
        <f>SUM(D93:D124)</f>
        <v>28212</v>
      </c>
      <c r="E125" s="38">
        <f t="shared" si="10"/>
        <v>17.276355171267042</v>
      </c>
      <c r="F125" s="38">
        <f>SUM(F93:F124)</f>
        <v>99.999999999999972</v>
      </c>
      <c r="G125" s="42">
        <f>SUM(G93:G124)</f>
        <v>244273</v>
      </c>
      <c r="H125" s="42">
        <f>SUM(H93:H124)</f>
        <v>261043</v>
      </c>
      <c r="I125" s="38">
        <f t="shared" si="11"/>
        <v>6.8652695959029453</v>
      </c>
      <c r="J125" s="38">
        <f>SUM(J93:J124)</f>
        <v>99.999999999999972</v>
      </c>
      <c r="K125" s="4"/>
      <c r="L125" s="42">
        <f>SUM(L93:L124)</f>
        <v>1244701</v>
      </c>
      <c r="M125" s="38">
        <f>SUM(M93:M124)</f>
        <v>99.999999999999986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0000"/>
  </sheetPr>
  <dimension ref="A1:S11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106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31.5" customHeight="1">
      <c r="A14" s="12"/>
      <c r="B14" s="30" t="s">
        <v>257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6982</v>
      </c>
      <c r="D17" s="35">
        <v>3101</v>
      </c>
      <c r="E17" s="36">
        <f t="shared" ref="E17:E42" si="0">IF(ISBLANK(D17),"",(IFERROR(((D17/C17-1)*100),"")))</f>
        <v>-55.585792036665715</v>
      </c>
      <c r="F17" s="36">
        <f>+(D17*100)/$D$42</f>
        <v>2.9427394712368806</v>
      </c>
      <c r="G17" s="35">
        <v>39262</v>
      </c>
      <c r="H17" s="35">
        <v>46536</v>
      </c>
      <c r="I17" s="36">
        <f t="shared" ref="I17:I42" si="1">IF(ISBLANK(H17),"",(IFERROR(((H17/G17-1)*100),"")))</f>
        <v>18.526819825785743</v>
      </c>
      <c r="J17" s="36">
        <f>+(H17*100)/$H$42</f>
        <v>4.7725216956112408</v>
      </c>
      <c r="K17" s="79"/>
      <c r="L17" s="35">
        <v>159176</v>
      </c>
      <c r="M17" s="36">
        <f>+(L17*100)/$L$42</f>
        <v>3.3832623988056474</v>
      </c>
      <c r="N17" s="15"/>
    </row>
    <row r="18" spans="1:18" ht="15.75">
      <c r="A18" s="12"/>
      <c r="B18" s="34" t="s">
        <v>235</v>
      </c>
      <c r="C18" s="35">
        <v>5986</v>
      </c>
      <c r="D18" s="35">
        <v>6007</v>
      </c>
      <c r="E18" s="36">
        <f t="shared" si="0"/>
        <v>0.35081857667891292</v>
      </c>
      <c r="F18" s="36">
        <f t="shared" ref="F18:F41" si="2">+(D18*100)/$D$42</f>
        <v>5.7004308299645086</v>
      </c>
      <c r="G18" s="35">
        <v>29921</v>
      </c>
      <c r="H18" s="35">
        <v>49522</v>
      </c>
      <c r="I18" s="36">
        <f t="shared" si="1"/>
        <v>65.509174158617697</v>
      </c>
      <c r="J18" s="36">
        <f t="shared" ref="J18:J41" si="3">+(H18*100)/$H$42</f>
        <v>5.0787523510843187</v>
      </c>
      <c r="K18" s="79"/>
      <c r="L18" s="35">
        <v>114012</v>
      </c>
      <c r="M18" s="36">
        <f t="shared" ref="M18:M41" si="4">+(L18*100)/$L$42</f>
        <v>2.4233082412714824</v>
      </c>
      <c r="N18" s="15"/>
    </row>
    <row r="19" spans="1:18" ht="15.75">
      <c r="A19" s="12"/>
      <c r="B19" s="34" t="s">
        <v>236</v>
      </c>
      <c r="C19" s="35">
        <v>901</v>
      </c>
      <c r="D19" s="35">
        <v>826</v>
      </c>
      <c r="E19" s="36">
        <f t="shared" si="0"/>
        <v>-8.3240843507214173</v>
      </c>
      <c r="F19" s="36">
        <f t="shared" si="2"/>
        <v>0.78384482529560251</v>
      </c>
      <c r="G19" s="35">
        <v>52778</v>
      </c>
      <c r="H19" s="35">
        <v>7379</v>
      </c>
      <c r="I19" s="36">
        <f t="shared" si="1"/>
        <v>-86.018795710333848</v>
      </c>
      <c r="J19" s="36">
        <f t="shared" si="3"/>
        <v>0.75675686762754313</v>
      </c>
      <c r="K19" s="79"/>
      <c r="L19" s="35">
        <v>343707</v>
      </c>
      <c r="M19" s="36">
        <f t="shared" si="4"/>
        <v>7.3054415823132421</v>
      </c>
      <c r="N19" s="15"/>
    </row>
    <row r="20" spans="1:18" ht="15.75">
      <c r="A20" s="12"/>
      <c r="B20" s="34" t="s">
        <v>237</v>
      </c>
      <c r="C20" s="35">
        <v>1628</v>
      </c>
      <c r="D20" s="35">
        <v>1676</v>
      </c>
      <c r="E20" s="36">
        <f t="shared" si="0"/>
        <v>2.9484029484029506</v>
      </c>
      <c r="F20" s="36">
        <f t="shared" si="2"/>
        <v>1.5904648029000361</v>
      </c>
      <c r="G20" s="35">
        <v>14700</v>
      </c>
      <c r="H20" s="35">
        <v>14927</v>
      </c>
      <c r="I20" s="36">
        <f t="shared" si="1"/>
        <v>1.5442176870748225</v>
      </c>
      <c r="J20" s="36">
        <f t="shared" si="3"/>
        <v>1.5308456109332342</v>
      </c>
      <c r="K20" s="79"/>
      <c r="L20" s="35">
        <v>69345</v>
      </c>
      <c r="M20" s="36">
        <f t="shared" si="4"/>
        <v>1.4739177454212797</v>
      </c>
      <c r="N20" s="15"/>
    </row>
    <row r="21" spans="1:18" ht="15.75">
      <c r="A21" s="12"/>
      <c r="B21" s="34" t="s">
        <v>238</v>
      </c>
      <c r="C21" s="35">
        <v>1135</v>
      </c>
      <c r="D21" s="35">
        <v>1226</v>
      </c>
      <c r="E21" s="36">
        <f t="shared" si="0"/>
        <v>8.0176211453744539</v>
      </c>
      <c r="F21" s="36">
        <f t="shared" si="2"/>
        <v>1.1634306971094537</v>
      </c>
      <c r="G21" s="35">
        <v>15003</v>
      </c>
      <c r="H21" s="35">
        <v>11083</v>
      </c>
      <c r="I21" s="36">
        <f t="shared" si="1"/>
        <v>-26.128107711790971</v>
      </c>
      <c r="J21" s="36">
        <f t="shared" si="3"/>
        <v>1.1366223558634043</v>
      </c>
      <c r="K21" s="79"/>
      <c r="L21" s="35">
        <v>76268</v>
      </c>
      <c r="M21" s="36">
        <f t="shared" si="4"/>
        <v>1.6210650891598553</v>
      </c>
      <c r="N21" s="15"/>
    </row>
    <row r="22" spans="1:18" ht="15" customHeight="1">
      <c r="A22" s="12"/>
      <c r="B22" s="34" t="s">
        <v>239</v>
      </c>
      <c r="C22" s="35">
        <v>280</v>
      </c>
      <c r="D22" s="35">
        <v>317</v>
      </c>
      <c r="E22" s="36">
        <f t="shared" si="0"/>
        <v>13.214285714285712</v>
      </c>
      <c r="F22" s="36">
        <f t="shared" si="2"/>
        <v>0.300821803412477</v>
      </c>
      <c r="G22" s="35">
        <v>9312</v>
      </c>
      <c r="H22" s="35">
        <v>2856</v>
      </c>
      <c r="I22" s="36">
        <f t="shared" si="1"/>
        <v>-69.329896907216494</v>
      </c>
      <c r="J22" s="36">
        <f t="shared" si="3"/>
        <v>0.29289844341296423</v>
      </c>
      <c r="K22" s="79"/>
      <c r="L22" s="35">
        <v>50346</v>
      </c>
      <c r="M22" s="36">
        <f t="shared" si="4"/>
        <v>1.0700968031001477</v>
      </c>
      <c r="N22" s="15"/>
    </row>
    <row r="23" spans="1:18" ht="15.75">
      <c r="A23" s="12"/>
      <c r="B23" s="34" t="s">
        <v>240</v>
      </c>
      <c r="C23" s="35">
        <v>414</v>
      </c>
      <c r="D23" s="35">
        <v>412</v>
      </c>
      <c r="E23" s="36">
        <f t="shared" si="0"/>
        <v>-0.48309178743961567</v>
      </c>
      <c r="F23" s="36">
        <f t="shared" si="2"/>
        <v>0.39097344796826661</v>
      </c>
      <c r="G23" s="35">
        <v>20651</v>
      </c>
      <c r="H23" s="35">
        <v>4448</v>
      </c>
      <c r="I23" s="36">
        <f t="shared" si="1"/>
        <v>-78.461091472567915</v>
      </c>
      <c r="J23" s="36">
        <f t="shared" si="3"/>
        <v>0.45616676341066698</v>
      </c>
      <c r="K23" s="79"/>
      <c r="L23" s="35">
        <v>87899</v>
      </c>
      <c r="M23" s="36">
        <f t="shared" si="4"/>
        <v>1.8682802783875558</v>
      </c>
      <c r="N23" s="15"/>
    </row>
    <row r="24" spans="1:18" ht="15.75">
      <c r="A24" s="12"/>
      <c r="B24" s="34" t="s">
        <v>241</v>
      </c>
      <c r="C24" s="35">
        <v>2113</v>
      </c>
      <c r="D24" s="35">
        <v>2340</v>
      </c>
      <c r="E24" s="36">
        <f t="shared" si="0"/>
        <v>10.743019403691445</v>
      </c>
      <c r="F24" s="36">
        <f t="shared" si="2"/>
        <v>2.2205773501110291</v>
      </c>
      <c r="G24" s="35">
        <v>30329</v>
      </c>
      <c r="H24" s="35">
        <v>25404</v>
      </c>
      <c r="I24" s="36">
        <f t="shared" si="1"/>
        <v>-16.238583533911431</v>
      </c>
      <c r="J24" s="36">
        <f t="shared" si="3"/>
        <v>2.6053193475010308</v>
      </c>
      <c r="K24" s="79"/>
      <c r="L24" s="35">
        <v>145243</v>
      </c>
      <c r="M24" s="36">
        <f t="shared" si="4"/>
        <v>3.0871185391624909</v>
      </c>
      <c r="N24" s="15"/>
    </row>
    <row r="25" spans="1:18" ht="15.75">
      <c r="A25" s="12"/>
      <c r="B25" s="34" t="s">
        <v>242</v>
      </c>
      <c r="C25" s="35">
        <v>848</v>
      </c>
      <c r="D25" s="35">
        <v>1000</v>
      </c>
      <c r="E25" s="36">
        <f t="shared" si="0"/>
        <v>17.924528301886799</v>
      </c>
      <c r="F25" s="36">
        <f t="shared" si="2"/>
        <v>0.94896467953462771</v>
      </c>
      <c r="G25" s="35">
        <v>18081</v>
      </c>
      <c r="H25" s="35">
        <v>9076</v>
      </c>
      <c r="I25" s="36">
        <f t="shared" si="1"/>
        <v>-49.803661301919142</v>
      </c>
      <c r="J25" s="36">
        <f t="shared" si="3"/>
        <v>0.93079351275072253</v>
      </c>
      <c r="K25" s="79"/>
      <c r="L25" s="35">
        <v>91494</v>
      </c>
      <c r="M25" s="36">
        <f t="shared" si="4"/>
        <v>1.9446914730633003</v>
      </c>
      <c r="N25" s="15"/>
    </row>
    <row r="26" spans="1:18" ht="15.75">
      <c r="A26" s="12"/>
      <c r="B26" s="34" t="s">
        <v>75</v>
      </c>
      <c r="C26" s="35">
        <v>1223</v>
      </c>
      <c r="D26" s="35">
        <v>1425</v>
      </c>
      <c r="E26" s="36">
        <f t="shared" si="0"/>
        <v>16.516762060506942</v>
      </c>
      <c r="F26" s="36">
        <f t="shared" si="2"/>
        <v>1.3522746683368445</v>
      </c>
      <c r="G26" s="35">
        <v>48811</v>
      </c>
      <c r="H26" s="35">
        <v>12752</v>
      </c>
      <c r="I26" s="36">
        <f t="shared" si="1"/>
        <v>-73.874741349286026</v>
      </c>
      <c r="J26" s="36">
        <f t="shared" si="3"/>
        <v>1.3077874476197899</v>
      </c>
      <c r="K26" s="79"/>
      <c r="L26" s="35">
        <v>269007</v>
      </c>
      <c r="M26" s="36">
        <f t="shared" si="4"/>
        <v>5.7177041018464516</v>
      </c>
      <c r="N26" s="15"/>
      <c r="R26" s="4"/>
    </row>
    <row r="27" spans="1:18" ht="15" customHeight="1">
      <c r="A27" s="12"/>
      <c r="B27" s="34" t="s">
        <v>243</v>
      </c>
      <c r="C27" s="35">
        <v>1526</v>
      </c>
      <c r="D27" s="35">
        <v>1675</v>
      </c>
      <c r="E27" s="36">
        <f t="shared" si="0"/>
        <v>9.7640891218872881</v>
      </c>
      <c r="F27" s="36">
        <f t="shared" si="2"/>
        <v>1.5895158382205015</v>
      </c>
      <c r="G27" s="35">
        <v>13399</v>
      </c>
      <c r="H27" s="35">
        <v>15412</v>
      </c>
      <c r="I27" s="36">
        <f t="shared" si="1"/>
        <v>15.023509217105758</v>
      </c>
      <c r="J27" s="36">
        <f t="shared" si="3"/>
        <v>1.5805850174651979</v>
      </c>
      <c r="K27" s="79"/>
      <c r="L27" s="35">
        <v>65946</v>
      </c>
      <c r="M27" s="36">
        <f t="shared" si="4"/>
        <v>1.4016725018321683</v>
      </c>
      <c r="N27" s="15"/>
    </row>
    <row r="28" spans="1:18" ht="15" customHeight="1">
      <c r="A28" s="12"/>
      <c r="B28" s="34" t="s">
        <v>76</v>
      </c>
      <c r="C28" s="35">
        <v>2363</v>
      </c>
      <c r="D28" s="35">
        <v>2827</v>
      </c>
      <c r="E28" s="36">
        <f t="shared" si="0"/>
        <v>19.636055861193391</v>
      </c>
      <c r="F28" s="36">
        <f t="shared" si="2"/>
        <v>2.6827231490443926</v>
      </c>
      <c r="G28" s="35">
        <v>13850</v>
      </c>
      <c r="H28" s="35">
        <v>22583</v>
      </c>
      <c r="I28" s="36">
        <f t="shared" si="1"/>
        <v>63.054151624548723</v>
      </c>
      <c r="J28" s="36">
        <f t="shared" si="3"/>
        <v>2.3160103457965588</v>
      </c>
      <c r="K28" s="79"/>
      <c r="L28" s="35">
        <v>56751</v>
      </c>
      <c r="M28" s="36">
        <f t="shared" si="4"/>
        <v>1.2062341332526216</v>
      </c>
      <c r="N28" s="15"/>
    </row>
    <row r="29" spans="1:18" ht="15" customHeight="1">
      <c r="A29" s="12"/>
      <c r="B29" s="34" t="s">
        <v>244</v>
      </c>
      <c r="C29" s="35">
        <v>3086</v>
      </c>
      <c r="D29" s="35">
        <v>3722</v>
      </c>
      <c r="E29" s="36">
        <f t="shared" si="0"/>
        <v>20.609202851587828</v>
      </c>
      <c r="F29" s="36">
        <f t="shared" si="2"/>
        <v>3.5320465372278842</v>
      </c>
      <c r="G29" s="35">
        <v>18194</v>
      </c>
      <c r="H29" s="35">
        <v>29886</v>
      </c>
      <c r="I29" s="36">
        <f t="shared" si="1"/>
        <v>64.262943827635482</v>
      </c>
      <c r="J29" s="36">
        <f t="shared" si="3"/>
        <v>3.0649729971428044</v>
      </c>
      <c r="K29" s="79"/>
      <c r="L29" s="35">
        <v>94096</v>
      </c>
      <c r="M29" s="36">
        <f t="shared" si="4"/>
        <v>1.9999965992236028</v>
      </c>
      <c r="N29" s="15"/>
    </row>
    <row r="30" spans="1:18" ht="15" customHeight="1">
      <c r="A30" s="12"/>
      <c r="B30" s="34" t="s">
        <v>79</v>
      </c>
      <c r="C30" s="35">
        <v>3835</v>
      </c>
      <c r="D30" s="35">
        <v>4269</v>
      </c>
      <c r="E30" s="36">
        <f t="shared" si="0"/>
        <v>11.316818774445903</v>
      </c>
      <c r="F30" s="36">
        <f t="shared" si="2"/>
        <v>4.0511302169333261</v>
      </c>
      <c r="G30" s="35">
        <v>15628</v>
      </c>
      <c r="H30" s="35">
        <v>39699</v>
      </c>
      <c r="I30" s="36">
        <f t="shared" si="1"/>
        <v>154.02482723317124</v>
      </c>
      <c r="J30" s="36">
        <f t="shared" si="3"/>
        <v>4.0713498967266339</v>
      </c>
      <c r="K30" s="79"/>
      <c r="L30" s="35">
        <v>61936</v>
      </c>
      <c r="M30" s="36">
        <f t="shared" si="4"/>
        <v>1.3164405433760527</v>
      </c>
      <c r="N30" s="15"/>
    </row>
    <row r="31" spans="1:18" ht="15" customHeight="1">
      <c r="A31" s="12"/>
      <c r="B31" s="34" t="s">
        <v>245</v>
      </c>
      <c r="C31" s="35">
        <v>923</v>
      </c>
      <c r="D31" s="35">
        <v>1105</v>
      </c>
      <c r="E31" s="36">
        <f t="shared" si="0"/>
        <v>19.718309859154925</v>
      </c>
      <c r="F31" s="36">
        <f t="shared" si="2"/>
        <v>1.0486059708857636</v>
      </c>
      <c r="G31" s="35">
        <v>42242</v>
      </c>
      <c r="H31" s="35">
        <v>9686</v>
      </c>
      <c r="I31" s="36">
        <f t="shared" si="1"/>
        <v>-77.070214478481134</v>
      </c>
      <c r="J31" s="36">
        <f t="shared" si="3"/>
        <v>0.9933523539558724</v>
      </c>
      <c r="K31" s="79"/>
      <c r="L31" s="35">
        <v>215796</v>
      </c>
      <c r="M31" s="36">
        <f t="shared" si="4"/>
        <v>4.5867121463830189</v>
      </c>
      <c r="N31" s="15"/>
    </row>
    <row r="32" spans="1:18" ht="15" customHeight="1">
      <c r="A32" s="12"/>
      <c r="B32" s="34" t="s">
        <v>78</v>
      </c>
      <c r="C32" s="35">
        <v>7772</v>
      </c>
      <c r="D32" s="35">
        <v>8603</v>
      </c>
      <c r="E32" s="36">
        <f t="shared" si="0"/>
        <v>10.692228512609358</v>
      </c>
      <c r="F32" s="36">
        <f t="shared" si="2"/>
        <v>8.1639431380364016</v>
      </c>
      <c r="G32" s="35">
        <v>50747</v>
      </c>
      <c r="H32" s="35">
        <v>79980</v>
      </c>
      <c r="I32" s="36">
        <f t="shared" si="1"/>
        <v>57.605375687232737</v>
      </c>
      <c r="J32" s="36">
        <f t="shared" si="3"/>
        <v>8.202387081291624</v>
      </c>
      <c r="K32" s="79"/>
      <c r="L32" s="35">
        <v>217533</v>
      </c>
      <c r="M32" s="36">
        <f t="shared" si="4"/>
        <v>4.6236318251456812</v>
      </c>
      <c r="N32" s="15"/>
    </row>
    <row r="33" spans="1:14" ht="15" customHeight="1">
      <c r="A33" s="12"/>
      <c r="B33" s="34" t="s">
        <v>246</v>
      </c>
      <c r="C33" s="35">
        <v>7647</v>
      </c>
      <c r="D33" s="35">
        <v>8684</v>
      </c>
      <c r="E33" s="36">
        <f t="shared" si="0"/>
        <v>13.560873545181117</v>
      </c>
      <c r="F33" s="36">
        <f t="shared" si="2"/>
        <v>8.2408092770787071</v>
      </c>
      <c r="G33" s="35">
        <v>47807</v>
      </c>
      <c r="H33" s="35">
        <v>95247</v>
      </c>
      <c r="I33" s="36">
        <f t="shared" si="1"/>
        <v>99.232329993515592</v>
      </c>
      <c r="J33" s="36">
        <f t="shared" si="3"/>
        <v>9.7681015545359262</v>
      </c>
      <c r="K33" s="79"/>
      <c r="L33" s="35">
        <v>232370</v>
      </c>
      <c r="M33" s="36">
        <f t="shared" si="4"/>
        <v>4.9389900714333086</v>
      </c>
      <c r="N33" s="15"/>
    </row>
    <row r="34" spans="1:14" ht="15" customHeight="1">
      <c r="A34" s="12"/>
      <c r="B34" s="34" t="s">
        <v>247</v>
      </c>
      <c r="C34" s="35">
        <v>1012</v>
      </c>
      <c r="D34" s="35">
        <v>1423</v>
      </c>
      <c r="E34" s="36">
        <f t="shared" si="0"/>
        <v>40.612648221343875</v>
      </c>
      <c r="F34" s="36">
        <f t="shared" si="2"/>
        <v>1.3503767389777752</v>
      </c>
      <c r="G34" s="35">
        <v>14836</v>
      </c>
      <c r="H34" s="35">
        <v>14447</v>
      </c>
      <c r="I34" s="36">
        <f t="shared" si="1"/>
        <v>-2.6220005392289081</v>
      </c>
      <c r="J34" s="36">
        <f t="shared" si="3"/>
        <v>1.4816189817881984</v>
      </c>
      <c r="K34" s="79"/>
      <c r="L34" s="35">
        <v>81435</v>
      </c>
      <c r="M34" s="36">
        <f t="shared" si="4"/>
        <v>1.7308889119385955</v>
      </c>
      <c r="N34" s="15"/>
    </row>
    <row r="35" spans="1:14" ht="15" customHeight="1">
      <c r="A35" s="12"/>
      <c r="B35" s="34" t="s">
        <v>248</v>
      </c>
      <c r="C35" s="35">
        <v>3784</v>
      </c>
      <c r="D35" s="35">
        <v>4369</v>
      </c>
      <c r="E35" s="36">
        <f t="shared" si="0"/>
        <v>15.4598308668076</v>
      </c>
      <c r="F35" s="36">
        <f t="shared" si="2"/>
        <v>4.1460266848867882</v>
      </c>
      <c r="G35" s="35">
        <v>15622</v>
      </c>
      <c r="H35" s="35">
        <v>43988</v>
      </c>
      <c r="I35" s="36">
        <f t="shared" si="1"/>
        <v>181.57726283446419</v>
      </c>
      <c r="J35" s="36">
        <f t="shared" si="3"/>
        <v>4.5112103392330081</v>
      </c>
      <c r="K35" s="79"/>
      <c r="L35" s="35">
        <v>86011</v>
      </c>
      <c r="M35" s="36">
        <f t="shared" si="4"/>
        <v>1.8281511168999882</v>
      </c>
      <c r="N35" s="15"/>
    </row>
    <row r="36" spans="1:14" ht="15" customHeight="1">
      <c r="A36" s="12"/>
      <c r="B36" s="34" t="s">
        <v>77</v>
      </c>
      <c r="C36" s="35">
        <v>1320</v>
      </c>
      <c r="D36" s="35">
        <v>1331</v>
      </c>
      <c r="E36" s="36">
        <f t="shared" si="0"/>
        <v>0.83333333333333037</v>
      </c>
      <c r="F36" s="36">
        <f t="shared" si="2"/>
        <v>1.2630719884605894</v>
      </c>
      <c r="G36" s="35">
        <v>10359</v>
      </c>
      <c r="H36" s="35">
        <v>14477</v>
      </c>
      <c r="I36" s="36">
        <f t="shared" si="1"/>
        <v>39.752871898831941</v>
      </c>
      <c r="J36" s="36">
        <f t="shared" si="3"/>
        <v>1.4846956461097631</v>
      </c>
      <c r="K36" s="79"/>
      <c r="L36" s="35">
        <v>54133</v>
      </c>
      <c r="M36" s="36">
        <f t="shared" si="4"/>
        <v>1.1505889294525939</v>
      </c>
      <c r="N36" s="15"/>
    </row>
    <row r="37" spans="1:14" ht="15" customHeight="1">
      <c r="A37" s="12"/>
      <c r="B37" s="34" t="s">
        <v>249</v>
      </c>
      <c r="C37" s="35">
        <v>3142</v>
      </c>
      <c r="D37" s="35">
        <v>4125</v>
      </c>
      <c r="E37" s="36">
        <f t="shared" si="0"/>
        <v>31.285805219605358</v>
      </c>
      <c r="F37" s="36">
        <f t="shared" si="2"/>
        <v>3.9144793030803395</v>
      </c>
      <c r="G37" s="35">
        <v>30106</v>
      </c>
      <c r="H37" s="35">
        <v>46563</v>
      </c>
      <c r="I37" s="36">
        <f t="shared" si="1"/>
        <v>54.663522221484094</v>
      </c>
      <c r="J37" s="36">
        <f t="shared" si="3"/>
        <v>4.7752906935006489</v>
      </c>
      <c r="K37" s="79"/>
      <c r="L37" s="35">
        <v>154836</v>
      </c>
      <c r="M37" s="36">
        <f t="shared" si="4"/>
        <v>3.2910163390302007</v>
      </c>
      <c r="N37" s="15"/>
    </row>
    <row r="38" spans="1:14" ht="15" customHeight="1">
      <c r="A38" s="12"/>
      <c r="B38" s="34" t="s">
        <v>250</v>
      </c>
      <c r="C38" s="35">
        <v>2101</v>
      </c>
      <c r="D38" s="35">
        <v>2189</v>
      </c>
      <c r="E38" s="36">
        <f t="shared" si="0"/>
        <v>4.1884816753926746</v>
      </c>
      <c r="F38" s="36">
        <f t="shared" si="2"/>
        <v>2.0772836835013</v>
      </c>
      <c r="G38" s="35">
        <v>14300</v>
      </c>
      <c r="H38" s="35">
        <v>23764</v>
      </c>
      <c r="I38" s="36">
        <f t="shared" si="1"/>
        <v>66.181818181818187</v>
      </c>
      <c r="J38" s="36">
        <f t="shared" si="3"/>
        <v>2.4371283645888244</v>
      </c>
      <c r="K38" s="79"/>
      <c r="L38" s="35">
        <v>60478</v>
      </c>
      <c r="M38" s="36">
        <f t="shared" si="4"/>
        <v>1.2854509684560986</v>
      </c>
      <c r="N38" s="15"/>
    </row>
    <row r="39" spans="1:14" ht="15" customHeight="1">
      <c r="A39" s="12"/>
      <c r="B39" s="34" t="s">
        <v>251</v>
      </c>
      <c r="C39" s="35">
        <v>116</v>
      </c>
      <c r="D39" s="35">
        <v>140</v>
      </c>
      <c r="E39" s="36">
        <f t="shared" si="0"/>
        <v>20.68965517241379</v>
      </c>
      <c r="F39" s="36">
        <f t="shared" si="2"/>
        <v>0.13285505513484788</v>
      </c>
      <c r="G39" s="35">
        <v>13057</v>
      </c>
      <c r="H39" s="35">
        <v>1758</v>
      </c>
      <c r="I39" s="36">
        <f t="shared" si="1"/>
        <v>-86.5359577238263</v>
      </c>
      <c r="J39" s="36">
        <f t="shared" si="3"/>
        <v>0.18029252924369438</v>
      </c>
      <c r="K39" s="79"/>
      <c r="L39" s="35">
        <v>59223</v>
      </c>
      <c r="M39" s="36">
        <f t="shared" si="4"/>
        <v>1.2587761285901571</v>
      </c>
      <c r="N39" s="15"/>
    </row>
    <row r="40" spans="1:14" ht="15" customHeight="1">
      <c r="A40" s="12"/>
      <c r="B40" s="34" t="s">
        <v>252</v>
      </c>
      <c r="C40" s="35">
        <v>977</v>
      </c>
      <c r="D40" s="35">
        <v>1127</v>
      </c>
      <c r="E40" s="36">
        <f t="shared" si="0"/>
        <v>15.353121801432955</v>
      </c>
      <c r="F40" s="36">
        <f t="shared" si="2"/>
        <v>1.0694831938355254</v>
      </c>
      <c r="G40" s="35">
        <v>50838</v>
      </c>
      <c r="H40" s="35">
        <v>12117</v>
      </c>
      <c r="I40" s="36">
        <f t="shared" si="1"/>
        <v>-76.165466776820494</v>
      </c>
      <c r="J40" s="36">
        <f t="shared" si="3"/>
        <v>1.2426647194800027</v>
      </c>
      <c r="K40" s="79"/>
      <c r="L40" s="35">
        <v>297680</v>
      </c>
      <c r="M40" s="36">
        <f t="shared" si="4"/>
        <v>6.327144487086402</v>
      </c>
      <c r="N40" s="15"/>
    </row>
    <row r="41" spans="1:14" ht="15" customHeight="1">
      <c r="A41" s="12"/>
      <c r="B41" s="34" t="s">
        <v>71</v>
      </c>
      <c r="C41" s="35">
        <v>34246</v>
      </c>
      <c r="D41" s="35">
        <v>41459</v>
      </c>
      <c r="E41" s="36">
        <f t="shared" si="0"/>
        <v>21.062313846872627</v>
      </c>
      <c r="F41" s="36">
        <f t="shared" si="2"/>
        <v>39.343126648826129</v>
      </c>
      <c r="G41" s="35">
        <v>322836</v>
      </c>
      <c r="H41" s="35">
        <v>341492</v>
      </c>
      <c r="I41" s="36">
        <f t="shared" si="1"/>
        <v>5.7787855133875965</v>
      </c>
      <c r="J41" s="36">
        <f t="shared" si="3"/>
        <v>35.021875083326329</v>
      </c>
      <c r="K41" s="79"/>
      <c r="L41" s="35">
        <v>1560087</v>
      </c>
      <c r="M41" s="36">
        <f t="shared" si="4"/>
        <v>33.159419045368061</v>
      </c>
      <c r="N41" s="15"/>
    </row>
    <row r="42" spans="1:14" ht="15.75">
      <c r="A42" s="12"/>
      <c r="B42" s="40" t="s">
        <v>70</v>
      </c>
      <c r="C42" s="42">
        <f>SUM(C17:C41)</f>
        <v>95360</v>
      </c>
      <c r="D42" s="42">
        <f>SUM(D17:D41)</f>
        <v>105378</v>
      </c>
      <c r="E42" s="42">
        <f t="shared" si="0"/>
        <v>10.505453020134237</v>
      </c>
      <c r="F42" s="42">
        <f>SUM(F17:F41)</f>
        <v>100</v>
      </c>
      <c r="G42" s="42">
        <f>SUM(G17:G41)</f>
        <v>952669</v>
      </c>
      <c r="H42" s="42">
        <f>SUM(H17:H41)</f>
        <v>975082</v>
      </c>
      <c r="I42" s="42">
        <f t="shared" si="1"/>
        <v>2.3526534399670895</v>
      </c>
      <c r="J42" s="42">
        <f>SUM(J17:J41)</f>
        <v>100</v>
      </c>
      <c r="K42" s="4"/>
      <c r="L42" s="42">
        <f>SUM(L17:L41)</f>
        <v>4704808</v>
      </c>
      <c r="M42" s="42">
        <f>SUM(M17:M41)</f>
        <v>100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308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257</v>
      </c>
      <c r="C45" s="104" t="s">
        <v>319</v>
      </c>
      <c r="D45" s="104"/>
      <c r="E45" s="101" t="s">
        <v>316</v>
      </c>
      <c r="F45" s="101" t="s">
        <v>306</v>
      </c>
      <c r="G45" s="105" t="s">
        <v>321</v>
      </c>
      <c r="H45" s="106"/>
      <c r="I45" s="101" t="s">
        <v>316</v>
      </c>
      <c r="J45" s="101" t="s">
        <v>306</v>
      </c>
      <c r="K45" s="94"/>
      <c r="L45" s="86" t="s">
        <v>323</v>
      </c>
      <c r="M45" s="101" t="s">
        <v>101</v>
      </c>
      <c r="N45" s="15"/>
    </row>
    <row r="46" spans="1:14" ht="15.75">
      <c r="A46" s="12"/>
      <c r="B46" s="30"/>
      <c r="C46" s="31">
        <v>2017</v>
      </c>
      <c r="D46" s="31">
        <v>2018</v>
      </c>
      <c r="E46" s="101"/>
      <c r="F46" s="101"/>
      <c r="G46" s="31">
        <v>2017</v>
      </c>
      <c r="H46" s="31">
        <v>2018</v>
      </c>
      <c r="I46" s="101"/>
      <c r="J46" s="101"/>
      <c r="K46" s="94"/>
      <c r="L46" s="39" t="s">
        <v>318</v>
      </c>
      <c r="M46" s="101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4109</v>
      </c>
      <c r="D48" s="35">
        <v>1765</v>
      </c>
      <c r="E48" s="36">
        <f t="shared" ref="E48:E73" si="5">IF(ISBLANK(D48),"",(IFERROR(((D48/C48-1)*100),"")))</f>
        <v>-57.04550985641275</v>
      </c>
      <c r="F48" s="36">
        <f>+(D48*100)/$D$73</f>
        <v>3.2700324224177861</v>
      </c>
      <c r="G48" s="35">
        <v>19383</v>
      </c>
      <c r="H48" s="35">
        <v>27305</v>
      </c>
      <c r="I48" s="36">
        <f t="shared" ref="I48:I73" si="6">IF(ISBLANK(H48),"",(IFERROR(((H48/G48-1)*100),"")))</f>
        <v>40.870866222978904</v>
      </c>
      <c r="J48" s="36">
        <f>+(H48*100)/$H$73</f>
        <v>5.3546250193652893</v>
      </c>
      <c r="K48" s="79"/>
      <c r="L48" s="35">
        <v>71420</v>
      </c>
      <c r="M48" s="36">
        <f>+(L48*100)/$L$73</f>
        <v>2.7795745250554784</v>
      </c>
      <c r="N48" s="15"/>
    </row>
    <row r="49" spans="1:14" ht="15.75">
      <c r="A49" s="12"/>
      <c r="B49" s="34" t="s">
        <v>235</v>
      </c>
      <c r="C49" s="35">
        <v>4033</v>
      </c>
      <c r="D49" s="35">
        <v>4030</v>
      </c>
      <c r="E49" s="36">
        <f t="shared" si="5"/>
        <v>-7.4386312918417463E-2</v>
      </c>
      <c r="F49" s="36">
        <f t="shared" ref="F49:F72" si="7">+(D49*100)/$D$73</f>
        <v>7.4664196387216304</v>
      </c>
      <c r="G49" s="35">
        <v>18607</v>
      </c>
      <c r="H49" s="35">
        <v>33883</v>
      </c>
      <c r="I49" s="36">
        <f t="shared" si="6"/>
        <v>82.0981351104423</v>
      </c>
      <c r="J49" s="36">
        <f t="shared" ref="J49:J72" si="8">+(H49*100)/$H$73</f>
        <v>6.6445984080261526</v>
      </c>
      <c r="K49" s="79"/>
      <c r="L49" s="35">
        <v>69141</v>
      </c>
      <c r="M49" s="36">
        <f t="shared" ref="M49:M71" si="9">+(L49*100)/$L$73</f>
        <v>2.6908787767692641</v>
      </c>
      <c r="N49" s="15"/>
    </row>
    <row r="50" spans="1:14" ht="15.75">
      <c r="A50" s="12"/>
      <c r="B50" s="34" t="s">
        <v>236</v>
      </c>
      <c r="C50" s="35">
        <v>223</v>
      </c>
      <c r="D50" s="35">
        <v>229</v>
      </c>
      <c r="E50" s="36">
        <f t="shared" si="5"/>
        <v>2.6905829596412634</v>
      </c>
      <c r="F50" s="36">
        <f t="shared" si="7"/>
        <v>0.42427049559981472</v>
      </c>
      <c r="G50" s="35">
        <v>27868</v>
      </c>
      <c r="H50" s="35">
        <v>1991</v>
      </c>
      <c r="I50" s="36">
        <f t="shared" si="6"/>
        <v>-92.855604994976318</v>
      </c>
      <c r="J50" s="36">
        <f t="shared" si="8"/>
        <v>0.39044345041407402</v>
      </c>
      <c r="K50" s="79"/>
      <c r="L50" s="35">
        <v>200605</v>
      </c>
      <c r="M50" s="36">
        <f t="shared" si="9"/>
        <v>7.8072885410074813</v>
      </c>
      <c r="N50" s="15"/>
    </row>
    <row r="51" spans="1:14" ht="15.75">
      <c r="A51" s="12"/>
      <c r="B51" s="34" t="s">
        <v>237</v>
      </c>
      <c r="C51" s="35">
        <v>461</v>
      </c>
      <c r="D51" s="35">
        <v>480</v>
      </c>
      <c r="E51" s="36">
        <f t="shared" si="5"/>
        <v>4.1214750542299283</v>
      </c>
      <c r="F51" s="36">
        <f t="shared" si="7"/>
        <v>0.88930060213061601</v>
      </c>
      <c r="G51" s="35">
        <v>7760</v>
      </c>
      <c r="H51" s="35">
        <v>4374</v>
      </c>
      <c r="I51" s="36">
        <f t="shared" si="6"/>
        <v>-43.634020618556704</v>
      </c>
      <c r="J51" s="36">
        <f t="shared" si="8"/>
        <v>0.85775974490766438</v>
      </c>
      <c r="K51" s="79"/>
      <c r="L51" s="35">
        <v>40863</v>
      </c>
      <c r="M51" s="36">
        <f t="shared" si="9"/>
        <v>1.5903353936900311</v>
      </c>
      <c r="N51" s="15"/>
    </row>
    <row r="52" spans="1:14" ht="15.75">
      <c r="A52" s="12"/>
      <c r="B52" s="34" t="s">
        <v>238</v>
      </c>
      <c r="C52" s="35">
        <v>739</v>
      </c>
      <c r="D52" s="35">
        <v>773</v>
      </c>
      <c r="E52" s="36">
        <f t="shared" si="5"/>
        <v>4.6008119079837595</v>
      </c>
      <c r="F52" s="36">
        <f t="shared" si="7"/>
        <v>1.4321445113478461</v>
      </c>
      <c r="G52" s="35">
        <v>12079</v>
      </c>
      <c r="H52" s="35">
        <v>7296</v>
      </c>
      <c r="I52" s="36">
        <f t="shared" si="6"/>
        <v>-39.597648811987753</v>
      </c>
      <c r="J52" s="36">
        <f t="shared" si="8"/>
        <v>1.4307762000105897</v>
      </c>
      <c r="K52" s="79"/>
      <c r="L52" s="35">
        <v>62327</v>
      </c>
      <c r="M52" s="36">
        <f t="shared" si="9"/>
        <v>2.4256866623233382</v>
      </c>
      <c r="N52" s="15"/>
    </row>
    <row r="53" spans="1:14" ht="15.75">
      <c r="A53" s="12"/>
      <c r="B53" s="34" t="s">
        <v>239</v>
      </c>
      <c r="C53" s="35">
        <v>215</v>
      </c>
      <c r="D53" s="35">
        <v>246</v>
      </c>
      <c r="E53" s="36">
        <f t="shared" si="5"/>
        <v>14.418604651162781</v>
      </c>
      <c r="F53" s="36">
        <f t="shared" si="7"/>
        <v>0.45576655859194071</v>
      </c>
      <c r="G53" s="35">
        <v>6421</v>
      </c>
      <c r="H53" s="35">
        <v>2290</v>
      </c>
      <c r="I53" s="36">
        <f t="shared" si="6"/>
        <v>-64.335773244042983</v>
      </c>
      <c r="J53" s="36">
        <f t="shared" si="8"/>
        <v>0.44907860444411324</v>
      </c>
      <c r="K53" s="79"/>
      <c r="L53" s="35">
        <v>35000</v>
      </c>
      <c r="M53" s="36">
        <f t="shared" si="9"/>
        <v>1.3621549758742895</v>
      </c>
      <c r="N53" s="15"/>
    </row>
    <row r="54" spans="1:14" ht="15.75">
      <c r="A54" s="12"/>
      <c r="B54" s="34" t="s">
        <v>240</v>
      </c>
      <c r="C54" s="35">
        <v>232</v>
      </c>
      <c r="D54" s="35">
        <v>241</v>
      </c>
      <c r="E54" s="36">
        <f t="shared" si="5"/>
        <v>3.8793103448275801</v>
      </c>
      <c r="F54" s="36">
        <f t="shared" si="7"/>
        <v>0.44650301065308012</v>
      </c>
      <c r="G54" s="35">
        <v>2226</v>
      </c>
      <c r="H54" s="35">
        <v>2680</v>
      </c>
      <c r="I54" s="36">
        <f t="shared" si="6"/>
        <v>20.395327942497744</v>
      </c>
      <c r="J54" s="36">
        <f t="shared" si="8"/>
        <v>0.52555924013546873</v>
      </c>
      <c r="K54" s="79"/>
      <c r="L54" s="35">
        <v>9346</v>
      </c>
      <c r="M54" s="36">
        <f t="shared" si="9"/>
        <v>0.36373429727203171</v>
      </c>
      <c r="N54" s="15"/>
    </row>
    <row r="55" spans="1:14" ht="15.75">
      <c r="A55" s="12"/>
      <c r="B55" s="34" t="s">
        <v>241</v>
      </c>
      <c r="C55" s="35">
        <v>1605</v>
      </c>
      <c r="D55" s="35">
        <v>1696</v>
      </c>
      <c r="E55" s="36">
        <f t="shared" si="5"/>
        <v>5.6697819314641684</v>
      </c>
      <c r="F55" s="36">
        <f t="shared" si="7"/>
        <v>3.1421954608615099</v>
      </c>
      <c r="G55" s="35">
        <v>23103</v>
      </c>
      <c r="H55" s="35">
        <v>19000</v>
      </c>
      <c r="I55" s="36">
        <f t="shared" si="6"/>
        <v>-17.759598320564429</v>
      </c>
      <c r="J55" s="36">
        <f t="shared" si="8"/>
        <v>3.7259796875275772</v>
      </c>
      <c r="K55" s="79"/>
      <c r="L55" s="35">
        <v>110491</v>
      </c>
      <c r="M55" s="36">
        <f t="shared" si="9"/>
        <v>4.3001675839807465</v>
      </c>
      <c r="N55" s="15"/>
    </row>
    <row r="56" spans="1:14" ht="15.75">
      <c r="A56" s="12"/>
      <c r="B56" s="34" t="s">
        <v>242</v>
      </c>
      <c r="C56" s="35">
        <v>329</v>
      </c>
      <c r="D56" s="35">
        <v>403</v>
      </c>
      <c r="E56" s="36">
        <f t="shared" si="5"/>
        <v>22.492401215805469</v>
      </c>
      <c r="F56" s="36">
        <f t="shared" si="7"/>
        <v>0.74664196387216308</v>
      </c>
      <c r="G56" s="35">
        <v>4273</v>
      </c>
      <c r="H56" s="35">
        <v>3652</v>
      </c>
      <c r="I56" s="36">
        <f t="shared" si="6"/>
        <v>-14.533114907559098</v>
      </c>
      <c r="J56" s="36">
        <f t="shared" si="8"/>
        <v>0.71617251678161642</v>
      </c>
      <c r="K56" s="79"/>
      <c r="L56" s="35">
        <v>22690</v>
      </c>
      <c r="M56" s="36">
        <f t="shared" si="9"/>
        <v>0.88306561150250362</v>
      </c>
      <c r="N56" s="15"/>
    </row>
    <row r="57" spans="1:14" ht="15.75">
      <c r="A57" s="12"/>
      <c r="B57" s="34" t="s">
        <v>75</v>
      </c>
      <c r="C57" s="35">
        <v>882</v>
      </c>
      <c r="D57" s="35">
        <v>1056</v>
      </c>
      <c r="E57" s="36">
        <f t="shared" si="5"/>
        <v>19.727891156462583</v>
      </c>
      <c r="F57" s="36">
        <f t="shared" si="7"/>
        <v>1.9564613246873552</v>
      </c>
      <c r="G57" s="35">
        <v>30196</v>
      </c>
      <c r="H57" s="35">
        <v>9470</v>
      </c>
      <c r="I57" s="36">
        <f t="shared" si="6"/>
        <v>-68.638230229169423</v>
      </c>
      <c r="J57" s="36">
        <f t="shared" si="8"/>
        <v>1.8571067179413767</v>
      </c>
      <c r="K57" s="79"/>
      <c r="L57" s="35">
        <v>165076</v>
      </c>
      <c r="M57" s="36">
        <f t="shared" si="9"/>
        <v>6.4245455656406918</v>
      </c>
      <c r="N57" s="15"/>
    </row>
    <row r="58" spans="1:14" ht="15.75">
      <c r="A58" s="12"/>
      <c r="B58" s="34" t="s">
        <v>243</v>
      </c>
      <c r="C58" s="35">
        <v>1315</v>
      </c>
      <c r="D58" s="35">
        <v>1430</v>
      </c>
      <c r="E58" s="36">
        <f t="shared" si="5"/>
        <v>8.7452471482889713</v>
      </c>
      <c r="F58" s="36">
        <f t="shared" si="7"/>
        <v>2.649374710514127</v>
      </c>
      <c r="G58" s="35">
        <v>6409</v>
      </c>
      <c r="H58" s="35">
        <v>13346</v>
      </c>
      <c r="I58" s="36">
        <f t="shared" si="6"/>
        <v>108.23841472928693</v>
      </c>
      <c r="J58" s="36">
        <f t="shared" si="8"/>
        <v>2.6172065741970023</v>
      </c>
      <c r="K58" s="79"/>
      <c r="L58" s="35">
        <v>24970</v>
      </c>
      <c r="M58" s="36">
        <f t="shared" si="9"/>
        <v>0.97180027850231454</v>
      </c>
      <c r="N58" s="15"/>
    </row>
    <row r="59" spans="1:14" ht="15.75">
      <c r="A59" s="12"/>
      <c r="B59" s="34" t="s">
        <v>76</v>
      </c>
      <c r="C59" s="35">
        <v>420</v>
      </c>
      <c r="D59" s="35">
        <v>519</v>
      </c>
      <c r="E59" s="36">
        <f t="shared" si="5"/>
        <v>23.571428571428577</v>
      </c>
      <c r="F59" s="36">
        <f t="shared" si="7"/>
        <v>0.96155627605372862</v>
      </c>
      <c r="G59" s="35">
        <v>4119</v>
      </c>
      <c r="H59" s="35">
        <v>4157</v>
      </c>
      <c r="I59" s="36">
        <f t="shared" si="6"/>
        <v>0.92255401796552672</v>
      </c>
      <c r="J59" s="36">
        <f t="shared" si="8"/>
        <v>0.81520513479221779</v>
      </c>
      <c r="K59" s="79"/>
      <c r="L59" s="35">
        <v>18823</v>
      </c>
      <c r="M59" s="36">
        <f t="shared" si="9"/>
        <v>0.7325669460251929</v>
      </c>
      <c r="N59" s="15"/>
    </row>
    <row r="60" spans="1:14" ht="15.75">
      <c r="A60" s="12"/>
      <c r="B60" s="34" t="s">
        <v>244</v>
      </c>
      <c r="C60" s="35">
        <v>2088</v>
      </c>
      <c r="D60" s="35">
        <v>2473</v>
      </c>
      <c r="E60" s="36">
        <f t="shared" si="5"/>
        <v>18.438697318007669</v>
      </c>
      <c r="F60" s="36">
        <f t="shared" si="7"/>
        <v>4.581750810560445</v>
      </c>
      <c r="G60" s="35">
        <v>10077</v>
      </c>
      <c r="H60" s="35">
        <v>20312</v>
      </c>
      <c r="I60" s="36">
        <f t="shared" si="6"/>
        <v>101.56792696238961</v>
      </c>
      <c r="J60" s="36">
        <f t="shared" si="8"/>
        <v>3.9832683901610602</v>
      </c>
      <c r="K60" s="79"/>
      <c r="L60" s="35">
        <v>46740</v>
      </c>
      <c r="M60" s="36">
        <f t="shared" si="9"/>
        <v>1.8190606734961225</v>
      </c>
      <c r="N60" s="15"/>
    </row>
    <row r="61" spans="1:14" ht="15.75">
      <c r="A61" s="12"/>
      <c r="B61" s="34" t="s">
        <v>79</v>
      </c>
      <c r="C61" s="35">
        <v>2803</v>
      </c>
      <c r="D61" s="35">
        <v>3070</v>
      </c>
      <c r="E61" s="36">
        <f t="shared" si="5"/>
        <v>9.5255083838744259</v>
      </c>
      <c r="F61" s="36">
        <f t="shared" si="7"/>
        <v>5.6878184344603984</v>
      </c>
      <c r="G61" s="35">
        <v>11467</v>
      </c>
      <c r="H61" s="35">
        <v>30380</v>
      </c>
      <c r="I61" s="36">
        <f t="shared" si="6"/>
        <v>164.93415889072992</v>
      </c>
      <c r="J61" s="36">
        <f t="shared" si="8"/>
        <v>5.9576454161625154</v>
      </c>
      <c r="K61" s="79"/>
      <c r="L61" s="35">
        <v>45710</v>
      </c>
      <c r="M61" s="36">
        <f t="shared" si="9"/>
        <v>1.778974398491822</v>
      </c>
      <c r="N61" s="15"/>
    </row>
    <row r="62" spans="1:14" ht="15.75">
      <c r="A62" s="12"/>
      <c r="B62" s="34" t="s">
        <v>245</v>
      </c>
      <c r="C62" s="35">
        <v>588</v>
      </c>
      <c r="D62" s="35">
        <v>681</v>
      </c>
      <c r="E62" s="36">
        <f t="shared" si="5"/>
        <v>15.816326530612246</v>
      </c>
      <c r="F62" s="36">
        <f t="shared" si="7"/>
        <v>1.2616952292728114</v>
      </c>
      <c r="G62" s="35">
        <v>29116</v>
      </c>
      <c r="H62" s="35">
        <v>6450</v>
      </c>
      <c r="I62" s="36">
        <f t="shared" si="6"/>
        <v>-77.84723176260475</v>
      </c>
      <c r="J62" s="36">
        <f t="shared" si="8"/>
        <v>1.2648720518185723</v>
      </c>
      <c r="K62" s="79"/>
      <c r="L62" s="35">
        <v>144890</v>
      </c>
      <c r="M62" s="36">
        <f t="shared" si="9"/>
        <v>5.6389324129835945</v>
      </c>
      <c r="N62" s="15"/>
    </row>
    <row r="63" spans="1:14" ht="15.75">
      <c r="A63" s="12"/>
      <c r="B63" s="34" t="s">
        <v>78</v>
      </c>
      <c r="C63" s="35">
        <v>5000</v>
      </c>
      <c r="D63" s="35">
        <v>5380</v>
      </c>
      <c r="E63" s="36">
        <f t="shared" si="5"/>
        <v>7.6000000000000068</v>
      </c>
      <c r="F63" s="36">
        <f t="shared" si="7"/>
        <v>9.9675775822139876</v>
      </c>
      <c r="G63" s="35">
        <v>27852</v>
      </c>
      <c r="H63" s="35">
        <v>52504</v>
      </c>
      <c r="I63" s="36">
        <f t="shared" si="6"/>
        <v>88.510699411173348</v>
      </c>
      <c r="J63" s="36">
        <f t="shared" si="8"/>
        <v>10.296254605997259</v>
      </c>
      <c r="K63" s="79"/>
      <c r="L63" s="35">
        <v>117217</v>
      </c>
      <c r="M63" s="36">
        <f t="shared" si="9"/>
        <v>4.5619348516301885</v>
      </c>
      <c r="N63" s="15"/>
    </row>
    <row r="64" spans="1:14" ht="15.75">
      <c r="A64" s="12"/>
      <c r="B64" s="34" t="s">
        <v>246</v>
      </c>
      <c r="C64" s="35">
        <v>3937</v>
      </c>
      <c r="D64" s="35">
        <v>4426</v>
      </c>
      <c r="E64" s="36">
        <f t="shared" si="5"/>
        <v>12.420624841249683</v>
      </c>
      <c r="F64" s="36">
        <f t="shared" si="7"/>
        <v>8.2000926354793879</v>
      </c>
      <c r="G64" s="35">
        <v>29057</v>
      </c>
      <c r="H64" s="35">
        <v>52781</v>
      </c>
      <c r="I64" s="36">
        <f t="shared" si="6"/>
        <v>81.64641910727191</v>
      </c>
      <c r="J64" s="36">
        <f t="shared" si="8"/>
        <v>10.35057546775753</v>
      </c>
      <c r="K64" s="79"/>
      <c r="L64" s="35">
        <v>143304</v>
      </c>
      <c r="M64" s="36">
        <f t="shared" si="9"/>
        <v>5.5772073332196905</v>
      </c>
      <c r="N64" s="15"/>
    </row>
    <row r="65" spans="1:14" ht="15.75">
      <c r="A65" s="12"/>
      <c r="B65" s="34" t="s">
        <v>247</v>
      </c>
      <c r="C65" s="35">
        <v>310</v>
      </c>
      <c r="D65" s="35">
        <v>407</v>
      </c>
      <c r="E65" s="36">
        <f t="shared" si="5"/>
        <v>31.290322580645167</v>
      </c>
      <c r="F65" s="36">
        <f t="shared" si="7"/>
        <v>0.75405280222325155</v>
      </c>
      <c r="G65" s="35">
        <v>3399</v>
      </c>
      <c r="H65" s="35">
        <v>4520</v>
      </c>
      <c r="I65" s="36">
        <f t="shared" si="6"/>
        <v>32.980288320094139</v>
      </c>
      <c r="J65" s="36">
        <f t="shared" si="8"/>
        <v>0.88639095724340256</v>
      </c>
      <c r="K65" s="79"/>
      <c r="L65" s="35">
        <v>19140</v>
      </c>
      <c r="M65" s="36">
        <f t="shared" si="9"/>
        <v>0.74490417823525423</v>
      </c>
      <c r="N65" s="15"/>
    </row>
    <row r="66" spans="1:14" ht="15.75">
      <c r="A66" s="12"/>
      <c r="B66" s="34" t="s">
        <v>248</v>
      </c>
      <c r="C66" s="35">
        <v>203</v>
      </c>
      <c r="D66" s="35">
        <v>228</v>
      </c>
      <c r="E66" s="36">
        <f t="shared" si="5"/>
        <v>12.315270935960587</v>
      </c>
      <c r="F66" s="36">
        <f t="shared" si="7"/>
        <v>0.42241778601204261</v>
      </c>
      <c r="G66" s="35">
        <v>2795</v>
      </c>
      <c r="H66" s="35">
        <v>2466</v>
      </c>
      <c r="I66" s="36">
        <f t="shared" si="6"/>
        <v>-11.771019677996419</v>
      </c>
      <c r="J66" s="36">
        <f t="shared" si="8"/>
        <v>0.48359294260226343</v>
      </c>
      <c r="K66" s="79"/>
      <c r="L66" s="35">
        <v>20949</v>
      </c>
      <c r="M66" s="36">
        <f t="shared" si="9"/>
        <v>0.81530813113115685</v>
      </c>
      <c r="N66" s="15"/>
    </row>
    <row r="67" spans="1:14" ht="15.75">
      <c r="A67" s="12"/>
      <c r="B67" s="34" t="s">
        <v>77</v>
      </c>
      <c r="C67" s="35">
        <v>173</v>
      </c>
      <c r="D67" s="35">
        <v>159</v>
      </c>
      <c r="E67" s="36">
        <f t="shared" si="5"/>
        <v>-8.0924855491329435</v>
      </c>
      <c r="F67" s="36">
        <f t="shared" si="7"/>
        <v>0.29458082445576655</v>
      </c>
      <c r="G67" s="35">
        <v>4067</v>
      </c>
      <c r="H67" s="35">
        <v>2013</v>
      </c>
      <c r="I67" s="36">
        <f t="shared" si="6"/>
        <v>-50.504057044504549</v>
      </c>
      <c r="J67" s="36">
        <f t="shared" si="8"/>
        <v>0.39475774268384278</v>
      </c>
      <c r="K67" s="79"/>
      <c r="L67" s="35">
        <v>24311</v>
      </c>
      <c r="M67" s="36">
        <f t="shared" si="9"/>
        <v>0.94615284624228146</v>
      </c>
      <c r="N67" s="15"/>
    </row>
    <row r="68" spans="1:14" ht="15.75">
      <c r="A68" s="12"/>
      <c r="B68" s="34" t="s">
        <v>249</v>
      </c>
      <c r="C68" s="35">
        <v>1204</v>
      </c>
      <c r="D68" s="35">
        <v>1537</v>
      </c>
      <c r="E68" s="36">
        <f t="shared" si="5"/>
        <v>27.657807308970096</v>
      </c>
      <c r="F68" s="36">
        <f t="shared" si="7"/>
        <v>2.8476146364057433</v>
      </c>
      <c r="G68" s="35">
        <v>17106</v>
      </c>
      <c r="H68" s="35">
        <v>18486</v>
      </c>
      <c r="I68" s="36">
        <f t="shared" si="6"/>
        <v>8.0673447913012897</v>
      </c>
      <c r="J68" s="36">
        <f t="shared" si="8"/>
        <v>3.6251821317702522</v>
      </c>
      <c r="K68" s="79"/>
      <c r="L68" s="35">
        <v>88795</v>
      </c>
      <c r="M68" s="36">
        <f t="shared" si="9"/>
        <v>3.4557871737930723</v>
      </c>
      <c r="N68" s="15"/>
    </row>
    <row r="69" spans="1:14" ht="15.75">
      <c r="A69" s="12"/>
      <c r="B69" s="34" t="s">
        <v>250</v>
      </c>
      <c r="C69" s="35">
        <v>67</v>
      </c>
      <c r="D69" s="35">
        <v>69</v>
      </c>
      <c r="E69" s="36">
        <f t="shared" si="5"/>
        <v>2.9850746268656803</v>
      </c>
      <c r="F69" s="36">
        <f t="shared" si="7"/>
        <v>0.12783696155627605</v>
      </c>
      <c r="G69" s="35">
        <v>2211</v>
      </c>
      <c r="H69" s="35">
        <v>862</v>
      </c>
      <c r="I69" s="36">
        <f t="shared" si="6"/>
        <v>-61.013116236996837</v>
      </c>
      <c r="J69" s="36">
        <f t="shared" si="8"/>
        <v>0.16904181529730378</v>
      </c>
      <c r="K69" s="79"/>
      <c r="L69" s="35">
        <v>9632</v>
      </c>
      <c r="M69" s="36">
        <f t="shared" si="9"/>
        <v>0.37486504936060444</v>
      </c>
      <c r="N69" s="15"/>
    </row>
    <row r="70" spans="1:14" ht="15.75">
      <c r="A70" s="12"/>
      <c r="B70" s="34" t="s">
        <v>251</v>
      </c>
      <c r="C70" s="35">
        <v>4</v>
      </c>
      <c r="D70" s="35">
        <v>3</v>
      </c>
      <c r="E70" s="36">
        <f t="shared" si="5"/>
        <v>-25</v>
      </c>
      <c r="F70" s="36">
        <f t="shared" si="7"/>
        <v>5.5581287633163501E-3</v>
      </c>
      <c r="G70" s="35">
        <v>416</v>
      </c>
      <c r="H70" s="35">
        <v>32</v>
      </c>
      <c r="I70" s="36">
        <f t="shared" si="6"/>
        <v>-92.307692307692307</v>
      </c>
      <c r="J70" s="36">
        <f t="shared" si="8"/>
        <v>6.275334210572762E-3</v>
      </c>
      <c r="K70" s="79"/>
      <c r="L70" s="35">
        <v>2783</v>
      </c>
      <c r="M70" s="36">
        <f t="shared" si="9"/>
        <v>0.10831077993880421</v>
      </c>
      <c r="N70" s="15"/>
    </row>
    <row r="71" spans="1:14" ht="15.75">
      <c r="A71" s="12"/>
      <c r="B71" s="34" t="s">
        <v>252</v>
      </c>
      <c r="C71" s="35">
        <v>160</v>
      </c>
      <c r="D71" s="35">
        <v>128</v>
      </c>
      <c r="E71" s="36">
        <f t="shared" si="5"/>
        <v>-19.999999999999996</v>
      </c>
      <c r="F71" s="36">
        <f t="shared" si="7"/>
        <v>0.23714682723483094</v>
      </c>
      <c r="G71" s="35">
        <v>31085</v>
      </c>
      <c r="H71" s="35">
        <v>1834</v>
      </c>
      <c r="I71" s="36">
        <f t="shared" si="6"/>
        <v>-94.100048254785264</v>
      </c>
      <c r="J71" s="36">
        <f t="shared" si="8"/>
        <v>0.35965509194345141</v>
      </c>
      <c r="K71" s="79"/>
      <c r="L71" s="35">
        <v>192539</v>
      </c>
      <c r="M71" s="36">
        <f t="shared" si="9"/>
        <v>7.4933701971388516</v>
      </c>
      <c r="N71" s="15"/>
    </row>
    <row r="72" spans="1:14" ht="15.75">
      <c r="A72" s="12"/>
      <c r="B72" s="34" t="s">
        <v>71</v>
      </c>
      <c r="C72" s="35">
        <v>19141</v>
      </c>
      <c r="D72" s="35">
        <v>22546</v>
      </c>
      <c r="E72" s="36">
        <f t="shared" si="5"/>
        <v>17.789039235149673</v>
      </c>
      <c r="F72" s="36">
        <f t="shared" si="7"/>
        <v>41.771190365910144</v>
      </c>
      <c r="G72" s="35">
        <v>178469</v>
      </c>
      <c r="H72" s="35">
        <v>187849</v>
      </c>
      <c r="I72" s="36">
        <f t="shared" si="6"/>
        <v>5.2558147353321871</v>
      </c>
      <c r="J72" s="36">
        <f t="shared" si="8"/>
        <v>36.837976753808832</v>
      </c>
      <c r="K72" s="79"/>
      <c r="L72" s="35">
        <v>882696</v>
      </c>
      <c r="M72" s="36">
        <f>+(L72*100)/$L$73</f>
        <v>34.353392816695191</v>
      </c>
      <c r="N72" s="15"/>
    </row>
    <row r="73" spans="1:14" ht="15.75">
      <c r="A73" s="12"/>
      <c r="B73" s="40" t="s">
        <v>70</v>
      </c>
      <c r="C73" s="42">
        <f>SUM(C48:C72)</f>
        <v>50241</v>
      </c>
      <c r="D73" s="42">
        <f>SUM(D48:D72)</f>
        <v>53975</v>
      </c>
      <c r="E73" s="42">
        <f t="shared" si="5"/>
        <v>7.4321769073067756</v>
      </c>
      <c r="F73" s="97">
        <f>SUM(F48:F72)</f>
        <v>100</v>
      </c>
      <c r="G73" s="42">
        <f>SUM(G48:G72)</f>
        <v>509561</v>
      </c>
      <c r="H73" s="42">
        <f>SUM(H48:H72)</f>
        <v>509933</v>
      </c>
      <c r="I73" s="42">
        <f t="shared" si="6"/>
        <v>7.3004017183420089E-2</v>
      </c>
      <c r="J73" s="97">
        <f>SUM(J48:J72)</f>
        <v>100</v>
      </c>
      <c r="K73" s="4"/>
      <c r="L73" s="42">
        <f>SUM(L48:L72)</f>
        <v>2569458</v>
      </c>
      <c r="M73" s="97">
        <f>SUM(M48:M72)</f>
        <v>100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309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257</v>
      </c>
      <c r="C76" s="104" t="s">
        <v>319</v>
      </c>
      <c r="D76" s="104"/>
      <c r="E76" s="101" t="s">
        <v>316</v>
      </c>
      <c r="F76" s="101" t="s">
        <v>306</v>
      </c>
      <c r="G76" s="105" t="s">
        <v>321</v>
      </c>
      <c r="H76" s="106"/>
      <c r="I76" s="101" t="s">
        <v>316</v>
      </c>
      <c r="J76" s="101" t="s">
        <v>306</v>
      </c>
      <c r="K76" s="94"/>
      <c r="L76" s="86" t="s">
        <v>323</v>
      </c>
      <c r="M76" s="101" t="s">
        <v>101</v>
      </c>
      <c r="N76" s="15"/>
    </row>
    <row r="77" spans="1:14" ht="15.75">
      <c r="A77" s="12"/>
      <c r="B77" s="30"/>
      <c r="C77" s="31">
        <v>2017</v>
      </c>
      <c r="D77" s="31">
        <v>2018</v>
      </c>
      <c r="E77" s="101"/>
      <c r="F77" s="101"/>
      <c r="G77" s="31">
        <v>2017</v>
      </c>
      <c r="H77" s="31">
        <v>2018</v>
      </c>
      <c r="I77" s="101"/>
      <c r="J77" s="101"/>
      <c r="K77" s="94"/>
      <c r="L77" s="39" t="s">
        <v>318</v>
      </c>
      <c r="M77" s="101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2873</v>
      </c>
      <c r="D79" s="35">
        <f>D17-D48</f>
        <v>1336</v>
      </c>
      <c r="E79" s="36">
        <f t="shared" ref="E79:E104" si="10">IF(ISBLANK(D79),"",(IFERROR(((D79/C79-1)*100),"")))</f>
        <v>-53.498085624782462</v>
      </c>
      <c r="F79" s="36">
        <f>+(D79*100)/$D$104</f>
        <v>2.5990700931852229</v>
      </c>
      <c r="G79" s="35">
        <f>G17-G48</f>
        <v>19879</v>
      </c>
      <c r="H79" s="35">
        <f>H17-H48</f>
        <v>19231</v>
      </c>
      <c r="I79" s="36">
        <f t="shared" ref="I79:I104" si="11">IF(ISBLANK(H79),"",(IFERROR(((H79/G79-1)*100),"")))</f>
        <v>-3.259721313949393</v>
      </c>
      <c r="J79" s="36">
        <f>+(H79*100)/$H$104</f>
        <v>4.1343741467787742</v>
      </c>
      <c r="K79" s="79"/>
      <c r="L79" s="35">
        <f>L17-L48</f>
        <v>87756</v>
      </c>
      <c r="M79" s="36">
        <f>+(L79*100)/$L$104</f>
        <v>4.1096775704217103</v>
      </c>
      <c r="N79" s="15"/>
    </row>
    <row r="80" spans="1:14" ht="15.75">
      <c r="A80" s="12"/>
      <c r="B80" s="34" t="s">
        <v>235</v>
      </c>
      <c r="C80" s="35">
        <f t="shared" ref="C80:D103" si="12">C18-C49</f>
        <v>1953</v>
      </c>
      <c r="D80" s="35">
        <f t="shared" si="12"/>
        <v>1977</v>
      </c>
      <c r="E80" s="36">
        <f t="shared" si="10"/>
        <v>1.228878648233489</v>
      </c>
      <c r="F80" s="36">
        <f t="shared" ref="F80:F103" si="13">+(D80*100)/$D$104</f>
        <v>3.8460790226251387</v>
      </c>
      <c r="G80" s="35">
        <f t="shared" ref="G80:H80" si="14">G18-G49</f>
        <v>11314</v>
      </c>
      <c r="H80" s="35">
        <f t="shared" si="14"/>
        <v>15639</v>
      </c>
      <c r="I80" s="36">
        <f t="shared" si="11"/>
        <v>38.226975428672439</v>
      </c>
      <c r="J80" s="36">
        <f t="shared" ref="J80:J103" si="15">+(H80*100)/$H$104</f>
        <v>3.3621484728549347</v>
      </c>
      <c r="K80" s="79"/>
      <c r="L80" s="35">
        <f t="shared" ref="L80" si="16">L18-L49</f>
        <v>44871</v>
      </c>
      <c r="M80" s="36">
        <f t="shared" ref="M80:M103" si="17">+(L80*100)/$L$104</f>
        <v>2.1013417004238182</v>
      </c>
      <c r="N80" s="15"/>
    </row>
    <row r="81" spans="1:14" ht="15.75">
      <c r="A81" s="12"/>
      <c r="B81" s="34" t="s">
        <v>236</v>
      </c>
      <c r="C81" s="35">
        <f t="shared" si="12"/>
        <v>678</v>
      </c>
      <c r="D81" s="35">
        <f t="shared" si="12"/>
        <v>597</v>
      </c>
      <c r="E81" s="36">
        <f t="shared" si="10"/>
        <v>-11.946902654867253</v>
      </c>
      <c r="F81" s="36">
        <f t="shared" si="13"/>
        <v>1.1614108125984866</v>
      </c>
      <c r="G81" s="35">
        <f t="shared" ref="G81:H81" si="18">G19-G50</f>
        <v>24910</v>
      </c>
      <c r="H81" s="35">
        <f t="shared" si="18"/>
        <v>5388</v>
      </c>
      <c r="I81" s="36">
        <f t="shared" si="11"/>
        <v>-78.370132476916893</v>
      </c>
      <c r="J81" s="36">
        <f t="shared" si="15"/>
        <v>1.1583385108857591</v>
      </c>
      <c r="K81" s="79"/>
      <c r="L81" s="35">
        <f t="shared" ref="L81" si="19">L19-L50</f>
        <v>143102</v>
      </c>
      <c r="M81" s="36">
        <f t="shared" si="17"/>
        <v>6.7015711710024117</v>
      </c>
      <c r="N81" s="15"/>
    </row>
    <row r="82" spans="1:14" ht="15.75">
      <c r="A82" s="12"/>
      <c r="B82" s="34" t="s">
        <v>237</v>
      </c>
      <c r="C82" s="35">
        <f t="shared" si="12"/>
        <v>1167</v>
      </c>
      <c r="D82" s="35">
        <f t="shared" si="12"/>
        <v>1196</v>
      </c>
      <c r="E82" s="36">
        <f t="shared" si="10"/>
        <v>2.4850042844901443</v>
      </c>
      <c r="F82" s="36">
        <f t="shared" si="13"/>
        <v>2.326712448689765</v>
      </c>
      <c r="G82" s="35">
        <f t="shared" ref="G82:H82" si="20">G20-G51</f>
        <v>6940</v>
      </c>
      <c r="H82" s="35">
        <f t="shared" si="20"/>
        <v>10553</v>
      </c>
      <c r="I82" s="36">
        <f t="shared" si="11"/>
        <v>52.060518731988466</v>
      </c>
      <c r="J82" s="36">
        <f t="shared" si="15"/>
        <v>2.2687353944649993</v>
      </c>
      <c r="K82" s="79"/>
      <c r="L82" s="35">
        <f t="shared" ref="L82" si="21">L20-L51</f>
        <v>28482</v>
      </c>
      <c r="M82" s="36">
        <f t="shared" si="17"/>
        <v>1.3338328611234693</v>
      </c>
      <c r="N82" s="15"/>
    </row>
    <row r="83" spans="1:14" ht="15.75">
      <c r="A83" s="12"/>
      <c r="B83" s="34" t="s">
        <v>238</v>
      </c>
      <c r="C83" s="35">
        <f t="shared" si="12"/>
        <v>396</v>
      </c>
      <c r="D83" s="35">
        <f t="shared" si="12"/>
        <v>453</v>
      </c>
      <c r="E83" s="36">
        <f t="shared" si="10"/>
        <v>14.393939393939403</v>
      </c>
      <c r="F83" s="36">
        <f t="shared" si="13"/>
        <v>0.88127152111744456</v>
      </c>
      <c r="G83" s="35">
        <f t="shared" ref="G83:H83" si="22">G21-G52</f>
        <v>2924</v>
      </c>
      <c r="H83" s="35">
        <f t="shared" si="22"/>
        <v>3787</v>
      </c>
      <c r="I83" s="36">
        <f t="shared" si="11"/>
        <v>29.514363885088923</v>
      </c>
      <c r="J83" s="36">
        <f t="shared" si="15"/>
        <v>0.8141477247075668</v>
      </c>
      <c r="K83" s="79"/>
      <c r="L83" s="35">
        <f t="shared" ref="L83" si="23">L21-L52</f>
        <v>13941</v>
      </c>
      <c r="M83" s="36">
        <f t="shared" si="17"/>
        <v>0.65286721146416282</v>
      </c>
      <c r="N83" s="15"/>
    </row>
    <row r="84" spans="1:14" ht="15.75">
      <c r="A84" s="12"/>
      <c r="B84" s="34" t="s">
        <v>239</v>
      </c>
      <c r="C84" s="35">
        <f t="shared" si="12"/>
        <v>65</v>
      </c>
      <c r="D84" s="35">
        <f t="shared" si="12"/>
        <v>71</v>
      </c>
      <c r="E84" s="36">
        <f t="shared" si="10"/>
        <v>9.2307692307692193</v>
      </c>
      <c r="F84" s="36">
        <f t="shared" si="13"/>
        <v>0.13812423399412485</v>
      </c>
      <c r="G84" s="35">
        <f t="shared" ref="G84:H84" si="24">G22-G53</f>
        <v>2891</v>
      </c>
      <c r="H84" s="35">
        <f t="shared" si="24"/>
        <v>566</v>
      </c>
      <c r="I84" s="36">
        <f t="shared" si="11"/>
        <v>-80.421999308197854</v>
      </c>
      <c r="J84" s="36">
        <f t="shared" si="15"/>
        <v>0.12168143971071635</v>
      </c>
      <c r="K84" s="79"/>
      <c r="L84" s="35">
        <f t="shared" ref="L84" si="25">L22-L53</f>
        <v>15346</v>
      </c>
      <c r="M84" s="36">
        <f t="shared" si="17"/>
        <v>0.71866438757112416</v>
      </c>
      <c r="N84" s="15"/>
    </row>
    <row r="85" spans="1:14" ht="15.75">
      <c r="A85" s="12"/>
      <c r="B85" s="34" t="s">
        <v>240</v>
      </c>
      <c r="C85" s="35">
        <f t="shared" si="12"/>
        <v>182</v>
      </c>
      <c r="D85" s="35">
        <f t="shared" si="12"/>
        <v>171</v>
      </c>
      <c r="E85" s="36">
        <f t="shared" si="10"/>
        <v>-6.0439560439560447</v>
      </c>
      <c r="F85" s="36">
        <f t="shared" si="13"/>
        <v>0.33266540863373734</v>
      </c>
      <c r="G85" s="35">
        <f t="shared" ref="G85:H85" si="26">G23-G54</f>
        <v>18425</v>
      </c>
      <c r="H85" s="35">
        <f t="shared" si="26"/>
        <v>1768</v>
      </c>
      <c r="I85" s="36">
        <f t="shared" si="11"/>
        <v>-90.404341926729998</v>
      </c>
      <c r="J85" s="36">
        <f t="shared" si="15"/>
        <v>0.38009326043912811</v>
      </c>
      <c r="K85" s="79"/>
      <c r="L85" s="35">
        <f t="shared" ref="L85" si="27">L23-L54</f>
        <v>78553</v>
      </c>
      <c r="M85" s="36">
        <f t="shared" si="17"/>
        <v>3.6786943592385324</v>
      </c>
      <c r="N85" s="15"/>
    </row>
    <row r="86" spans="1:14" ht="15.75">
      <c r="A86" s="12"/>
      <c r="B86" s="34" t="s">
        <v>241</v>
      </c>
      <c r="C86" s="35">
        <f t="shared" si="12"/>
        <v>508</v>
      </c>
      <c r="D86" s="35">
        <f t="shared" si="12"/>
        <v>644</v>
      </c>
      <c r="E86" s="36">
        <f t="shared" si="10"/>
        <v>26.771653543307082</v>
      </c>
      <c r="F86" s="36">
        <f t="shared" si="13"/>
        <v>1.2528451646791043</v>
      </c>
      <c r="G86" s="35">
        <f t="shared" ref="G86:H86" si="28">G24-G55</f>
        <v>7226</v>
      </c>
      <c r="H86" s="35">
        <f t="shared" si="28"/>
        <v>6404</v>
      </c>
      <c r="I86" s="36">
        <f t="shared" si="11"/>
        <v>-11.375588153888739</v>
      </c>
      <c r="J86" s="36">
        <f t="shared" si="15"/>
        <v>1.3767631447127695</v>
      </c>
      <c r="K86" s="79"/>
      <c r="L86" s="35">
        <f t="shared" ref="L86" si="29">L24-L55</f>
        <v>34752</v>
      </c>
      <c r="M86" s="36">
        <f t="shared" si="17"/>
        <v>1.6274615402627204</v>
      </c>
      <c r="N86" s="15"/>
    </row>
    <row r="87" spans="1:14" ht="15.75">
      <c r="A87" s="12"/>
      <c r="B87" s="34" t="s">
        <v>242</v>
      </c>
      <c r="C87" s="35">
        <f t="shared" si="12"/>
        <v>519</v>
      </c>
      <c r="D87" s="35">
        <f t="shared" si="12"/>
        <v>597</v>
      </c>
      <c r="E87" s="36">
        <f t="shared" si="10"/>
        <v>15.02890173410405</v>
      </c>
      <c r="F87" s="36">
        <f t="shared" si="13"/>
        <v>1.1614108125984866</v>
      </c>
      <c r="G87" s="35">
        <f t="shared" ref="G87:H87" si="30">G25-G56</f>
        <v>13808</v>
      </c>
      <c r="H87" s="35">
        <f t="shared" si="30"/>
        <v>5424</v>
      </c>
      <c r="I87" s="36">
        <f t="shared" si="11"/>
        <v>-60.718424101969873</v>
      </c>
      <c r="J87" s="36">
        <f t="shared" si="15"/>
        <v>1.1660779664150627</v>
      </c>
      <c r="K87" s="79"/>
      <c r="L87" s="35">
        <f t="shared" ref="L87" si="31">L25-L56</f>
        <v>68804</v>
      </c>
      <c r="M87" s="36">
        <f t="shared" si="17"/>
        <v>3.2221415692977731</v>
      </c>
      <c r="N87" s="15"/>
    </row>
    <row r="88" spans="1:14" ht="15.75">
      <c r="A88" s="12"/>
      <c r="B88" s="34" t="s">
        <v>75</v>
      </c>
      <c r="C88" s="35">
        <f t="shared" si="12"/>
        <v>341</v>
      </c>
      <c r="D88" s="35">
        <f t="shared" si="12"/>
        <v>369</v>
      </c>
      <c r="E88" s="36">
        <f t="shared" si="10"/>
        <v>8.2111436950146555</v>
      </c>
      <c r="F88" s="36">
        <f t="shared" si="13"/>
        <v>0.71785693442017007</v>
      </c>
      <c r="G88" s="35">
        <f t="shared" ref="G88:H88" si="32">G26-G57</f>
        <v>18615</v>
      </c>
      <c r="H88" s="35">
        <f t="shared" si="32"/>
        <v>3282</v>
      </c>
      <c r="I88" s="36">
        <f t="shared" si="11"/>
        <v>-82.369057211925863</v>
      </c>
      <c r="J88" s="36">
        <f t="shared" si="15"/>
        <v>0.70558036242150368</v>
      </c>
      <c r="K88" s="79"/>
      <c r="L88" s="35">
        <f t="shared" ref="L88" si="33">L26-L57</f>
        <v>103931</v>
      </c>
      <c r="M88" s="36">
        <f t="shared" si="17"/>
        <v>4.8671646334324583</v>
      </c>
      <c r="N88" s="15"/>
    </row>
    <row r="89" spans="1:14" ht="15.75">
      <c r="A89" s="12"/>
      <c r="B89" s="34" t="s">
        <v>243</v>
      </c>
      <c r="C89" s="35">
        <f t="shared" si="12"/>
        <v>211</v>
      </c>
      <c r="D89" s="35">
        <f t="shared" si="12"/>
        <v>245</v>
      </c>
      <c r="E89" s="36">
        <f t="shared" si="10"/>
        <v>16.113744075829395</v>
      </c>
      <c r="F89" s="36">
        <f t="shared" si="13"/>
        <v>0.47662587786705057</v>
      </c>
      <c r="G89" s="35">
        <f t="shared" ref="G89:H89" si="34">G27-G58</f>
        <v>6990</v>
      </c>
      <c r="H89" s="35">
        <f t="shared" si="34"/>
        <v>2066</v>
      </c>
      <c r="I89" s="36">
        <f t="shared" si="11"/>
        <v>-70.443490701001437</v>
      </c>
      <c r="J89" s="36">
        <f t="shared" si="15"/>
        <v>0.44415875343169609</v>
      </c>
      <c r="K89" s="79"/>
      <c r="L89" s="35">
        <f t="shared" ref="L89" si="35">L27-L58</f>
        <v>40976</v>
      </c>
      <c r="M89" s="36">
        <f t="shared" si="17"/>
        <v>1.9189360058070106</v>
      </c>
      <c r="N89" s="15"/>
    </row>
    <row r="90" spans="1:14" ht="15.75">
      <c r="A90" s="12"/>
      <c r="B90" s="34" t="s">
        <v>76</v>
      </c>
      <c r="C90" s="35">
        <f t="shared" si="12"/>
        <v>1943</v>
      </c>
      <c r="D90" s="35">
        <f t="shared" si="12"/>
        <v>2308</v>
      </c>
      <c r="E90" s="36">
        <f t="shared" si="10"/>
        <v>18.78538342768914</v>
      </c>
      <c r="F90" s="36">
        <f t="shared" si="13"/>
        <v>4.4900103106822558</v>
      </c>
      <c r="G90" s="35">
        <f t="shared" ref="G90:H90" si="36">G28-G59</f>
        <v>9731</v>
      </c>
      <c r="H90" s="35">
        <f t="shared" si="36"/>
        <v>18426</v>
      </c>
      <c r="I90" s="36">
        <f t="shared" si="11"/>
        <v>89.353612167300383</v>
      </c>
      <c r="J90" s="36">
        <f t="shared" si="15"/>
        <v>3.9613113217485152</v>
      </c>
      <c r="K90" s="79"/>
      <c r="L90" s="35">
        <f t="shared" ref="L90" si="37">L28-L59</f>
        <v>37928</v>
      </c>
      <c r="M90" s="36">
        <f t="shared" si="17"/>
        <v>1.7761959397756808</v>
      </c>
      <c r="N90" s="15"/>
    </row>
    <row r="91" spans="1:14" ht="15.75">
      <c r="A91" s="12"/>
      <c r="B91" s="34" t="s">
        <v>244</v>
      </c>
      <c r="C91" s="35">
        <f t="shared" si="12"/>
        <v>998</v>
      </c>
      <c r="D91" s="35">
        <f t="shared" si="12"/>
        <v>1249</v>
      </c>
      <c r="E91" s="36">
        <f t="shared" si="10"/>
        <v>25.150300601202403</v>
      </c>
      <c r="F91" s="36">
        <f t="shared" si="13"/>
        <v>2.4298192712487596</v>
      </c>
      <c r="G91" s="35">
        <f t="shared" ref="G91:H91" si="38">G29-G60</f>
        <v>8117</v>
      </c>
      <c r="H91" s="35">
        <f t="shared" si="38"/>
        <v>9574</v>
      </c>
      <c r="I91" s="36">
        <f t="shared" si="11"/>
        <v>17.9499815202661</v>
      </c>
      <c r="J91" s="36">
        <f t="shared" si="15"/>
        <v>2.0582652010431066</v>
      </c>
      <c r="K91" s="79"/>
      <c r="L91" s="35">
        <f t="shared" ref="L91" si="39">L29-L60</f>
        <v>47356</v>
      </c>
      <c r="M91" s="36">
        <f t="shared" si="17"/>
        <v>2.2177160652820382</v>
      </c>
      <c r="N91" s="15"/>
    </row>
    <row r="92" spans="1:14" ht="15.75">
      <c r="A92" s="12"/>
      <c r="B92" s="34" t="s">
        <v>79</v>
      </c>
      <c r="C92" s="35">
        <f t="shared" si="12"/>
        <v>1032</v>
      </c>
      <c r="D92" s="35">
        <f t="shared" si="12"/>
        <v>1199</v>
      </c>
      <c r="E92" s="36">
        <f t="shared" si="10"/>
        <v>16.182170542635667</v>
      </c>
      <c r="F92" s="36">
        <f t="shared" si="13"/>
        <v>2.3325486839289535</v>
      </c>
      <c r="G92" s="35">
        <f t="shared" ref="G92:H92" si="40">G30-G61</f>
        <v>4161</v>
      </c>
      <c r="H92" s="35">
        <f t="shared" si="40"/>
        <v>9319</v>
      </c>
      <c r="I92" s="36">
        <f t="shared" si="11"/>
        <v>123.96058639750058</v>
      </c>
      <c r="J92" s="36">
        <f t="shared" si="15"/>
        <v>2.0034440577105399</v>
      </c>
      <c r="K92" s="79"/>
      <c r="L92" s="35">
        <f t="shared" ref="L92" si="41">L30-L61</f>
        <v>16226</v>
      </c>
      <c r="M92" s="36">
        <f t="shared" si="17"/>
        <v>0.75987543025733484</v>
      </c>
      <c r="N92" s="15"/>
    </row>
    <row r="93" spans="1:14" ht="15.75">
      <c r="A93" s="12"/>
      <c r="B93" s="34" t="s">
        <v>245</v>
      </c>
      <c r="C93" s="35">
        <f t="shared" si="12"/>
        <v>335</v>
      </c>
      <c r="D93" s="35">
        <f t="shared" si="12"/>
        <v>424</v>
      </c>
      <c r="E93" s="36">
        <f t="shared" si="10"/>
        <v>26.567164179104473</v>
      </c>
      <c r="F93" s="36">
        <f t="shared" si="13"/>
        <v>0.82485458047195692</v>
      </c>
      <c r="G93" s="35">
        <f t="shared" ref="G93:H93" si="42">G31-G62</f>
        <v>13126</v>
      </c>
      <c r="H93" s="35">
        <f t="shared" si="42"/>
        <v>3236</v>
      </c>
      <c r="I93" s="36">
        <f t="shared" si="11"/>
        <v>-75.346640255980503</v>
      </c>
      <c r="J93" s="36">
        <f t="shared" si="15"/>
        <v>0.69569105813406029</v>
      </c>
      <c r="K93" s="79"/>
      <c r="L93" s="35">
        <f t="shared" ref="L93" si="43">L31-L62</f>
        <v>70906</v>
      </c>
      <c r="M93" s="36">
        <f t="shared" si="17"/>
        <v>3.3205797644414266</v>
      </c>
      <c r="N93" s="15"/>
    </row>
    <row r="94" spans="1:14" ht="15.75">
      <c r="A94" s="12"/>
      <c r="B94" s="34" t="s">
        <v>78</v>
      </c>
      <c r="C94" s="35">
        <f t="shared" si="12"/>
        <v>2772</v>
      </c>
      <c r="D94" s="35">
        <f t="shared" si="12"/>
        <v>3223</v>
      </c>
      <c r="E94" s="36">
        <f t="shared" si="10"/>
        <v>16.26984126984128</v>
      </c>
      <c r="F94" s="36">
        <f t="shared" si="13"/>
        <v>6.2700620586347098</v>
      </c>
      <c r="G94" s="35">
        <f t="shared" ref="G94:H94" si="44">G32-G63</f>
        <v>22895</v>
      </c>
      <c r="H94" s="35">
        <f t="shared" si="44"/>
        <v>27476</v>
      </c>
      <c r="I94" s="36">
        <f t="shared" si="11"/>
        <v>20.008735531775489</v>
      </c>
      <c r="J94" s="36">
        <f t="shared" si="15"/>
        <v>5.9069244478650926</v>
      </c>
      <c r="K94" s="79"/>
      <c r="L94" s="35">
        <f t="shared" ref="L94" si="45">L32-L63</f>
        <v>100316</v>
      </c>
      <c r="M94" s="36">
        <f t="shared" si="17"/>
        <v>4.697871543306718</v>
      </c>
      <c r="N94" s="15"/>
    </row>
    <row r="95" spans="1:14" ht="15.75">
      <c r="A95" s="12"/>
      <c r="B95" s="34" t="s">
        <v>246</v>
      </c>
      <c r="C95" s="35">
        <f t="shared" si="12"/>
        <v>3710</v>
      </c>
      <c r="D95" s="35">
        <f t="shared" si="12"/>
        <v>4258</v>
      </c>
      <c r="E95" s="36">
        <f t="shared" si="10"/>
        <v>14.770889487870619</v>
      </c>
      <c r="F95" s="36">
        <f t="shared" si="13"/>
        <v>8.2835632161546986</v>
      </c>
      <c r="G95" s="35">
        <f t="shared" ref="G95:H95" si="46">G33-G64</f>
        <v>18750</v>
      </c>
      <c r="H95" s="35">
        <f t="shared" si="46"/>
        <v>42466</v>
      </c>
      <c r="I95" s="36">
        <f t="shared" si="11"/>
        <v>126.48533333333334</v>
      </c>
      <c r="J95" s="36">
        <f t="shared" si="15"/>
        <v>9.1295477363167503</v>
      </c>
      <c r="K95" s="79"/>
      <c r="L95" s="35">
        <f t="shared" ref="L95" si="47">L33-L64</f>
        <v>89066</v>
      </c>
      <c r="M95" s="36">
        <f t="shared" si="17"/>
        <v>4.1710258271477745</v>
      </c>
      <c r="N95" s="15"/>
    </row>
    <row r="96" spans="1:14" ht="15.75">
      <c r="A96" s="12"/>
      <c r="B96" s="34" t="s">
        <v>247</v>
      </c>
      <c r="C96" s="35">
        <f t="shared" si="12"/>
        <v>702</v>
      </c>
      <c r="D96" s="35">
        <f t="shared" si="12"/>
        <v>1016</v>
      </c>
      <c r="E96" s="36">
        <f t="shared" si="10"/>
        <v>44.729344729344731</v>
      </c>
      <c r="F96" s="36">
        <f t="shared" si="13"/>
        <v>1.9765383343384628</v>
      </c>
      <c r="G96" s="35">
        <f t="shared" ref="G96:H96" si="48">G34-G65</f>
        <v>11437</v>
      </c>
      <c r="H96" s="35">
        <f t="shared" si="48"/>
        <v>9927</v>
      </c>
      <c r="I96" s="36">
        <f t="shared" si="11"/>
        <v>-13.202762962315296</v>
      </c>
      <c r="J96" s="36">
        <f t="shared" si="15"/>
        <v>2.134154862205444</v>
      </c>
      <c r="K96" s="79"/>
      <c r="L96" s="35">
        <f t="shared" ref="L96" si="49">L34-L65</f>
        <v>62295</v>
      </c>
      <c r="M96" s="36">
        <f t="shared" si="17"/>
        <v>2.9173203456107899</v>
      </c>
      <c r="N96" s="15"/>
    </row>
    <row r="97" spans="1:14" ht="15.75">
      <c r="A97" s="12"/>
      <c r="B97" s="34" t="s">
        <v>248</v>
      </c>
      <c r="C97" s="35">
        <f t="shared" si="12"/>
        <v>3581</v>
      </c>
      <c r="D97" s="35">
        <f t="shared" si="12"/>
        <v>4141</v>
      </c>
      <c r="E97" s="36">
        <f t="shared" si="10"/>
        <v>15.638089919017029</v>
      </c>
      <c r="F97" s="36">
        <f t="shared" si="13"/>
        <v>8.0559500418263532</v>
      </c>
      <c r="G97" s="35">
        <f t="shared" ref="G97:H97" si="50">G35-G66</f>
        <v>12827</v>
      </c>
      <c r="H97" s="35">
        <f t="shared" si="50"/>
        <v>41522</v>
      </c>
      <c r="I97" s="36">
        <f t="shared" si="11"/>
        <v>223.70780385125127</v>
      </c>
      <c r="J97" s="36">
        <f t="shared" si="15"/>
        <v>8.9266020135483473</v>
      </c>
      <c r="K97" s="79"/>
      <c r="L97" s="35">
        <f t="shared" ref="L97" si="51">L35-L66</f>
        <v>65062</v>
      </c>
      <c r="M97" s="36">
        <f t="shared" si="17"/>
        <v>3.0469009764207273</v>
      </c>
      <c r="N97" s="15"/>
    </row>
    <row r="98" spans="1:14" ht="15.75">
      <c r="A98" s="12"/>
      <c r="B98" s="34" t="s">
        <v>77</v>
      </c>
      <c r="C98" s="35">
        <f t="shared" si="12"/>
        <v>1147</v>
      </c>
      <c r="D98" s="35">
        <f t="shared" si="12"/>
        <v>1172</v>
      </c>
      <c r="E98" s="36">
        <f t="shared" si="10"/>
        <v>2.1795989537924942</v>
      </c>
      <c r="F98" s="36">
        <f t="shared" si="13"/>
        <v>2.2800225667762581</v>
      </c>
      <c r="G98" s="35">
        <f t="shared" ref="G98:H98" si="52">G36-G67</f>
        <v>6292</v>
      </c>
      <c r="H98" s="35">
        <f t="shared" si="52"/>
        <v>12464</v>
      </c>
      <c r="I98" s="36">
        <f t="shared" si="11"/>
        <v>98.092816274634458</v>
      </c>
      <c r="J98" s="36">
        <f t="shared" si="15"/>
        <v>2.6795714921455276</v>
      </c>
      <c r="K98" s="79"/>
      <c r="L98" s="35">
        <f t="shared" ref="L98" si="53">L36-L67</f>
        <v>29822</v>
      </c>
      <c r="M98" s="36">
        <f t="shared" si="17"/>
        <v>1.39658603975929</v>
      </c>
      <c r="N98" s="15"/>
    </row>
    <row r="99" spans="1:14" ht="15.75">
      <c r="A99" s="12"/>
      <c r="B99" s="34" t="s">
        <v>249</v>
      </c>
      <c r="C99" s="35">
        <f t="shared" si="12"/>
        <v>1938</v>
      </c>
      <c r="D99" s="35">
        <f t="shared" si="12"/>
        <v>2588</v>
      </c>
      <c r="E99" s="36">
        <f t="shared" si="10"/>
        <v>33.539731682146545</v>
      </c>
      <c r="F99" s="36">
        <f t="shared" si="13"/>
        <v>5.0347255996731706</v>
      </c>
      <c r="G99" s="35">
        <f t="shared" ref="G99:H99" si="54">G37-G68</f>
        <v>13000</v>
      </c>
      <c r="H99" s="35">
        <f t="shared" si="54"/>
        <v>28077</v>
      </c>
      <c r="I99" s="36">
        <f t="shared" si="11"/>
        <v>115.97692307692307</v>
      </c>
      <c r="J99" s="36">
        <f t="shared" si="15"/>
        <v>6.0361303582292987</v>
      </c>
      <c r="K99" s="79"/>
      <c r="L99" s="35">
        <f t="shared" ref="L99" si="55">L37-L68</f>
        <v>66041</v>
      </c>
      <c r="M99" s="36">
        <f t="shared" si="17"/>
        <v>3.0927482614091368</v>
      </c>
      <c r="N99" s="15"/>
    </row>
    <row r="100" spans="1:14" ht="15.75">
      <c r="A100" s="12"/>
      <c r="B100" s="34" t="s">
        <v>250</v>
      </c>
      <c r="C100" s="35">
        <f t="shared" si="12"/>
        <v>2034</v>
      </c>
      <c r="D100" s="35">
        <f t="shared" si="12"/>
        <v>2120</v>
      </c>
      <c r="E100" s="36">
        <f t="shared" si="10"/>
        <v>4.2281219272369608</v>
      </c>
      <c r="F100" s="36">
        <f t="shared" si="13"/>
        <v>4.1242729023597846</v>
      </c>
      <c r="G100" s="35">
        <f t="shared" ref="G100:H100" si="56">G38-G69</f>
        <v>12089</v>
      </c>
      <c r="H100" s="35">
        <f t="shared" si="56"/>
        <v>22902</v>
      </c>
      <c r="I100" s="36">
        <f t="shared" si="11"/>
        <v>89.444949954504096</v>
      </c>
      <c r="J100" s="36">
        <f t="shared" si="15"/>
        <v>4.9235836258919186</v>
      </c>
      <c r="K100" s="79"/>
      <c r="L100" s="35">
        <f t="shared" ref="L100" si="57">L38-L69</f>
        <v>50846</v>
      </c>
      <c r="M100" s="36">
        <f t="shared" si="17"/>
        <v>2.3811553141171236</v>
      </c>
      <c r="N100" s="15"/>
    </row>
    <row r="101" spans="1:14" ht="15.75">
      <c r="A101" s="12"/>
      <c r="B101" s="34" t="s">
        <v>251</v>
      </c>
      <c r="C101" s="35">
        <f t="shared" si="12"/>
        <v>112</v>
      </c>
      <c r="D101" s="35">
        <f t="shared" si="12"/>
        <v>137</v>
      </c>
      <c r="E101" s="36">
        <f t="shared" si="10"/>
        <v>22.32142857142858</v>
      </c>
      <c r="F101" s="36">
        <f t="shared" si="13"/>
        <v>0.2665214092562691</v>
      </c>
      <c r="G101" s="35">
        <f t="shared" ref="G101:H101" si="58">G39-G70</f>
        <v>12641</v>
      </c>
      <c r="H101" s="35">
        <f t="shared" si="58"/>
        <v>1726</v>
      </c>
      <c r="I101" s="36">
        <f t="shared" si="11"/>
        <v>-86.346016929040431</v>
      </c>
      <c r="J101" s="36">
        <f t="shared" si="15"/>
        <v>0.37106389565494069</v>
      </c>
      <c r="K101" s="79"/>
      <c r="L101" s="35">
        <f t="shared" ref="L101" si="59">L39-L70</f>
        <v>56440</v>
      </c>
      <c r="M101" s="36">
        <f t="shared" si="17"/>
        <v>2.6431264195565132</v>
      </c>
      <c r="N101" s="15"/>
    </row>
    <row r="102" spans="1:14" ht="15.75">
      <c r="A102" s="12"/>
      <c r="B102" s="34" t="s">
        <v>252</v>
      </c>
      <c r="C102" s="35">
        <f t="shared" si="12"/>
        <v>817</v>
      </c>
      <c r="D102" s="35">
        <f t="shared" si="12"/>
        <v>999</v>
      </c>
      <c r="E102" s="36">
        <f t="shared" si="10"/>
        <v>22.276621787025697</v>
      </c>
      <c r="F102" s="36">
        <f t="shared" si="13"/>
        <v>1.9434663346497285</v>
      </c>
      <c r="G102" s="35">
        <f t="shared" ref="G102:H102" si="60">G40-G71</f>
        <v>19753</v>
      </c>
      <c r="H102" s="35">
        <f t="shared" si="60"/>
        <v>10283</v>
      </c>
      <c r="I102" s="36">
        <f t="shared" si="11"/>
        <v>-47.942084746620765</v>
      </c>
      <c r="J102" s="36">
        <f t="shared" si="15"/>
        <v>2.2106894779952229</v>
      </c>
      <c r="K102" s="79"/>
      <c r="L102" s="35">
        <f t="shared" ref="L102" si="61">L40-L71</f>
        <v>105141</v>
      </c>
      <c r="M102" s="36">
        <f t="shared" si="17"/>
        <v>4.9238298171259984</v>
      </c>
      <c r="N102" s="15"/>
    </row>
    <row r="103" spans="1:14" ht="15.75">
      <c r="A103" s="12"/>
      <c r="B103" s="34" t="s">
        <v>71</v>
      </c>
      <c r="C103" s="35">
        <f t="shared" si="12"/>
        <v>15105</v>
      </c>
      <c r="D103" s="35">
        <f t="shared" si="12"/>
        <v>18913</v>
      </c>
      <c r="E103" s="36">
        <f t="shared" si="10"/>
        <v>25.210195299569669</v>
      </c>
      <c r="F103" s="36">
        <f t="shared" si="13"/>
        <v>36.793572359589909</v>
      </c>
      <c r="G103" s="35">
        <f t="shared" ref="G103:H103" si="62">G41-G72</f>
        <v>144367</v>
      </c>
      <c r="H103" s="35">
        <f t="shared" si="62"/>
        <v>153643</v>
      </c>
      <c r="I103" s="36">
        <f t="shared" si="11"/>
        <v>6.4252910983812139</v>
      </c>
      <c r="J103" s="36">
        <f t="shared" si="15"/>
        <v>33.030921274688325</v>
      </c>
      <c r="K103" s="79"/>
      <c r="L103" s="35">
        <f t="shared" ref="L103" si="63">L41-L72</f>
        <v>677391</v>
      </c>
      <c r="M103" s="36">
        <f t="shared" si="17"/>
        <v>31.722715245744258</v>
      </c>
      <c r="N103" s="15"/>
    </row>
    <row r="104" spans="1:14" ht="15.75">
      <c r="A104" s="12"/>
      <c r="B104" s="40" t="s">
        <v>70</v>
      </c>
      <c r="C104" s="42">
        <f>SUM(C79:C103)</f>
        <v>45119</v>
      </c>
      <c r="D104" s="42">
        <f>SUM(D79:D103)</f>
        <v>51403</v>
      </c>
      <c r="E104" s="42">
        <f t="shared" si="10"/>
        <v>13.927613643919411</v>
      </c>
      <c r="F104" s="97">
        <f>SUM(F79:F103)</f>
        <v>100.00000000000001</v>
      </c>
      <c r="G104" s="42">
        <f>SUM(G79:G103)</f>
        <v>443108</v>
      </c>
      <c r="H104" s="42">
        <f>SUM(H79:H103)</f>
        <v>465149</v>
      </c>
      <c r="I104" s="42">
        <f t="shared" si="11"/>
        <v>4.9741823663757012</v>
      </c>
      <c r="J104" s="97">
        <f>SUM(J79:J103)</f>
        <v>100</v>
      </c>
      <c r="K104" s="4"/>
      <c r="L104" s="42">
        <f>SUM(L79:L103)</f>
        <v>2135350</v>
      </c>
      <c r="M104" s="97">
        <f>SUM(M79:M103)</f>
        <v>100.00000000000001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255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</mergeCells>
  <hyperlinks>
    <hyperlink ref="C109" location="Clasificaciones!A1" display=" consulte aquí" xr:uid="{00000000-0004-0000-0500-000000000000}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259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258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4785</v>
      </c>
      <c r="D17" s="35">
        <v>5686</v>
      </c>
      <c r="E17" s="36">
        <f t="shared" ref="E17:I24" si="0">IF(ISBLANK(D17),"",(IFERROR(((D17/C17-1)*100),"")))</f>
        <v>18.829676071055388</v>
      </c>
      <c r="F17" s="36">
        <f>+(D17*100)/$D$24</f>
        <v>5.395813167833893</v>
      </c>
      <c r="G17" s="35">
        <v>46158</v>
      </c>
      <c r="H17" s="35">
        <v>53254</v>
      </c>
      <c r="I17" s="36">
        <f t="shared" si="0"/>
        <v>15.373283071190258</v>
      </c>
      <c r="J17" s="36">
        <f>+(H17*100)/$H$24</f>
        <v>5.4614893926869739</v>
      </c>
      <c r="K17" s="79"/>
      <c r="L17" s="35">
        <v>199722</v>
      </c>
      <c r="M17" s="36">
        <f>+(L17*100)/$L$24</f>
        <v>4.2450616475741416</v>
      </c>
      <c r="N17" s="15"/>
    </row>
    <row r="18" spans="1:14" ht="15.75">
      <c r="A18" s="12"/>
      <c r="B18" s="34" t="s">
        <v>60</v>
      </c>
      <c r="C18" s="35">
        <v>33193</v>
      </c>
      <c r="D18" s="35">
        <v>39567</v>
      </c>
      <c r="E18" s="36">
        <f t="shared" si="0"/>
        <v>19.202843973126861</v>
      </c>
      <c r="F18" s="36">
        <f t="shared" ref="F18:F23" si="1">+(D18*100)/$D$24</f>
        <v>37.547685475146615</v>
      </c>
      <c r="G18" s="35">
        <v>323071</v>
      </c>
      <c r="H18" s="35">
        <v>346954</v>
      </c>
      <c r="I18" s="36">
        <f t="shared" si="0"/>
        <v>7.3924926718894612</v>
      </c>
      <c r="J18" s="36">
        <f t="shared" ref="J18:J23" si="2">+(H18*100)/$H$24</f>
        <v>35.58203310080588</v>
      </c>
      <c r="K18" s="79"/>
      <c r="L18" s="35">
        <v>1437582</v>
      </c>
      <c r="M18" s="36">
        <f t="shared" ref="M18:M23" si="3">+(L18*100)/$L$24</f>
        <v>30.55559334195997</v>
      </c>
      <c r="N18" s="15"/>
    </row>
    <row r="19" spans="1:14" ht="15.75">
      <c r="A19" s="12"/>
      <c r="B19" s="34" t="s">
        <v>80</v>
      </c>
      <c r="C19" s="35">
        <v>13502</v>
      </c>
      <c r="D19" s="35">
        <v>13301</v>
      </c>
      <c r="E19" s="36">
        <f t="shared" si="0"/>
        <v>-1.4886683454303107</v>
      </c>
      <c r="F19" s="36">
        <f t="shared" si="1"/>
        <v>12.622179202490083</v>
      </c>
      <c r="G19" s="35">
        <v>146285</v>
      </c>
      <c r="H19" s="35">
        <v>133441</v>
      </c>
      <c r="I19" s="36">
        <f t="shared" si="0"/>
        <v>-8.780120996684559</v>
      </c>
      <c r="J19" s="36">
        <f t="shared" si="2"/>
        <v>13.685105457797395</v>
      </c>
      <c r="K19" s="79"/>
      <c r="L19" s="35">
        <v>721850</v>
      </c>
      <c r="M19" s="36">
        <f t="shared" si="3"/>
        <v>15.342815264724937</v>
      </c>
      <c r="N19" s="15"/>
    </row>
    <row r="20" spans="1:14" ht="15.75">
      <c r="A20" s="12"/>
      <c r="B20" s="34" t="s">
        <v>81</v>
      </c>
      <c r="C20" s="35">
        <v>6011</v>
      </c>
      <c r="D20" s="35">
        <v>5847</v>
      </c>
      <c r="E20" s="36">
        <f t="shared" si="0"/>
        <v>-2.7283313924471808</v>
      </c>
      <c r="F20" s="36">
        <f t="shared" si="1"/>
        <v>5.5485964812389685</v>
      </c>
      <c r="G20" s="35">
        <v>64846</v>
      </c>
      <c r="H20" s="35">
        <v>56499</v>
      </c>
      <c r="I20" s="36">
        <f t="shared" si="0"/>
        <v>-12.872035283594974</v>
      </c>
      <c r="J20" s="36">
        <f t="shared" si="2"/>
        <v>5.7942819168028947</v>
      </c>
      <c r="K20" s="79"/>
      <c r="L20" s="35">
        <v>323537</v>
      </c>
      <c r="M20" s="36">
        <f t="shared" si="3"/>
        <v>6.8767312077347258</v>
      </c>
      <c r="N20" s="15"/>
    </row>
    <row r="21" spans="1:14" ht="15.75">
      <c r="A21" s="12"/>
      <c r="B21" s="34" t="s">
        <v>59</v>
      </c>
      <c r="C21" s="35">
        <v>13440</v>
      </c>
      <c r="D21" s="35">
        <v>13754</v>
      </c>
      <c r="E21" s="36">
        <f t="shared" si="0"/>
        <v>2.3363095238095211</v>
      </c>
      <c r="F21" s="36">
        <f t="shared" si="1"/>
        <v>13.05206020231927</v>
      </c>
      <c r="G21" s="35">
        <v>152606</v>
      </c>
      <c r="H21" s="35">
        <v>138709</v>
      </c>
      <c r="I21" s="36">
        <f t="shared" si="0"/>
        <v>-9.1064571510949825</v>
      </c>
      <c r="J21" s="36">
        <f t="shared" si="2"/>
        <v>14.225367712664166</v>
      </c>
      <c r="K21" s="79"/>
      <c r="L21" s="35">
        <v>781444</v>
      </c>
      <c r="M21" s="36">
        <f t="shared" si="3"/>
        <v>16.60947694358622</v>
      </c>
      <c r="N21" s="15"/>
    </row>
    <row r="22" spans="1:14" ht="15.75">
      <c r="A22" s="12"/>
      <c r="B22" s="34" t="s">
        <v>86</v>
      </c>
      <c r="C22" s="35">
        <v>2350</v>
      </c>
      <c r="D22" s="35">
        <v>2109</v>
      </c>
      <c r="E22" s="36">
        <f t="shared" si="0"/>
        <v>-10.25531914893617</v>
      </c>
      <c r="F22" s="36">
        <f t="shared" si="1"/>
        <v>2.00136650913853</v>
      </c>
      <c r="G22" s="35">
        <v>24555</v>
      </c>
      <c r="H22" s="35">
        <v>22212</v>
      </c>
      <c r="I22" s="36">
        <f t="shared" si="0"/>
        <v>-9.5418448381185073</v>
      </c>
      <c r="J22" s="36">
        <f t="shared" si="2"/>
        <v>2.2779622636865411</v>
      </c>
      <c r="K22" s="79"/>
      <c r="L22" s="35">
        <v>136578</v>
      </c>
      <c r="M22" s="36">
        <f t="shared" si="3"/>
        <v>2.9029452423988396</v>
      </c>
      <c r="N22" s="15"/>
    </row>
    <row r="23" spans="1:14" ht="15.75">
      <c r="A23" s="12"/>
      <c r="B23" s="34" t="s">
        <v>253</v>
      </c>
      <c r="C23" s="35">
        <v>22079</v>
      </c>
      <c r="D23" s="35">
        <v>25114</v>
      </c>
      <c r="E23" s="36">
        <f t="shared" si="0"/>
        <v>13.7460935730785</v>
      </c>
      <c r="F23" s="36">
        <f t="shared" si="1"/>
        <v>23.832298961832642</v>
      </c>
      <c r="G23" s="35">
        <v>195148</v>
      </c>
      <c r="H23" s="35">
        <v>224013</v>
      </c>
      <c r="I23" s="36">
        <f t="shared" si="0"/>
        <v>14.791337856396169</v>
      </c>
      <c r="J23" s="36">
        <f t="shared" si="2"/>
        <v>22.97376015555615</v>
      </c>
      <c r="K23" s="79"/>
      <c r="L23" s="35">
        <v>1104095</v>
      </c>
      <c r="M23" s="36">
        <f t="shared" si="3"/>
        <v>23.467376352021166</v>
      </c>
      <c r="N23" s="15"/>
    </row>
    <row r="24" spans="1:14" ht="15.75">
      <c r="A24" s="12"/>
      <c r="B24" s="40" t="s">
        <v>70</v>
      </c>
      <c r="C24" s="37">
        <f>SUM(C17:C23)</f>
        <v>95360</v>
      </c>
      <c r="D24" s="37">
        <f>SUM(D17:D23)</f>
        <v>105378</v>
      </c>
      <c r="E24" s="38">
        <f t="shared" si="0"/>
        <v>10.505453020134237</v>
      </c>
      <c r="F24" s="38">
        <f>SUM(F17:F23)</f>
        <v>100</v>
      </c>
      <c r="G24" s="37">
        <f>SUM(G17:G23)</f>
        <v>952669</v>
      </c>
      <c r="H24" s="37">
        <f>SUM(H17:H23)</f>
        <v>975082</v>
      </c>
      <c r="I24" s="38">
        <f t="shared" si="0"/>
        <v>2.3526534399670895</v>
      </c>
      <c r="J24" s="38">
        <f>SUM(J17:J23)</f>
        <v>100</v>
      </c>
      <c r="K24" s="4"/>
      <c r="L24" s="37">
        <f>SUM(L17:L23)</f>
        <v>4704808</v>
      </c>
      <c r="M24" s="38">
        <f>SUM(M17:M23)</f>
        <v>100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308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1882</v>
      </c>
      <c r="D27" s="35">
        <v>2102</v>
      </c>
      <c r="E27" s="36">
        <f t="shared" ref="E27:I33" si="4">IF(ISBLANK(D27),"",(IFERROR(((D27/C27-1)*100),"")))</f>
        <v>11.689691817215731</v>
      </c>
      <c r="F27" s="36">
        <f>+(D27*100)/$D$34</f>
        <v>3.8943955534969894</v>
      </c>
      <c r="G27" s="35">
        <v>18710</v>
      </c>
      <c r="H27" s="35">
        <v>20840</v>
      </c>
      <c r="I27" s="36">
        <f t="shared" si="4"/>
        <v>11.38428647781935</v>
      </c>
      <c r="J27" s="36">
        <f>+(H27*100)/$H$34</f>
        <v>4.0868114046355108</v>
      </c>
      <c r="K27" s="79"/>
      <c r="L27" s="35">
        <v>81851</v>
      </c>
      <c r="M27" s="36">
        <f>+(L27*100)/$L$34</f>
        <v>3.1855356265796133</v>
      </c>
      <c r="N27" s="15"/>
    </row>
    <row r="28" spans="1:14" ht="15.75">
      <c r="A28" s="12"/>
      <c r="B28" s="34" t="s">
        <v>60</v>
      </c>
      <c r="C28" s="36">
        <v>15990</v>
      </c>
      <c r="D28" s="35">
        <v>18604</v>
      </c>
      <c r="E28" s="36">
        <f t="shared" si="4"/>
        <v>16.347717323327071</v>
      </c>
      <c r="F28" s="36">
        <f t="shared" ref="F28:F33" si="5">+(D28*100)/$D$34</f>
        <v>34.46780917091246</v>
      </c>
      <c r="G28" s="35">
        <v>154263</v>
      </c>
      <c r="H28" s="35">
        <v>163314</v>
      </c>
      <c r="I28" s="36">
        <f t="shared" si="4"/>
        <v>5.867252678866608</v>
      </c>
      <c r="J28" s="36">
        <f t="shared" ref="J28:J33" si="6">+(H28*100)/$H$34</f>
        <v>32.026560352046246</v>
      </c>
      <c r="K28" s="79"/>
      <c r="L28" s="35">
        <v>701714</v>
      </c>
      <c r="M28" s="36">
        <f t="shared" ref="M28:M33" si="7">+(L28*100)/$L$34</f>
        <v>27.309806192590031</v>
      </c>
      <c r="N28" s="15"/>
    </row>
    <row r="29" spans="1:14" ht="15.75">
      <c r="A29" s="12"/>
      <c r="B29" s="34" t="s">
        <v>80</v>
      </c>
      <c r="C29" s="36">
        <v>8497</v>
      </c>
      <c r="D29" s="35">
        <v>8344</v>
      </c>
      <c r="E29" s="36">
        <f t="shared" si="4"/>
        <v>-1.8006355184182699</v>
      </c>
      <c r="F29" s="36">
        <f t="shared" si="5"/>
        <v>15.459008800370542</v>
      </c>
      <c r="G29" s="35">
        <v>94356</v>
      </c>
      <c r="H29" s="35">
        <v>85153</v>
      </c>
      <c r="I29" s="36">
        <f t="shared" si="4"/>
        <v>-9.7534867946924457</v>
      </c>
      <c r="J29" s="36">
        <f t="shared" si="6"/>
        <v>16.6988604385282</v>
      </c>
      <c r="K29" s="79"/>
      <c r="L29" s="35">
        <v>466085</v>
      </c>
      <c r="M29" s="36">
        <f t="shared" si="7"/>
        <v>18.13942862658195</v>
      </c>
      <c r="N29" s="15"/>
    </row>
    <row r="30" spans="1:14" ht="15.75">
      <c r="A30" s="12"/>
      <c r="B30" s="34" t="s">
        <v>81</v>
      </c>
      <c r="C30" s="36">
        <v>3189</v>
      </c>
      <c r="D30" s="35">
        <v>3002</v>
      </c>
      <c r="E30" s="36">
        <f t="shared" si="4"/>
        <v>-5.8639071809344578</v>
      </c>
      <c r="F30" s="36">
        <f t="shared" si="5"/>
        <v>5.5618341824918947</v>
      </c>
      <c r="G30" s="35">
        <v>35418</v>
      </c>
      <c r="H30" s="35">
        <v>30393</v>
      </c>
      <c r="I30" s="36">
        <f t="shared" si="4"/>
        <v>-14.187701168897171</v>
      </c>
      <c r="J30" s="36">
        <f t="shared" si="6"/>
        <v>5.9601947706855603</v>
      </c>
      <c r="K30" s="79"/>
      <c r="L30" s="35">
        <v>178363</v>
      </c>
      <c r="M30" s="36">
        <f t="shared" si="7"/>
        <v>6.9416585131961686</v>
      </c>
      <c r="N30" s="15"/>
    </row>
    <row r="31" spans="1:14" ht="15.75">
      <c r="A31" s="12"/>
      <c r="B31" s="34" t="s">
        <v>59</v>
      </c>
      <c r="C31" s="36">
        <v>7732</v>
      </c>
      <c r="D31" s="35">
        <v>8025</v>
      </c>
      <c r="E31" s="36">
        <f t="shared" si="4"/>
        <v>3.7894464562855612</v>
      </c>
      <c r="F31" s="36">
        <f t="shared" si="5"/>
        <v>14.867994441871236</v>
      </c>
      <c r="G31" s="35">
        <v>89717</v>
      </c>
      <c r="H31" s="35">
        <v>80949</v>
      </c>
      <c r="I31" s="36">
        <f t="shared" si="4"/>
        <v>-9.7729527291371738</v>
      </c>
      <c r="J31" s="36">
        <f t="shared" si="6"/>
        <v>15.874438406614201</v>
      </c>
      <c r="K31" s="79"/>
      <c r="L31" s="35">
        <v>458395</v>
      </c>
      <c r="M31" s="36">
        <f t="shared" si="7"/>
        <v>17.840143719025569</v>
      </c>
      <c r="N31" s="15"/>
    </row>
    <row r="32" spans="1:14" ht="15.75">
      <c r="A32" s="12"/>
      <c r="B32" s="34" t="s">
        <v>86</v>
      </c>
      <c r="C32" s="36">
        <v>1290</v>
      </c>
      <c r="D32" s="35">
        <v>1192</v>
      </c>
      <c r="E32" s="36">
        <f t="shared" si="4"/>
        <v>-7.5968992248061973</v>
      </c>
      <c r="F32" s="36">
        <f t="shared" si="5"/>
        <v>2.2084298286243631</v>
      </c>
      <c r="G32" s="35">
        <v>13921</v>
      </c>
      <c r="H32" s="35">
        <v>12430</v>
      </c>
      <c r="I32" s="36">
        <f t="shared" si="4"/>
        <v>-10.710437468572664</v>
      </c>
      <c r="J32" s="36">
        <f t="shared" si="6"/>
        <v>2.4375751324193571</v>
      </c>
      <c r="K32" s="79"/>
      <c r="L32" s="35">
        <v>77231</v>
      </c>
      <c r="M32" s="36">
        <f t="shared" si="7"/>
        <v>3.0057311697642071</v>
      </c>
      <c r="N32" s="15"/>
    </row>
    <row r="33" spans="1:14" ht="15.75">
      <c r="A33" s="12"/>
      <c r="B33" s="34" t="s">
        <v>253</v>
      </c>
      <c r="C33" s="36">
        <v>11661</v>
      </c>
      <c r="D33" s="35">
        <v>12706</v>
      </c>
      <c r="E33" s="36">
        <f t="shared" si="4"/>
        <v>8.9614955835691568</v>
      </c>
      <c r="F33" s="36">
        <f t="shared" si="5"/>
        <v>23.540528022232515</v>
      </c>
      <c r="G33" s="35">
        <v>103176</v>
      </c>
      <c r="H33" s="35">
        <v>116854</v>
      </c>
      <c r="I33" s="36">
        <f t="shared" si="4"/>
        <v>13.256958982709154</v>
      </c>
      <c r="J33" s="36">
        <f t="shared" si="6"/>
        <v>22.915559495070919</v>
      </c>
      <c r="K33" s="79"/>
      <c r="L33" s="35">
        <v>605819</v>
      </c>
      <c r="M33" s="36">
        <f t="shared" si="7"/>
        <v>23.577696152262462</v>
      </c>
      <c r="N33" s="15"/>
    </row>
    <row r="34" spans="1:14" ht="15.75">
      <c r="A34" s="12"/>
      <c r="B34" s="40" t="s">
        <v>70</v>
      </c>
      <c r="C34" s="37">
        <f>SUM(C27:C33)</f>
        <v>50241</v>
      </c>
      <c r="D34" s="37">
        <f>SUM(D27:D33)</f>
        <v>53975</v>
      </c>
      <c r="E34" s="38">
        <f t="shared" ref="E34" si="8">IF(ISBLANK(D34),"",(IFERROR(((D34/C34-1)*100),"")))</f>
        <v>7.4321769073067756</v>
      </c>
      <c r="F34" s="38">
        <f>SUM(F27:F33)</f>
        <v>100</v>
      </c>
      <c r="G34" s="37">
        <f>SUM(G27:G33)</f>
        <v>509561</v>
      </c>
      <c r="H34" s="37">
        <f>SUM(H27:H33)</f>
        <v>509933</v>
      </c>
      <c r="I34" s="38">
        <f t="shared" ref="I34" si="9">IF(ISBLANK(H34),"",(IFERROR(((H34/G34-1)*100),"")))</f>
        <v>7.3004017183420089E-2</v>
      </c>
      <c r="J34" s="38">
        <f>SUM(J27:J33)</f>
        <v>100</v>
      </c>
      <c r="K34" s="4"/>
      <c r="L34" s="37">
        <f>SUM(L27:L33)</f>
        <v>2569458</v>
      </c>
      <c r="M34" s="38">
        <f>SUM(M27:M33)</f>
        <v>100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309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2903</v>
      </c>
      <c r="D37" s="36">
        <f t="shared" si="10"/>
        <v>3584</v>
      </c>
      <c r="E37" s="36">
        <f t="shared" ref="E37:E44" si="11">IF(ISBLANK(D37),"",(IFERROR(((D37/C37-1)*100),"")))</f>
        <v>23.458491215983468</v>
      </c>
      <c r="F37" s="36">
        <f>+(D37*100)/$D$44</f>
        <v>6.9723556990837112</v>
      </c>
      <c r="G37" s="36">
        <f t="shared" ref="G37:H43" si="12">G17-G27</f>
        <v>27448</v>
      </c>
      <c r="H37" s="36">
        <f t="shared" si="12"/>
        <v>32414</v>
      </c>
      <c r="I37" s="36">
        <f t="shared" ref="I37:I44" si="13">IF(ISBLANK(H37),"",(IFERROR(((H37/G37-1)*100),"")))</f>
        <v>18.092392888370746</v>
      </c>
      <c r="J37" s="36">
        <f>+(H37*100)/$H$44</f>
        <v>6.968519764634558</v>
      </c>
      <c r="K37" s="79"/>
      <c r="L37" s="36">
        <f t="shared" ref="L37:L43" si="14">L17-L27</f>
        <v>117871</v>
      </c>
      <c r="M37" s="36">
        <f>+(L37*100)/$L$44</f>
        <v>5.5199850141662958</v>
      </c>
      <c r="N37" s="15"/>
    </row>
    <row r="38" spans="1:14" ht="15.75">
      <c r="A38" s="12"/>
      <c r="B38" s="34" t="s">
        <v>60</v>
      </c>
      <c r="C38" s="36">
        <f t="shared" si="10"/>
        <v>17203</v>
      </c>
      <c r="D38" s="36">
        <f t="shared" si="10"/>
        <v>20963</v>
      </c>
      <c r="E38" s="36">
        <f t="shared" si="11"/>
        <v>21.856652909376262</v>
      </c>
      <c r="F38" s="36">
        <f t="shared" ref="F38:F43" si="15">+(D38*100)/$D$44</f>
        <v>40.781666439701965</v>
      </c>
      <c r="G38" s="36">
        <f t="shared" si="12"/>
        <v>168808</v>
      </c>
      <c r="H38" s="36">
        <f t="shared" si="12"/>
        <v>183640</v>
      </c>
      <c r="I38" s="36">
        <f t="shared" si="13"/>
        <v>8.7863134448604274</v>
      </c>
      <c r="J38" s="36">
        <f t="shared" ref="J38:J43" si="16">+(H38*100)/$H$44</f>
        <v>39.479822594480481</v>
      </c>
      <c r="K38" s="79"/>
      <c r="L38" s="36">
        <f t="shared" si="14"/>
        <v>735868</v>
      </c>
      <c r="M38" s="36">
        <f t="shared" ref="M38:M43" si="17">+(L38*100)/$L$44</f>
        <v>34.461235862973282</v>
      </c>
      <c r="N38" s="15"/>
    </row>
    <row r="39" spans="1:14" ht="15.75">
      <c r="A39" s="12"/>
      <c r="B39" s="34" t="s">
        <v>80</v>
      </c>
      <c r="C39" s="36">
        <f t="shared" si="10"/>
        <v>5005</v>
      </c>
      <c r="D39" s="36">
        <f t="shared" si="10"/>
        <v>4957</v>
      </c>
      <c r="E39" s="36">
        <f t="shared" si="11"/>
        <v>-0.95904095904095765</v>
      </c>
      <c r="F39" s="36">
        <f t="shared" si="15"/>
        <v>9.6434060268855895</v>
      </c>
      <c r="G39" s="36">
        <f t="shared" si="12"/>
        <v>51929</v>
      </c>
      <c r="H39" s="36">
        <f t="shared" si="12"/>
        <v>48288</v>
      </c>
      <c r="I39" s="36">
        <f t="shared" si="13"/>
        <v>-7.0114964663290262</v>
      </c>
      <c r="J39" s="36">
        <f t="shared" si="16"/>
        <v>10.381189683305779</v>
      </c>
      <c r="K39" s="79"/>
      <c r="L39" s="36">
        <f t="shared" si="14"/>
        <v>255765</v>
      </c>
      <c r="M39" s="36">
        <f t="shared" si="17"/>
        <v>11.977661741634861</v>
      </c>
      <c r="N39" s="15"/>
    </row>
    <row r="40" spans="1:14" ht="15.75">
      <c r="A40" s="12"/>
      <c r="B40" s="34" t="s">
        <v>81</v>
      </c>
      <c r="C40" s="36">
        <f t="shared" si="10"/>
        <v>2822</v>
      </c>
      <c r="D40" s="36">
        <f t="shared" si="10"/>
        <v>2845</v>
      </c>
      <c r="E40" s="36">
        <f t="shared" si="11"/>
        <v>0.81502480510275976</v>
      </c>
      <c r="F40" s="36">
        <f t="shared" si="15"/>
        <v>5.5346964184969751</v>
      </c>
      <c r="G40" s="36">
        <f t="shared" si="12"/>
        <v>29428</v>
      </c>
      <c r="H40" s="36">
        <f t="shared" si="12"/>
        <v>26106</v>
      </c>
      <c r="I40" s="36">
        <f t="shared" si="13"/>
        <v>-11.288568710072045</v>
      </c>
      <c r="J40" s="36">
        <f t="shared" si="16"/>
        <v>5.6123951679999315</v>
      </c>
      <c r="K40" s="79"/>
      <c r="L40" s="36">
        <f t="shared" si="14"/>
        <v>145174</v>
      </c>
      <c r="M40" s="36">
        <f t="shared" si="17"/>
        <v>6.7986044442363083</v>
      </c>
      <c r="N40" s="15"/>
    </row>
    <row r="41" spans="1:14" ht="15.75">
      <c r="A41" s="12"/>
      <c r="B41" s="34" t="s">
        <v>59</v>
      </c>
      <c r="C41" s="36">
        <f t="shared" si="10"/>
        <v>5708</v>
      </c>
      <c r="D41" s="36">
        <f t="shared" si="10"/>
        <v>5729</v>
      </c>
      <c r="E41" s="36">
        <f t="shared" si="11"/>
        <v>0.36790469516467805</v>
      </c>
      <c r="F41" s="36">
        <f t="shared" si="15"/>
        <v>11.145263895103399</v>
      </c>
      <c r="G41" s="36">
        <f t="shared" si="12"/>
        <v>62889</v>
      </c>
      <c r="H41" s="36">
        <f t="shared" si="12"/>
        <v>57760</v>
      </c>
      <c r="I41" s="36">
        <f t="shared" si="13"/>
        <v>-8.1556393009906358</v>
      </c>
      <c r="J41" s="36">
        <f t="shared" si="16"/>
        <v>12.41752642701586</v>
      </c>
      <c r="K41" s="79"/>
      <c r="L41" s="36">
        <f t="shared" si="14"/>
        <v>323049</v>
      </c>
      <c r="M41" s="36">
        <f t="shared" si="17"/>
        <v>15.12862060083827</v>
      </c>
      <c r="N41" s="15"/>
    </row>
    <row r="42" spans="1:14" ht="15.75">
      <c r="A42" s="12"/>
      <c r="B42" s="34" t="s">
        <v>86</v>
      </c>
      <c r="C42" s="36">
        <f t="shared" si="10"/>
        <v>1060</v>
      </c>
      <c r="D42" s="36">
        <f t="shared" si="10"/>
        <v>917</v>
      </c>
      <c r="E42" s="36">
        <f t="shared" si="11"/>
        <v>-13.490566037735851</v>
      </c>
      <c r="F42" s="36">
        <f t="shared" si="15"/>
        <v>1.7839425714452464</v>
      </c>
      <c r="G42" s="36">
        <f t="shared" si="12"/>
        <v>10634</v>
      </c>
      <c r="H42" s="36">
        <f t="shared" si="12"/>
        <v>9782</v>
      </c>
      <c r="I42" s="36">
        <f t="shared" si="13"/>
        <v>-8.0120368628926126</v>
      </c>
      <c r="J42" s="36">
        <f t="shared" si="16"/>
        <v>2.1029820552124159</v>
      </c>
      <c r="K42" s="79"/>
      <c r="L42" s="36">
        <f t="shared" si="14"/>
        <v>59347</v>
      </c>
      <c r="M42" s="36">
        <f t="shared" si="17"/>
        <v>2.7792633526119839</v>
      </c>
      <c r="N42" s="15"/>
    </row>
    <row r="43" spans="1:14" ht="15.75">
      <c r="A43" s="12"/>
      <c r="B43" s="34" t="s">
        <v>253</v>
      </c>
      <c r="C43" s="36">
        <f t="shared" si="10"/>
        <v>10418</v>
      </c>
      <c r="D43" s="36">
        <f t="shared" si="10"/>
        <v>12408</v>
      </c>
      <c r="E43" s="36">
        <f t="shared" si="11"/>
        <v>19.10155500095987</v>
      </c>
      <c r="F43" s="36">
        <f t="shared" si="15"/>
        <v>24.138668949283115</v>
      </c>
      <c r="G43" s="36">
        <f t="shared" si="12"/>
        <v>91972</v>
      </c>
      <c r="H43" s="36">
        <f t="shared" si="12"/>
        <v>107159</v>
      </c>
      <c r="I43" s="36">
        <f t="shared" si="13"/>
        <v>16.512634279998252</v>
      </c>
      <c r="J43" s="36">
        <f t="shared" si="16"/>
        <v>23.037564307350976</v>
      </c>
      <c r="K43" s="79"/>
      <c r="L43" s="36">
        <f t="shared" si="14"/>
        <v>498276</v>
      </c>
      <c r="M43" s="36">
        <f t="shared" si="17"/>
        <v>23.334628983538998</v>
      </c>
      <c r="N43" s="15"/>
    </row>
    <row r="44" spans="1:14" ht="15.75">
      <c r="A44" s="12"/>
      <c r="B44" s="40" t="s">
        <v>70</v>
      </c>
      <c r="C44" s="37">
        <f>SUM(C37:C43)</f>
        <v>45119</v>
      </c>
      <c r="D44" s="37">
        <f>SUM(D37:D43)</f>
        <v>51403</v>
      </c>
      <c r="E44" s="38">
        <f t="shared" si="11"/>
        <v>13.927613643919411</v>
      </c>
      <c r="F44" s="38">
        <f>SUM(F37:F43)</f>
        <v>100.00000000000001</v>
      </c>
      <c r="G44" s="37">
        <f>SUM(G37:G43)</f>
        <v>443108</v>
      </c>
      <c r="H44" s="37">
        <f>SUM(H37:H43)</f>
        <v>465149</v>
      </c>
      <c r="I44" s="38">
        <f t="shared" si="13"/>
        <v>4.9741823663757012</v>
      </c>
      <c r="J44" s="38">
        <f>SUM(J37:J43)</f>
        <v>100</v>
      </c>
      <c r="K44" s="4"/>
      <c r="L44" s="37">
        <f>SUM(L37:L43)</f>
        <v>2135350</v>
      </c>
      <c r="M44" s="38">
        <f>SUM(M37:M43)</f>
        <v>100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260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5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5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34877</v>
      </c>
      <c r="D17" s="35">
        <v>41901</v>
      </c>
      <c r="E17" s="36">
        <f t="shared" ref="E17:E23" si="0">IF(ISBLANK(D17),"",(IFERROR(((D17/C17-1)*100),"")))</f>
        <v>20.139346847492611</v>
      </c>
      <c r="F17" s="36">
        <f>+(D17*100)/$D$23</f>
        <v>39.762569037180434</v>
      </c>
      <c r="G17" s="35">
        <v>330104</v>
      </c>
      <c r="H17" s="35">
        <v>348154</v>
      </c>
      <c r="I17" s="36">
        <f t="shared" ref="I17:I23" si="1">IF(ISBLANK(H17),"",(IFERROR(((H17/G17-1)*100),"")))</f>
        <v>5.4679737294913044</v>
      </c>
      <c r="J17" s="36">
        <f>+(H17*100)/$H$23</f>
        <v>35.705099673668471</v>
      </c>
      <c r="K17" s="79"/>
      <c r="L17" s="35">
        <v>1604634</v>
      </c>
      <c r="M17" s="36">
        <f>+(L17*100)/$L$23</f>
        <v>34.106258958920321</v>
      </c>
      <c r="N17" s="15"/>
    </row>
    <row r="18" spans="1:14" ht="15.75">
      <c r="A18" s="12"/>
      <c r="B18" s="34" t="s">
        <v>299</v>
      </c>
      <c r="C18" s="35">
        <v>29929</v>
      </c>
      <c r="D18" s="35">
        <v>30749</v>
      </c>
      <c r="E18" s="36">
        <f t="shared" si="0"/>
        <v>2.73981756824484</v>
      </c>
      <c r="F18" s="36">
        <f t="shared" ref="F18:F21" si="2">+(D18*100)/$D$23</f>
        <v>29.179714931010267</v>
      </c>
      <c r="G18" s="35">
        <v>317645</v>
      </c>
      <c r="H18" s="35">
        <v>303095</v>
      </c>
      <c r="I18" s="36">
        <f t="shared" si="1"/>
        <v>-4.5805852445339967</v>
      </c>
      <c r="J18" s="36">
        <f t="shared" ref="J18:J21" si="3">+(H18*100)/$H$23</f>
        <v>31.084052418155601</v>
      </c>
      <c r="K18" s="79"/>
      <c r="L18" s="35">
        <v>1640224</v>
      </c>
      <c r="M18" s="36">
        <f t="shared" ref="M18:M21" si="4">+(L18*100)/$L$23</f>
        <v>34.862719158783953</v>
      </c>
      <c r="N18" s="15"/>
    </row>
    <row r="19" spans="1:14" ht="15.75">
      <c r="A19" s="12"/>
      <c r="B19" s="34" t="s">
        <v>261</v>
      </c>
      <c r="C19" s="35">
        <v>10847</v>
      </c>
      <c r="D19" s="35">
        <v>10743</v>
      </c>
      <c r="E19" s="36">
        <f t="shared" si="0"/>
        <v>-0.95879044897206889</v>
      </c>
      <c r="F19" s="36">
        <f t="shared" si="2"/>
        <v>10.194727552240506</v>
      </c>
      <c r="G19" s="35">
        <v>108742</v>
      </c>
      <c r="H19" s="35">
        <v>110205</v>
      </c>
      <c r="I19" s="36">
        <f t="shared" si="1"/>
        <v>1.3453863272700595</v>
      </c>
      <c r="J19" s="36">
        <f t="shared" si="3"/>
        <v>11.30212638526811</v>
      </c>
      <c r="K19" s="79"/>
      <c r="L19" s="35">
        <v>532768</v>
      </c>
      <c r="M19" s="36">
        <f t="shared" si="4"/>
        <v>11.323905247568019</v>
      </c>
      <c r="N19" s="15"/>
    </row>
    <row r="20" spans="1:14" ht="15.75">
      <c r="A20" s="12"/>
      <c r="B20" s="34" t="s">
        <v>262</v>
      </c>
      <c r="C20" s="35">
        <v>9617</v>
      </c>
      <c r="D20" s="35">
        <v>9924</v>
      </c>
      <c r="E20" s="36">
        <f t="shared" si="0"/>
        <v>3.1922636996984499</v>
      </c>
      <c r="F20" s="36">
        <f t="shared" si="2"/>
        <v>9.417525479701645</v>
      </c>
      <c r="G20" s="35">
        <v>96576</v>
      </c>
      <c r="H20" s="35">
        <v>99291</v>
      </c>
      <c r="I20" s="36">
        <f t="shared" si="1"/>
        <v>2.8112574552683789</v>
      </c>
      <c r="J20" s="36">
        <f t="shared" si="3"/>
        <v>10.182835905082854</v>
      </c>
      <c r="K20" s="79"/>
      <c r="L20" s="35">
        <v>456955</v>
      </c>
      <c r="M20" s="36">
        <f t="shared" si="4"/>
        <v>9.7125111162878479</v>
      </c>
      <c r="N20" s="15"/>
    </row>
    <row r="21" spans="1:14" ht="15.75">
      <c r="A21" s="12"/>
      <c r="B21" s="34" t="s">
        <v>263</v>
      </c>
      <c r="C21" s="35">
        <v>3998</v>
      </c>
      <c r="D21" s="35">
        <v>4585</v>
      </c>
      <c r="E21" s="36">
        <f t="shared" si="0"/>
        <v>14.682341170585289</v>
      </c>
      <c r="F21" s="36">
        <f t="shared" si="2"/>
        <v>4.3510030556662684</v>
      </c>
      <c r="G21" s="35">
        <v>40578</v>
      </c>
      <c r="H21" s="35">
        <v>44046</v>
      </c>
      <c r="I21" s="36">
        <f t="shared" si="1"/>
        <v>8.5465030311991708</v>
      </c>
      <c r="J21" s="36">
        <f t="shared" si="3"/>
        <v>4.517158556921367</v>
      </c>
      <c r="K21" s="79"/>
      <c r="L21" s="35">
        <v>187400</v>
      </c>
      <c r="M21" s="36">
        <f t="shared" si="4"/>
        <v>3.9831593552808107</v>
      </c>
      <c r="N21" s="15"/>
    </row>
    <row r="22" spans="1:14" ht="15.75">
      <c r="A22" s="12"/>
      <c r="B22" s="34" t="s">
        <v>264</v>
      </c>
      <c r="C22" s="35">
        <v>6092</v>
      </c>
      <c r="D22" s="35">
        <v>7476</v>
      </c>
      <c r="E22" s="36">
        <f t="shared" si="0"/>
        <v>22.718319107025597</v>
      </c>
      <c r="F22" s="36">
        <f>+(D22*100)/$D$23</f>
        <v>7.0944599442008771</v>
      </c>
      <c r="G22" s="35">
        <v>59024</v>
      </c>
      <c r="H22" s="35">
        <v>70291</v>
      </c>
      <c r="I22" s="36">
        <f t="shared" si="1"/>
        <v>19.088845215505557</v>
      </c>
      <c r="J22" s="36">
        <f>+(H22*100)/$H$23</f>
        <v>7.2087270609035956</v>
      </c>
      <c r="K22" s="79"/>
      <c r="L22" s="35">
        <v>282827</v>
      </c>
      <c r="M22" s="36">
        <f>+(L22*100)/$L$23</f>
        <v>6.0114461631590492</v>
      </c>
      <c r="N22" s="15"/>
    </row>
    <row r="23" spans="1:14" ht="15.75">
      <c r="A23" s="12"/>
      <c r="B23" s="40" t="s">
        <v>70</v>
      </c>
      <c r="C23" s="37">
        <f>SUM(C17:C22)</f>
        <v>95360</v>
      </c>
      <c r="D23" s="37">
        <f>SUM(D17:D22)</f>
        <v>105378</v>
      </c>
      <c r="E23" s="38">
        <f t="shared" si="0"/>
        <v>10.505453020134237</v>
      </c>
      <c r="F23" s="38">
        <f>SUM(F17:F22)</f>
        <v>100</v>
      </c>
      <c r="G23" s="37">
        <f>SUM(G17:G22)</f>
        <v>952669</v>
      </c>
      <c r="H23" s="37">
        <f>SUM(H17:H22)</f>
        <v>975082</v>
      </c>
      <c r="I23" s="38">
        <f t="shared" si="1"/>
        <v>2.3526534399670895</v>
      </c>
      <c r="J23" s="38">
        <f>SUM(J17:J22)</f>
        <v>100</v>
      </c>
      <c r="K23" s="4"/>
      <c r="L23" s="37">
        <f>SUM(L17:L22)</f>
        <v>4704808</v>
      </c>
      <c r="M23" s="37">
        <f>SUM(M17:M22)</f>
        <v>99.999999999999986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19460</v>
      </c>
      <c r="D26" s="35">
        <v>22812</v>
      </c>
      <c r="E26" s="36">
        <f t="shared" ref="E26:E31" si="5">IF(ISBLANK(D26),"",(IFERROR(((D26/C26-1)*100),"")))</f>
        <v>17.225077081192186</v>
      </c>
      <c r="F26" s="36">
        <f>+(D26*100)/$D$32</f>
        <v>42.264011116257528</v>
      </c>
      <c r="G26" s="35">
        <v>182391</v>
      </c>
      <c r="H26" s="35">
        <v>191486</v>
      </c>
      <c r="I26" s="36">
        <f t="shared" ref="I26:I31" si="6">IF(ISBLANK(H26),"",(IFERROR(((H26/G26-1)*100),"")))</f>
        <v>4.9865399060260662</v>
      </c>
      <c r="J26" s="36">
        <f>+(H26*100)/$H$32</f>
        <v>37.551207707679247</v>
      </c>
      <c r="K26" s="79"/>
      <c r="L26" s="35">
        <v>907697</v>
      </c>
      <c r="M26" s="36">
        <f>+(L26*100)/$L$32</f>
        <v>35.326399575318995</v>
      </c>
      <c r="N26" s="15"/>
    </row>
    <row r="27" spans="1:14" ht="15.75">
      <c r="A27" s="12"/>
      <c r="B27" s="34" t="s">
        <v>299</v>
      </c>
      <c r="C27" s="35">
        <v>15558</v>
      </c>
      <c r="D27" s="35">
        <v>15458</v>
      </c>
      <c r="E27" s="36">
        <f t="shared" si="5"/>
        <v>-0.64275613832112111</v>
      </c>
      <c r="F27" s="36">
        <f t="shared" ref="F27:F30" si="7">+(D27*100)/$D$32</f>
        <v>28.63918480778138</v>
      </c>
      <c r="G27" s="35">
        <v>170421</v>
      </c>
      <c r="H27" s="35">
        <v>157011</v>
      </c>
      <c r="I27" s="36">
        <f t="shared" si="6"/>
        <v>-7.8687485697185195</v>
      </c>
      <c r="J27" s="36">
        <f t="shared" ref="J27:J30" si="8">+(H27*100)/$H$32</f>
        <v>30.790515616757496</v>
      </c>
      <c r="K27" s="79"/>
      <c r="L27" s="35">
        <v>896660</v>
      </c>
      <c r="M27" s="36">
        <f t="shared" ref="M27:M30" si="9">+(L27*100)/$L$32</f>
        <v>34.896853733355442</v>
      </c>
      <c r="N27" s="15"/>
    </row>
    <row r="28" spans="1:14" ht="15.75">
      <c r="A28" s="12"/>
      <c r="B28" s="34" t="s">
        <v>261</v>
      </c>
      <c r="C28" s="35">
        <v>5533</v>
      </c>
      <c r="D28" s="35">
        <v>5249</v>
      </c>
      <c r="E28" s="36">
        <f t="shared" si="5"/>
        <v>-5.1328393276703466</v>
      </c>
      <c r="F28" s="36">
        <f t="shared" si="7"/>
        <v>9.7248726262158414</v>
      </c>
      <c r="G28" s="35">
        <v>57257</v>
      </c>
      <c r="H28" s="35">
        <v>56044</v>
      </c>
      <c r="I28" s="36">
        <f t="shared" si="6"/>
        <v>-2.1185182597760921</v>
      </c>
      <c r="J28" s="36">
        <f t="shared" si="8"/>
        <v>10.990463453041871</v>
      </c>
      <c r="K28" s="79"/>
      <c r="L28" s="35">
        <v>286251</v>
      </c>
      <c r="M28" s="36">
        <f t="shared" si="9"/>
        <v>11.140520685685464</v>
      </c>
      <c r="N28" s="15"/>
    </row>
    <row r="29" spans="1:14" ht="15.75">
      <c r="A29" s="12"/>
      <c r="B29" s="34" t="s">
        <v>262</v>
      </c>
      <c r="C29" s="35">
        <v>4899</v>
      </c>
      <c r="D29" s="35">
        <v>4900</v>
      </c>
      <c r="E29" s="36">
        <f t="shared" si="5"/>
        <v>2.041232904674839E-2</v>
      </c>
      <c r="F29" s="36">
        <f t="shared" si="7"/>
        <v>9.0782769800833716</v>
      </c>
      <c r="G29" s="35">
        <v>50325</v>
      </c>
      <c r="H29" s="35">
        <v>50472</v>
      </c>
      <c r="I29" s="36">
        <f t="shared" si="6"/>
        <v>0.29210134128165866</v>
      </c>
      <c r="J29" s="36">
        <f t="shared" si="8"/>
        <v>9.8977708836258884</v>
      </c>
      <c r="K29" s="79"/>
      <c r="L29" s="35">
        <v>243443</v>
      </c>
      <c r="M29" s="36">
        <f t="shared" si="9"/>
        <v>9.4744883940504181</v>
      </c>
      <c r="N29" s="15"/>
    </row>
    <row r="30" spans="1:14" ht="15.75">
      <c r="A30" s="12"/>
      <c r="B30" s="34" t="s">
        <v>263</v>
      </c>
      <c r="C30" s="35">
        <v>1962</v>
      </c>
      <c r="D30" s="35">
        <v>2176</v>
      </c>
      <c r="E30" s="36">
        <f t="shared" si="5"/>
        <v>10.907237512742096</v>
      </c>
      <c r="F30" s="36">
        <f t="shared" si="7"/>
        <v>4.0314960629921259</v>
      </c>
      <c r="G30" s="35">
        <v>20580</v>
      </c>
      <c r="H30" s="35">
        <v>21844</v>
      </c>
      <c r="I30" s="36">
        <f t="shared" si="6"/>
        <v>6.1418853255587935</v>
      </c>
      <c r="J30" s="36">
        <f t="shared" si="8"/>
        <v>4.2837000154922311</v>
      </c>
      <c r="K30" s="79"/>
      <c r="L30" s="35">
        <v>97026</v>
      </c>
      <c r="M30" s="36">
        <f t="shared" si="9"/>
        <v>3.7761271054051089</v>
      </c>
      <c r="N30" s="15"/>
    </row>
    <row r="31" spans="1:14" ht="15.75">
      <c r="A31" s="12"/>
      <c r="B31" s="34" t="s">
        <v>264</v>
      </c>
      <c r="C31" s="35">
        <v>2829</v>
      </c>
      <c r="D31" s="35">
        <v>3380</v>
      </c>
      <c r="E31" s="36">
        <f t="shared" si="5"/>
        <v>19.476846942382476</v>
      </c>
      <c r="F31" s="36">
        <f>+(D31*100)/$D$32</f>
        <v>6.2621584066697542</v>
      </c>
      <c r="G31" s="35">
        <v>28587</v>
      </c>
      <c r="H31" s="35">
        <v>33076</v>
      </c>
      <c r="I31" s="36">
        <f t="shared" si="6"/>
        <v>15.702941896666323</v>
      </c>
      <c r="J31" s="36">
        <f>+(H31*100)/$H$32</f>
        <v>6.4863423234032709</v>
      </c>
      <c r="K31" s="79"/>
      <c r="L31" s="35">
        <v>138381</v>
      </c>
      <c r="M31" s="36">
        <f>+(L31*100)/$L$32</f>
        <v>5.3856105061845732</v>
      </c>
      <c r="N31" s="15"/>
    </row>
    <row r="32" spans="1:14" ht="15.75">
      <c r="A32" s="12"/>
      <c r="B32" s="40" t="s">
        <v>70</v>
      </c>
      <c r="C32" s="37">
        <f>SUM(C26:C31)</f>
        <v>50241</v>
      </c>
      <c r="D32" s="37">
        <f>SUM(D26:D31)</f>
        <v>53975</v>
      </c>
      <c r="E32" s="38">
        <f t="shared" ref="E32" si="10">IF(ISBLANK(D32),"",(IFERROR(((D32/C32-1)*100),"")))</f>
        <v>7.4321769073067756</v>
      </c>
      <c r="F32" s="38">
        <f>SUM(F26:F31)</f>
        <v>100</v>
      </c>
      <c r="G32" s="37">
        <f>SUM(G26:G31)</f>
        <v>509561</v>
      </c>
      <c r="H32" s="37">
        <f>SUM(H26:H31)</f>
        <v>509933</v>
      </c>
      <c r="I32" s="38">
        <f t="shared" ref="I32" si="11">IF(ISBLANK(H32),"",(IFERROR(((H32/G32-1)*100),"")))</f>
        <v>7.3004017183420089E-2</v>
      </c>
      <c r="J32" s="38">
        <f>SUM(J26:J31)</f>
        <v>100</v>
      </c>
      <c r="K32" s="4"/>
      <c r="L32" s="37">
        <f>SUM(L26:L31)</f>
        <v>2569458</v>
      </c>
      <c r="M32" s="38">
        <f>SUM(M26:M31)</f>
        <v>99.999999999999986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15417</v>
      </c>
      <c r="D35" s="35">
        <f t="shared" si="12"/>
        <v>19089</v>
      </c>
      <c r="E35" s="36">
        <f t="shared" ref="E35:E41" si="13">IF(ISBLANK(D35),"",(IFERROR(((D35/C35-1)*100),"")))</f>
        <v>23.817863397548166</v>
      </c>
      <c r="F35" s="36">
        <f>+(D35*100)/$D$41</f>
        <v>37.135964826955622</v>
      </c>
      <c r="G35" s="35">
        <f t="shared" ref="G35:H40" si="14">G17-G26</f>
        <v>147713</v>
      </c>
      <c r="H35" s="35">
        <f t="shared" si="14"/>
        <v>156668</v>
      </c>
      <c r="I35" s="36">
        <f t="shared" ref="I35:I41" si="15">IF(ISBLANK(H35),"",(IFERROR(((H35/G35-1)*100),"")))</f>
        <v>6.0624318780337472</v>
      </c>
      <c r="J35" s="36">
        <f>+(H35*100)/$H$41</f>
        <v>33.681250524025636</v>
      </c>
      <c r="K35" s="79"/>
      <c r="L35" s="35">
        <f t="shared" ref="L35:L40" si="16">L17-L26</f>
        <v>696937</v>
      </c>
      <c r="M35" s="36">
        <f>+(L35*100)/$L$41</f>
        <v>32.638068700681387</v>
      </c>
      <c r="N35" s="15"/>
    </row>
    <row r="36" spans="1:14" ht="15.75">
      <c r="A36" s="12"/>
      <c r="B36" s="34" t="s">
        <v>299</v>
      </c>
      <c r="C36" s="35">
        <f t="shared" si="12"/>
        <v>14371</v>
      </c>
      <c r="D36" s="35">
        <f t="shared" si="12"/>
        <v>15291</v>
      </c>
      <c r="E36" s="36">
        <f t="shared" si="13"/>
        <v>6.4017813652494704</v>
      </c>
      <c r="F36" s="36">
        <f t="shared" ref="F36:F39" si="17">+(D36*100)/$D$41</f>
        <v>29.747291014143144</v>
      </c>
      <c r="G36" s="35">
        <f t="shared" si="14"/>
        <v>147224</v>
      </c>
      <c r="H36" s="35">
        <f t="shared" si="14"/>
        <v>146084</v>
      </c>
      <c r="I36" s="36">
        <f t="shared" si="15"/>
        <v>-0.77433027223822171</v>
      </c>
      <c r="J36" s="36">
        <f t="shared" ref="J36:J39" si="18">+(H36*100)/$H$41</f>
        <v>31.405850598410403</v>
      </c>
      <c r="K36" s="79"/>
      <c r="L36" s="35">
        <f t="shared" si="16"/>
        <v>743564</v>
      </c>
      <c r="M36" s="36">
        <f t="shared" ref="M36:M39" si="19">+(L36*100)/$L$41</f>
        <v>34.821645163556326</v>
      </c>
      <c r="N36" s="15"/>
    </row>
    <row r="37" spans="1:14" ht="15.75">
      <c r="A37" s="12"/>
      <c r="B37" s="34" t="s">
        <v>261</v>
      </c>
      <c r="C37" s="35">
        <f t="shared" si="12"/>
        <v>5314</v>
      </c>
      <c r="D37" s="35">
        <f t="shared" si="12"/>
        <v>5494</v>
      </c>
      <c r="E37" s="36">
        <f t="shared" si="13"/>
        <v>3.3872788859616199</v>
      </c>
      <c r="F37" s="36">
        <f t="shared" si="17"/>
        <v>10.688092134700309</v>
      </c>
      <c r="G37" s="35">
        <f t="shared" si="14"/>
        <v>51485</v>
      </c>
      <c r="H37" s="35">
        <f t="shared" si="14"/>
        <v>54161</v>
      </c>
      <c r="I37" s="36">
        <f t="shared" si="15"/>
        <v>5.1976303777799382</v>
      </c>
      <c r="J37" s="36">
        <f t="shared" si="18"/>
        <v>11.643795858961322</v>
      </c>
      <c r="K37" s="79"/>
      <c r="L37" s="35">
        <f t="shared" si="16"/>
        <v>246517</v>
      </c>
      <c r="M37" s="36">
        <f t="shared" si="19"/>
        <v>11.544571147587046</v>
      </c>
      <c r="N37" s="15"/>
    </row>
    <row r="38" spans="1:14" ht="15.75">
      <c r="A38" s="12"/>
      <c r="B38" s="34" t="s">
        <v>262</v>
      </c>
      <c r="C38" s="35">
        <f t="shared" si="12"/>
        <v>4718</v>
      </c>
      <c r="D38" s="35">
        <f t="shared" si="12"/>
        <v>5024</v>
      </c>
      <c r="E38" s="36">
        <f t="shared" si="13"/>
        <v>6.4857990674014321</v>
      </c>
      <c r="F38" s="36">
        <f t="shared" si="17"/>
        <v>9.7737486138941314</v>
      </c>
      <c r="G38" s="35">
        <f t="shared" si="14"/>
        <v>46251</v>
      </c>
      <c r="H38" s="35">
        <f t="shared" si="14"/>
        <v>48819</v>
      </c>
      <c r="I38" s="36">
        <f t="shared" si="15"/>
        <v>5.5523123824349652</v>
      </c>
      <c r="J38" s="36">
        <f t="shared" si="18"/>
        <v>10.495346652363006</v>
      </c>
      <c r="K38" s="79"/>
      <c r="L38" s="35">
        <f t="shared" si="16"/>
        <v>213512</v>
      </c>
      <c r="M38" s="36">
        <f t="shared" si="19"/>
        <v>9.9989228932025203</v>
      </c>
      <c r="N38" s="15"/>
    </row>
    <row r="39" spans="1:14" ht="15.75">
      <c r="A39" s="12"/>
      <c r="B39" s="34" t="s">
        <v>263</v>
      </c>
      <c r="C39" s="35">
        <f t="shared" si="12"/>
        <v>2036</v>
      </c>
      <c r="D39" s="35">
        <f t="shared" si="12"/>
        <v>2409</v>
      </c>
      <c r="E39" s="36">
        <f t="shared" si="13"/>
        <v>18.32023575638506</v>
      </c>
      <c r="F39" s="36">
        <f t="shared" si="17"/>
        <v>4.6864968970682641</v>
      </c>
      <c r="G39" s="35">
        <f t="shared" si="14"/>
        <v>19998</v>
      </c>
      <c r="H39" s="35">
        <f t="shared" si="14"/>
        <v>22202</v>
      </c>
      <c r="I39" s="36">
        <f t="shared" si="15"/>
        <v>11.021102110211011</v>
      </c>
      <c r="J39" s="36">
        <f t="shared" si="18"/>
        <v>4.7730942128221283</v>
      </c>
      <c r="K39" s="79"/>
      <c r="L39" s="35">
        <f t="shared" si="16"/>
        <v>90374</v>
      </c>
      <c r="M39" s="36">
        <f t="shared" si="19"/>
        <v>4.2322804224131874</v>
      </c>
      <c r="N39" s="15"/>
    </row>
    <row r="40" spans="1:14" ht="15.75">
      <c r="A40" s="12"/>
      <c r="B40" s="34" t="s">
        <v>264</v>
      </c>
      <c r="C40" s="35">
        <f t="shared" si="12"/>
        <v>3263</v>
      </c>
      <c r="D40" s="35">
        <f t="shared" si="12"/>
        <v>4096</v>
      </c>
      <c r="E40" s="36">
        <f t="shared" si="13"/>
        <v>25.528654612319947</v>
      </c>
      <c r="F40" s="36">
        <f>+(D40*100)/$D$41</f>
        <v>7.9684065132385271</v>
      </c>
      <c r="G40" s="35">
        <f t="shared" si="14"/>
        <v>30437</v>
      </c>
      <c r="H40" s="35">
        <f t="shared" si="14"/>
        <v>37215</v>
      </c>
      <c r="I40" s="36">
        <f t="shared" si="15"/>
        <v>22.268948976574563</v>
      </c>
      <c r="J40" s="36">
        <f>+(H40*100)/$H$41</f>
        <v>8.0006621534175064</v>
      </c>
      <c r="K40" s="79"/>
      <c r="L40" s="35">
        <f t="shared" si="16"/>
        <v>144446</v>
      </c>
      <c r="M40" s="36">
        <f>+(L40*100)/$L$41</f>
        <v>6.764511672559534</v>
      </c>
      <c r="N40" s="15"/>
    </row>
    <row r="41" spans="1:14" ht="15.75">
      <c r="A41" s="12"/>
      <c r="B41" s="40" t="s">
        <v>70</v>
      </c>
      <c r="C41" s="37">
        <f>SUM(C35:C40)</f>
        <v>45119</v>
      </c>
      <c r="D41" s="37">
        <f>SUM(D35:D40)</f>
        <v>51403</v>
      </c>
      <c r="E41" s="38">
        <f t="shared" si="13"/>
        <v>13.927613643919411</v>
      </c>
      <c r="F41" s="38">
        <f>SUM(F35:F40)</f>
        <v>100</v>
      </c>
      <c r="G41" s="37">
        <f>SUM(G35:G40)</f>
        <v>443108</v>
      </c>
      <c r="H41" s="37">
        <f>SUM(H35:H40)</f>
        <v>465149</v>
      </c>
      <c r="I41" s="38">
        <f t="shared" si="15"/>
        <v>4.9741823663757012</v>
      </c>
      <c r="J41" s="38">
        <f>SUM(J35:J40)</f>
        <v>100.00000000000001</v>
      </c>
      <c r="K41" s="4"/>
      <c r="L41" s="37">
        <f>SUM(L35:L40)</f>
        <v>2135350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47.25">
      <c r="A14" s="12"/>
      <c r="B14" s="30" t="s">
        <v>266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101</v>
      </c>
      <c r="K14" s="32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905</v>
      </c>
      <c r="D17" s="35">
        <v>987</v>
      </c>
      <c r="E17" s="36">
        <f t="shared" ref="E17:E23" si="0">IF(ISBLANK(D17),"",(IFERROR(((D17/C17-1)*100),"")))</f>
        <v>9.0607734806629878</v>
      </c>
      <c r="F17" s="36">
        <f>+(D17*100)/$D$23</f>
        <v>0.93662813870067751</v>
      </c>
      <c r="G17" s="35">
        <v>8131</v>
      </c>
      <c r="H17" s="35">
        <v>8452</v>
      </c>
      <c r="I17" s="36">
        <f t="shared" ref="I17:I23" si="1">IF(ISBLANK(H17),"",(IFERROR(((H17/G17-1)*100),"")))</f>
        <v>3.9478538925101558</v>
      </c>
      <c r="J17" s="36">
        <f>+(H17*100)/$H$23</f>
        <v>0.86679889486217565</v>
      </c>
      <c r="K17" s="79"/>
      <c r="L17" s="35">
        <v>27190</v>
      </c>
      <c r="M17" s="36">
        <f>+(L17*100)/$L$23</f>
        <v>0.57791943900792553</v>
      </c>
      <c r="N17" s="15"/>
    </row>
    <row r="18" spans="1:14" ht="15.75">
      <c r="A18" s="12"/>
      <c r="B18" s="34" t="s">
        <v>82</v>
      </c>
      <c r="C18" s="35">
        <v>43437</v>
      </c>
      <c r="D18" s="35">
        <v>45632</v>
      </c>
      <c r="E18" s="36">
        <f t="shared" si="0"/>
        <v>5.0532955775030475</v>
      </c>
      <c r="F18" s="36">
        <f t="shared" ref="F18:F21" si="2">+(D18*100)/$D$23</f>
        <v>43.303156256524133</v>
      </c>
      <c r="G18" s="35">
        <v>455660</v>
      </c>
      <c r="H18" s="35">
        <v>431306</v>
      </c>
      <c r="I18" s="36">
        <f t="shared" si="1"/>
        <v>-5.3447746126497826</v>
      </c>
      <c r="J18" s="36">
        <f t="shared" ref="J18:J21" si="3">+(H18*100)/$H$23</f>
        <v>44.232792729226873</v>
      </c>
      <c r="K18" s="79"/>
      <c r="L18" s="35">
        <v>2081820</v>
      </c>
      <c r="M18" s="36">
        <f t="shared" ref="M18:M21" si="4">+(L18*100)/$L$23</f>
        <v>44.248776995788141</v>
      </c>
      <c r="N18" s="15"/>
    </row>
    <row r="19" spans="1:14" ht="15.75">
      <c r="A19" s="12"/>
      <c r="B19" s="34" t="s">
        <v>88</v>
      </c>
      <c r="C19" s="35">
        <v>5505</v>
      </c>
      <c r="D19" s="35">
        <v>4594</v>
      </c>
      <c r="E19" s="36">
        <f t="shared" si="0"/>
        <v>-16.548592188919166</v>
      </c>
      <c r="F19" s="36">
        <f t="shared" si="2"/>
        <v>4.3595437377820794</v>
      </c>
      <c r="G19" s="35">
        <v>68354</v>
      </c>
      <c r="H19" s="35">
        <v>51340</v>
      </c>
      <c r="I19" s="36">
        <f t="shared" si="1"/>
        <v>-24.891008573016936</v>
      </c>
      <c r="J19" s="36">
        <f t="shared" si="3"/>
        <v>5.2651982089711433</v>
      </c>
      <c r="K19" s="79"/>
      <c r="L19" s="35">
        <v>345283</v>
      </c>
      <c r="M19" s="36">
        <f t="shared" si="4"/>
        <v>7.3389392298261695</v>
      </c>
      <c r="N19" s="15"/>
    </row>
    <row r="20" spans="1:14" ht="15.75">
      <c r="A20" s="12"/>
      <c r="B20" s="34" t="s">
        <v>89</v>
      </c>
      <c r="C20" s="35">
        <v>2124</v>
      </c>
      <c r="D20" s="35">
        <v>1666</v>
      </c>
      <c r="E20" s="36">
        <f t="shared" si="0"/>
        <v>-21.563088512241059</v>
      </c>
      <c r="F20" s="36">
        <f t="shared" si="2"/>
        <v>1.5809751561046899</v>
      </c>
      <c r="G20" s="35">
        <v>22241</v>
      </c>
      <c r="H20" s="35">
        <v>17833</v>
      </c>
      <c r="I20" s="36">
        <f t="shared" si="1"/>
        <v>-19.819252731441928</v>
      </c>
      <c r="J20" s="36">
        <f t="shared" si="3"/>
        <v>1.8288718282154732</v>
      </c>
      <c r="K20" s="79"/>
      <c r="L20" s="35">
        <v>94054</v>
      </c>
      <c r="M20" s="36">
        <f t="shared" si="4"/>
        <v>1.9991038954193243</v>
      </c>
      <c r="N20" s="15"/>
    </row>
    <row r="21" spans="1:14" ht="15.75">
      <c r="A21" s="12"/>
      <c r="B21" s="34" t="s">
        <v>90</v>
      </c>
      <c r="C21" s="35">
        <v>31468</v>
      </c>
      <c r="D21" s="35">
        <v>39520</v>
      </c>
      <c r="E21" s="36">
        <f t="shared" si="0"/>
        <v>25.58789881784671</v>
      </c>
      <c r="F21" s="36">
        <f t="shared" si="2"/>
        <v>37.503084135208489</v>
      </c>
      <c r="G21" s="35">
        <v>279046</v>
      </c>
      <c r="H21" s="35">
        <v>327594</v>
      </c>
      <c r="I21" s="36">
        <f t="shared" si="1"/>
        <v>17.397848383420644</v>
      </c>
      <c r="J21" s="36">
        <f t="shared" si="3"/>
        <v>33.596559058622759</v>
      </c>
      <c r="K21" s="79"/>
      <c r="L21" s="35">
        <v>1772704</v>
      </c>
      <c r="M21" s="36">
        <f t="shared" si="4"/>
        <v>37.678562015708188</v>
      </c>
      <c r="N21" s="15"/>
    </row>
    <row r="22" spans="1:14" ht="15.75">
      <c r="A22" s="12"/>
      <c r="B22" s="34" t="s">
        <v>71</v>
      </c>
      <c r="C22" s="35">
        <v>11921</v>
      </c>
      <c r="D22" s="35">
        <v>12979</v>
      </c>
      <c r="E22" s="36">
        <f t="shared" si="0"/>
        <v>8.8750943712775801</v>
      </c>
      <c r="F22" s="36">
        <f>+(D22*100)/$D$23</f>
        <v>12.316612575679933</v>
      </c>
      <c r="G22" s="35">
        <v>119237</v>
      </c>
      <c r="H22" s="35">
        <v>138557</v>
      </c>
      <c r="I22" s="36">
        <f t="shared" si="1"/>
        <v>16.203024229056417</v>
      </c>
      <c r="J22" s="36">
        <f>+(H22*100)/$H$23</f>
        <v>14.209779280101571</v>
      </c>
      <c r="K22" s="79"/>
      <c r="L22" s="35">
        <v>383757</v>
      </c>
      <c r="M22" s="36">
        <f>+(L22*100)/$L$23</f>
        <v>8.1566984242502567</v>
      </c>
      <c r="N22" s="15"/>
    </row>
    <row r="23" spans="1:14" ht="15.75">
      <c r="A23" s="12"/>
      <c r="B23" s="40" t="s">
        <v>70</v>
      </c>
      <c r="C23" s="37">
        <f>SUM(C17:C22)</f>
        <v>95360</v>
      </c>
      <c r="D23" s="37">
        <f>SUM(D17:D22)</f>
        <v>105378</v>
      </c>
      <c r="E23" s="38">
        <f t="shared" si="0"/>
        <v>10.505453020134237</v>
      </c>
      <c r="F23" s="38">
        <f>SUM(F17:F22)</f>
        <v>100</v>
      </c>
      <c r="G23" s="37">
        <f>SUM(G17:G22)</f>
        <v>952669</v>
      </c>
      <c r="H23" s="37">
        <f>SUM(H17:H22)</f>
        <v>975082</v>
      </c>
      <c r="I23" s="38">
        <f t="shared" si="1"/>
        <v>2.3526534399670895</v>
      </c>
      <c r="J23" s="38">
        <f>SUM(J17:J22)</f>
        <v>100</v>
      </c>
      <c r="K23" s="4"/>
      <c r="L23" s="37">
        <f>SUM(L17:L22)</f>
        <v>4704808</v>
      </c>
      <c r="M23" s="38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550</v>
      </c>
      <c r="D26" s="35">
        <v>543</v>
      </c>
      <c r="E26" s="36">
        <f t="shared" ref="E26:E31" si="5">IF(ISBLANK(D26),"",(IFERROR(((D26/C26-1)*100),"")))</f>
        <v>-1.2727272727272698</v>
      </c>
      <c r="F26" s="36">
        <f>+(D26*100)/$D$32</f>
        <v>1.0060213061602594</v>
      </c>
      <c r="G26" s="35">
        <v>4880</v>
      </c>
      <c r="H26" s="35">
        <v>4725</v>
      </c>
      <c r="I26" s="36">
        <f t="shared" ref="I26:I31" si="6">IF(ISBLANK(H26),"",(IFERROR(((H26/G26-1)*100),"")))</f>
        <v>-3.1762295081967262</v>
      </c>
      <c r="J26" s="36">
        <f>+(H26*100)/$H$32</f>
        <v>0.92659231702988432</v>
      </c>
      <c r="K26" s="79"/>
      <c r="L26" s="35">
        <v>16016</v>
      </c>
      <c r="M26" s="36">
        <f>+(L26*100)/$L$32</f>
        <v>0.62332211696007489</v>
      </c>
      <c r="N26" s="15"/>
    </row>
    <row r="27" spans="1:14" ht="15.75">
      <c r="A27" s="12"/>
      <c r="B27" s="34" t="s">
        <v>82</v>
      </c>
      <c r="C27" s="35">
        <v>23581</v>
      </c>
      <c r="D27" s="35">
        <v>24083</v>
      </c>
      <c r="E27" s="36">
        <f t="shared" si="5"/>
        <v>2.128832534667735</v>
      </c>
      <c r="F27" s="36">
        <f t="shared" ref="F27:F30" si="7">+(D27*100)/$D$32</f>
        <v>44.618805002315888</v>
      </c>
      <c r="G27" s="35">
        <v>254565</v>
      </c>
      <c r="H27" s="35">
        <v>231903</v>
      </c>
      <c r="I27" s="36">
        <f t="shared" si="6"/>
        <v>-8.9022450061870266</v>
      </c>
      <c r="J27" s="36">
        <f t="shared" ref="J27:J30" si="8">+(H27*100)/$H$32</f>
        <v>45.47715091982672</v>
      </c>
      <c r="K27" s="79"/>
      <c r="L27" s="35">
        <v>1187202</v>
      </c>
      <c r="M27" s="36">
        <f t="shared" ref="M27:M30" si="9">+(L27*100)/$L$32</f>
        <v>46.20437461908309</v>
      </c>
      <c r="N27" s="15"/>
    </row>
    <row r="28" spans="1:14" ht="15.75">
      <c r="A28" s="12"/>
      <c r="B28" s="34" t="s">
        <v>88</v>
      </c>
      <c r="C28" s="35">
        <v>2640</v>
      </c>
      <c r="D28" s="35">
        <v>2242</v>
      </c>
      <c r="E28" s="36">
        <f t="shared" si="5"/>
        <v>-15.075757575757576</v>
      </c>
      <c r="F28" s="36">
        <f t="shared" si="7"/>
        <v>4.1537748957850855</v>
      </c>
      <c r="G28" s="35">
        <v>33604</v>
      </c>
      <c r="H28" s="35">
        <v>25423</v>
      </c>
      <c r="I28" s="36">
        <f t="shared" si="6"/>
        <v>-24.345316033805496</v>
      </c>
      <c r="J28" s="36">
        <f t="shared" si="8"/>
        <v>4.9855569261059784</v>
      </c>
      <c r="K28" s="79"/>
      <c r="L28" s="35">
        <v>174369</v>
      </c>
      <c r="M28" s="36">
        <f t="shared" si="9"/>
        <v>6.7862171710921135</v>
      </c>
      <c r="N28" s="15"/>
    </row>
    <row r="29" spans="1:14" ht="15.75">
      <c r="A29" s="12"/>
      <c r="B29" s="34" t="s">
        <v>89</v>
      </c>
      <c r="C29" s="35">
        <v>894</v>
      </c>
      <c r="D29" s="35">
        <v>765</v>
      </c>
      <c r="E29" s="36">
        <f t="shared" si="5"/>
        <v>-14.429530201342278</v>
      </c>
      <c r="F29" s="36">
        <f t="shared" si="7"/>
        <v>1.4173228346456692</v>
      </c>
      <c r="G29" s="35">
        <v>9681</v>
      </c>
      <c r="H29" s="35">
        <v>7842</v>
      </c>
      <c r="I29" s="36">
        <f t="shared" si="6"/>
        <v>-18.995971490548502</v>
      </c>
      <c r="J29" s="36">
        <f t="shared" si="8"/>
        <v>1.5378490899784873</v>
      </c>
      <c r="K29" s="79"/>
      <c r="L29" s="35">
        <v>41354</v>
      </c>
      <c r="M29" s="36">
        <f t="shared" si="9"/>
        <v>1.6094444820658675</v>
      </c>
      <c r="N29" s="15"/>
    </row>
    <row r="30" spans="1:14" ht="15.75">
      <c r="A30" s="12"/>
      <c r="B30" s="34" t="s">
        <v>90</v>
      </c>
      <c r="C30" s="35">
        <v>16265</v>
      </c>
      <c r="D30" s="35">
        <v>19216</v>
      </c>
      <c r="E30" s="36">
        <f t="shared" si="5"/>
        <v>18.143252382416229</v>
      </c>
      <c r="F30" s="36">
        <f t="shared" si="7"/>
        <v>35.601667438628994</v>
      </c>
      <c r="G30" s="35">
        <v>139328</v>
      </c>
      <c r="H30" s="35">
        <v>163223</v>
      </c>
      <c r="I30" s="36">
        <f t="shared" si="6"/>
        <v>17.150177997243922</v>
      </c>
      <c r="J30" s="36">
        <f t="shared" si="8"/>
        <v>32.008714870384935</v>
      </c>
      <c r="K30" s="79"/>
      <c r="L30" s="35">
        <v>930193</v>
      </c>
      <c r="M30" s="36">
        <f t="shared" si="9"/>
        <v>36.201914956383796</v>
      </c>
      <c r="N30" s="15"/>
    </row>
    <row r="31" spans="1:14" ht="15.75">
      <c r="A31" s="12"/>
      <c r="B31" s="34" t="s">
        <v>71</v>
      </c>
      <c r="C31" s="35">
        <v>6311</v>
      </c>
      <c r="D31" s="35">
        <v>7126</v>
      </c>
      <c r="E31" s="36">
        <f t="shared" si="5"/>
        <v>12.913959752812554</v>
      </c>
      <c r="F31" s="36">
        <f>+(D31*100)/$D$32</f>
        <v>13.202408522464104</v>
      </c>
      <c r="G31" s="35">
        <v>67503</v>
      </c>
      <c r="H31" s="35">
        <v>76817</v>
      </c>
      <c r="I31" s="36">
        <f t="shared" si="6"/>
        <v>13.797905278283928</v>
      </c>
      <c r="J31" s="36">
        <f>+(H31*100)/$H$32</f>
        <v>15.064135876673994</v>
      </c>
      <c r="K31" s="79"/>
      <c r="L31" s="35">
        <v>220324</v>
      </c>
      <c r="M31" s="36">
        <f>+(L31*100)/$L$32</f>
        <v>8.5747266544150555</v>
      </c>
      <c r="N31" s="15"/>
    </row>
    <row r="32" spans="1:14" ht="15.75">
      <c r="A32" s="12"/>
      <c r="B32" s="40" t="s">
        <v>70</v>
      </c>
      <c r="C32" s="37">
        <f>SUM(C26:C31)</f>
        <v>50241</v>
      </c>
      <c r="D32" s="37">
        <f>SUM(D26:D31)</f>
        <v>53975</v>
      </c>
      <c r="E32" s="38">
        <f t="shared" ref="E32" si="10">IF(ISBLANK(D32),"",(IFERROR(((D32/C32-1)*100),"")))</f>
        <v>7.4321769073067756</v>
      </c>
      <c r="F32" s="38">
        <f>SUM(F26:F31)</f>
        <v>100</v>
      </c>
      <c r="G32" s="37">
        <f>SUM(G26:G31)</f>
        <v>509561</v>
      </c>
      <c r="H32" s="37">
        <f>SUM(H26:H31)</f>
        <v>509933</v>
      </c>
      <c r="I32" s="38">
        <f t="shared" ref="I32" si="11">IF(ISBLANK(H32),"",(IFERROR(((H32/G32-1)*100),"")))</f>
        <v>7.3004017183420089E-2</v>
      </c>
      <c r="J32" s="38">
        <f>SUM(J26:J31)</f>
        <v>100</v>
      </c>
      <c r="K32" s="4"/>
      <c r="L32" s="37">
        <f>SUM(L26:L31)</f>
        <v>2569458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355</v>
      </c>
      <c r="D35" s="35">
        <f t="shared" si="12"/>
        <v>444</v>
      </c>
      <c r="E35" s="36">
        <f t="shared" ref="E35:E41" si="13">IF(ISBLANK(D35),"",(IFERROR(((D35/C35-1)*100),"")))</f>
        <v>25.070422535211279</v>
      </c>
      <c r="F35" s="36">
        <f>+(D35*100)/$D$41</f>
        <v>0.86376281539987942</v>
      </c>
      <c r="G35" s="35">
        <f t="shared" ref="G35:H40" si="14">G17-G26</f>
        <v>3251</v>
      </c>
      <c r="H35" s="35">
        <f t="shared" si="14"/>
        <v>3727</v>
      </c>
      <c r="I35" s="36">
        <f t="shared" ref="I35:I41" si="15">IF(ISBLANK(H35),"",(IFERROR(((H35/G35-1)*100),"")))</f>
        <v>14.641648723469691</v>
      </c>
      <c r="J35" s="36">
        <f>+(H35*100)/$H$41</f>
        <v>0.80124863215872766</v>
      </c>
      <c r="K35" s="79"/>
      <c r="L35" s="35">
        <f t="shared" ref="L35:L40" si="16">L17-L26</f>
        <v>11174</v>
      </c>
      <c r="M35" s="36">
        <f>+(L35*100)/$L$41</f>
        <v>0.52328658065422529</v>
      </c>
      <c r="N35" s="15"/>
    </row>
    <row r="36" spans="1:14" ht="15.75">
      <c r="A36" s="12"/>
      <c r="B36" s="34" t="s">
        <v>82</v>
      </c>
      <c r="C36" s="35">
        <f t="shared" si="12"/>
        <v>19856</v>
      </c>
      <c r="D36" s="35">
        <f t="shared" si="12"/>
        <v>21549</v>
      </c>
      <c r="E36" s="36">
        <f t="shared" si="13"/>
        <v>8.5263900080580157</v>
      </c>
      <c r="F36" s="36">
        <f t="shared" ref="F36:F39" si="17">+(D36*100)/$D$41</f>
        <v>41.921677723090092</v>
      </c>
      <c r="G36" s="35">
        <f t="shared" si="14"/>
        <v>201095</v>
      </c>
      <c r="H36" s="35">
        <f t="shared" si="14"/>
        <v>199403</v>
      </c>
      <c r="I36" s="36">
        <f t="shared" si="15"/>
        <v>-0.84139337129217617</v>
      </c>
      <c r="J36" s="36">
        <f t="shared" ref="J36:J39" si="18">+(H36*100)/$H$41</f>
        <v>42.86862919193635</v>
      </c>
      <c r="K36" s="79"/>
      <c r="L36" s="35">
        <f t="shared" si="16"/>
        <v>894618</v>
      </c>
      <c r="M36" s="36">
        <f t="shared" ref="M36:M39" si="19">+(L36*100)/$L$41</f>
        <v>41.895614302105038</v>
      </c>
      <c r="N36" s="15"/>
    </row>
    <row r="37" spans="1:14" ht="15.75">
      <c r="A37" s="12"/>
      <c r="B37" s="34" t="s">
        <v>88</v>
      </c>
      <c r="C37" s="35">
        <f t="shared" si="12"/>
        <v>2865</v>
      </c>
      <c r="D37" s="35">
        <f t="shared" si="12"/>
        <v>2352</v>
      </c>
      <c r="E37" s="36">
        <f t="shared" si="13"/>
        <v>-17.905759162303671</v>
      </c>
      <c r="F37" s="36">
        <f t="shared" si="17"/>
        <v>4.5756084275236857</v>
      </c>
      <c r="G37" s="35">
        <f t="shared" si="14"/>
        <v>34750</v>
      </c>
      <c r="H37" s="35">
        <f t="shared" si="14"/>
        <v>25917</v>
      </c>
      <c r="I37" s="36">
        <f t="shared" si="15"/>
        <v>-25.418705035971222</v>
      </c>
      <c r="J37" s="36">
        <f t="shared" si="18"/>
        <v>5.5717630264710873</v>
      </c>
      <c r="K37" s="79"/>
      <c r="L37" s="35">
        <f t="shared" si="16"/>
        <v>170914</v>
      </c>
      <c r="M37" s="36">
        <f t="shared" si="19"/>
        <v>8.0040274428079705</v>
      </c>
      <c r="N37" s="15"/>
    </row>
    <row r="38" spans="1:14" ht="15.75">
      <c r="A38" s="12"/>
      <c r="B38" s="34" t="s">
        <v>89</v>
      </c>
      <c r="C38" s="35">
        <f t="shared" si="12"/>
        <v>1230</v>
      </c>
      <c r="D38" s="35">
        <f t="shared" si="12"/>
        <v>901</v>
      </c>
      <c r="E38" s="36">
        <f t="shared" si="13"/>
        <v>-26.747967479674795</v>
      </c>
      <c r="F38" s="36">
        <f t="shared" si="17"/>
        <v>1.7528159835029085</v>
      </c>
      <c r="G38" s="35">
        <f t="shared" si="14"/>
        <v>12560</v>
      </c>
      <c r="H38" s="35">
        <f t="shared" si="14"/>
        <v>9991</v>
      </c>
      <c r="I38" s="36">
        <f t="shared" si="15"/>
        <v>-20.453821656050952</v>
      </c>
      <c r="J38" s="36">
        <f t="shared" si="18"/>
        <v>2.1479138942575391</v>
      </c>
      <c r="K38" s="79"/>
      <c r="L38" s="35">
        <f t="shared" si="16"/>
        <v>52700</v>
      </c>
      <c r="M38" s="36">
        <f t="shared" si="19"/>
        <v>2.4679794881401174</v>
      </c>
      <c r="N38" s="15"/>
    </row>
    <row r="39" spans="1:14" ht="15.75">
      <c r="A39" s="12"/>
      <c r="B39" s="34" t="s">
        <v>90</v>
      </c>
      <c r="C39" s="35">
        <f t="shared" si="12"/>
        <v>15203</v>
      </c>
      <c r="D39" s="35">
        <f t="shared" si="12"/>
        <v>20304</v>
      </c>
      <c r="E39" s="36">
        <f t="shared" si="13"/>
        <v>33.55258830493981</v>
      </c>
      <c r="F39" s="36">
        <f t="shared" si="17"/>
        <v>39.499640098826916</v>
      </c>
      <c r="G39" s="35">
        <f t="shared" si="14"/>
        <v>139718</v>
      </c>
      <c r="H39" s="35">
        <f t="shared" si="14"/>
        <v>164371</v>
      </c>
      <c r="I39" s="36">
        <f t="shared" si="15"/>
        <v>17.644827438125365</v>
      </c>
      <c r="J39" s="36">
        <f t="shared" si="18"/>
        <v>35.337279022420773</v>
      </c>
      <c r="K39" s="79"/>
      <c r="L39" s="35">
        <f t="shared" si="16"/>
        <v>842511</v>
      </c>
      <c r="M39" s="36">
        <f t="shared" si="19"/>
        <v>39.455405437047794</v>
      </c>
      <c r="N39" s="15"/>
    </row>
    <row r="40" spans="1:14" ht="15.75">
      <c r="A40" s="12"/>
      <c r="B40" s="34" t="s">
        <v>71</v>
      </c>
      <c r="C40" s="35">
        <f t="shared" si="12"/>
        <v>5610</v>
      </c>
      <c r="D40" s="35">
        <f t="shared" si="12"/>
        <v>5853</v>
      </c>
      <c r="E40" s="36">
        <f t="shared" si="13"/>
        <v>4.3315508021390281</v>
      </c>
      <c r="F40" s="36">
        <f>+(D40*100)/$D$41</f>
        <v>11.386494951656518</v>
      </c>
      <c r="G40" s="35">
        <f t="shared" si="14"/>
        <v>51734</v>
      </c>
      <c r="H40" s="35">
        <f t="shared" si="14"/>
        <v>61740</v>
      </c>
      <c r="I40" s="36">
        <f t="shared" si="15"/>
        <v>19.341245602505118</v>
      </c>
      <c r="J40" s="36">
        <f>+(H40*100)/$H$41</f>
        <v>13.273166232755525</v>
      </c>
      <c r="K40" s="79"/>
      <c r="L40" s="35">
        <f t="shared" si="16"/>
        <v>163433</v>
      </c>
      <c r="M40" s="36">
        <f>+(L40*100)/$L$41</f>
        <v>7.6536867492448541</v>
      </c>
      <c r="N40" s="15"/>
    </row>
    <row r="41" spans="1:14" ht="15.75">
      <c r="A41" s="12"/>
      <c r="B41" s="40" t="s">
        <v>70</v>
      </c>
      <c r="C41" s="37">
        <f>SUM(C35:C40)</f>
        <v>45119</v>
      </c>
      <c r="D41" s="37">
        <f>SUM(D35:D40)</f>
        <v>51403</v>
      </c>
      <c r="E41" s="38">
        <f t="shared" si="13"/>
        <v>13.927613643919411</v>
      </c>
      <c r="F41" s="38">
        <f>SUM(F35:F40)</f>
        <v>100</v>
      </c>
      <c r="G41" s="37">
        <f>SUM(G35:G40)</f>
        <v>443108</v>
      </c>
      <c r="H41" s="37">
        <f>SUM(H35:H40)</f>
        <v>465149</v>
      </c>
      <c r="I41" s="38">
        <f t="shared" si="15"/>
        <v>4.9741823663757012</v>
      </c>
      <c r="J41" s="38">
        <f>SUM(J35:J40)</f>
        <v>100</v>
      </c>
      <c r="K41" s="4"/>
      <c r="L41" s="37">
        <f>SUM(L35:L40)</f>
        <v>2135350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2018-11-06T19:29:28Z</dcterms:modified>
</cp:coreProperties>
</file>