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0DBD0A16-D006-4C22-8D67-BFFCEBC6D636}" xr6:coauthVersionLast="31" xr6:coauthVersionMax="31" xr10:uidLastSave="{00000000-0000-0000-0000-000000000000}"/>
  <bookViews>
    <workbookView xWindow="0" yWindow="0" windowWidth="24000" windowHeight="8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E87" i="6" l="1"/>
  <c r="I90" i="7"/>
  <c r="J60" i="7"/>
  <c r="J64" i="7"/>
  <c r="J68" i="7"/>
  <c r="J72" i="7"/>
  <c r="J76" i="7"/>
  <c r="J80" i="7"/>
  <c r="J84" i="7"/>
  <c r="J88" i="7"/>
  <c r="J58" i="7"/>
  <c r="J66" i="7"/>
  <c r="J74" i="7"/>
  <c r="J82" i="7"/>
  <c r="J86" i="7"/>
  <c r="J63" i="7"/>
  <c r="J71" i="7"/>
  <c r="J79" i="7"/>
  <c r="J87" i="7"/>
  <c r="J57" i="7"/>
  <c r="J61" i="7"/>
  <c r="J65" i="7"/>
  <c r="J69" i="7"/>
  <c r="J73" i="7"/>
  <c r="J77" i="7"/>
  <c r="J81" i="7"/>
  <c r="J85" i="7"/>
  <c r="J89" i="7"/>
  <c r="J62" i="7"/>
  <c r="J70" i="7"/>
  <c r="J78" i="7"/>
  <c r="J56" i="7"/>
  <c r="J59" i="7"/>
  <c r="J67" i="7"/>
  <c r="J75" i="7"/>
  <c r="J83" i="7"/>
  <c r="M58" i="7"/>
  <c r="M62" i="7"/>
  <c r="M66" i="7"/>
  <c r="M70" i="7"/>
  <c r="M74" i="7"/>
  <c r="M78" i="7"/>
  <c r="M82" i="7"/>
  <c r="M86" i="7"/>
  <c r="M56" i="7"/>
  <c r="M60" i="7"/>
  <c r="M72" i="7"/>
  <c r="M84" i="7"/>
  <c r="M57" i="7"/>
  <c r="M65" i="7"/>
  <c r="M73" i="7"/>
  <c r="M81" i="7"/>
  <c r="M89" i="7"/>
  <c r="M59" i="7"/>
  <c r="M63" i="7"/>
  <c r="M67" i="7"/>
  <c r="M71" i="7"/>
  <c r="M75" i="7"/>
  <c r="M79" i="7"/>
  <c r="M83" i="7"/>
  <c r="M87" i="7"/>
  <c r="M64" i="7"/>
  <c r="M68" i="7"/>
  <c r="M76" i="7"/>
  <c r="M80" i="7"/>
  <c r="M88" i="7"/>
  <c r="M61" i="7"/>
  <c r="M69" i="7"/>
  <c r="M77" i="7"/>
  <c r="M85" i="7"/>
  <c r="J58" i="6"/>
  <c r="J62" i="6"/>
  <c r="J66" i="6"/>
  <c r="J70" i="6"/>
  <c r="J74" i="6"/>
  <c r="J78" i="6"/>
  <c r="J82" i="6"/>
  <c r="J86" i="6"/>
  <c r="J65" i="6"/>
  <c r="J77" i="6"/>
  <c r="J59" i="6"/>
  <c r="J63" i="6"/>
  <c r="J67" i="6"/>
  <c r="J71" i="6"/>
  <c r="J75" i="6"/>
  <c r="J79" i="6"/>
  <c r="J83" i="6"/>
  <c r="J55" i="6"/>
  <c r="J57" i="6"/>
  <c r="J73" i="6"/>
  <c r="J85" i="6"/>
  <c r="J56" i="6"/>
  <c r="J60" i="6"/>
  <c r="J64" i="6"/>
  <c r="J68" i="6"/>
  <c r="J72" i="6"/>
  <c r="J76" i="6"/>
  <c r="J80" i="6"/>
  <c r="J84" i="6"/>
  <c r="J61" i="6"/>
  <c r="J69" i="6"/>
  <c r="J81" i="6"/>
  <c r="E90" i="7"/>
  <c r="F57" i="7"/>
  <c r="F61" i="7"/>
  <c r="F65" i="7"/>
  <c r="F69" i="7"/>
  <c r="F73" i="7"/>
  <c r="F77" i="7"/>
  <c r="F81" i="7"/>
  <c r="F85" i="7"/>
  <c r="F89" i="7"/>
  <c r="F82" i="7"/>
  <c r="F56" i="7"/>
  <c r="F59" i="7"/>
  <c r="F67" i="7"/>
  <c r="F75" i="7"/>
  <c r="F83" i="7"/>
  <c r="F60" i="7"/>
  <c r="F68" i="7"/>
  <c r="F76" i="7"/>
  <c r="F84" i="7"/>
  <c r="F58" i="7"/>
  <c r="F62" i="7"/>
  <c r="F66" i="7"/>
  <c r="F70" i="7"/>
  <c r="F74" i="7"/>
  <c r="F78" i="7"/>
  <c r="F86" i="7"/>
  <c r="F63" i="7"/>
  <c r="F71" i="7"/>
  <c r="F79" i="7"/>
  <c r="F87" i="7"/>
  <c r="F64" i="7"/>
  <c r="F72" i="7"/>
  <c r="F80" i="7"/>
  <c r="F88" i="7"/>
  <c r="F57" i="6"/>
  <c r="F61" i="6"/>
  <c r="F65" i="6"/>
  <c r="F69" i="6"/>
  <c r="F73" i="6"/>
  <c r="F77" i="6"/>
  <c r="F81" i="6"/>
  <c r="F85" i="6"/>
  <c r="F56" i="6"/>
  <c r="F68" i="6"/>
  <c r="F84" i="6"/>
  <c r="F58" i="6"/>
  <c r="F62" i="6"/>
  <c r="F66" i="6"/>
  <c r="F70" i="6"/>
  <c r="F74" i="6"/>
  <c r="F78" i="6"/>
  <c r="F82" i="6"/>
  <c r="F55" i="6"/>
  <c r="F64" i="6"/>
  <c r="F76" i="6"/>
  <c r="F86" i="6"/>
  <c r="F59" i="6"/>
  <c r="F63" i="6"/>
  <c r="F67" i="6"/>
  <c r="F71" i="6"/>
  <c r="F75" i="6"/>
  <c r="F79" i="6"/>
  <c r="F83" i="6"/>
  <c r="F60" i="6"/>
  <c r="F72" i="6"/>
  <c r="F80" i="6"/>
  <c r="I87" i="6"/>
  <c r="I73" i="2"/>
  <c r="J49" i="2"/>
  <c r="J53" i="2"/>
  <c r="J57" i="2"/>
  <c r="J61" i="2"/>
  <c r="J65" i="2"/>
  <c r="J69" i="2"/>
  <c r="J48" i="2"/>
  <c r="J60" i="2"/>
  <c r="J72" i="2"/>
  <c r="J50" i="2"/>
  <c r="J54" i="2"/>
  <c r="J58" i="2"/>
  <c r="J62" i="2"/>
  <c r="J66" i="2"/>
  <c r="J70" i="2"/>
  <c r="J52" i="2"/>
  <c r="J64" i="2"/>
  <c r="J51" i="2"/>
  <c r="J55" i="2"/>
  <c r="J59" i="2"/>
  <c r="J63" i="2"/>
  <c r="J67" i="2"/>
  <c r="J71" i="2"/>
  <c r="J56" i="2"/>
  <c r="J68" i="2"/>
  <c r="F52" i="2"/>
  <c r="F56" i="2"/>
  <c r="F60" i="2"/>
  <c r="F64" i="2"/>
  <c r="F68" i="2"/>
  <c r="F72" i="2"/>
  <c r="F59" i="2"/>
  <c r="F71" i="2"/>
  <c r="F49" i="2"/>
  <c r="F53" i="2"/>
  <c r="F57" i="2"/>
  <c r="F61" i="2"/>
  <c r="F65" i="2"/>
  <c r="F69" i="2"/>
  <c r="F48" i="2"/>
  <c r="F51" i="2"/>
  <c r="F63" i="2"/>
  <c r="F50" i="2"/>
  <c r="F54" i="2"/>
  <c r="F58" i="2"/>
  <c r="F62" i="2"/>
  <c r="F66" i="2"/>
  <c r="F70" i="2"/>
  <c r="F55" i="2"/>
  <c r="F67" i="2"/>
  <c r="M58" i="6"/>
  <c r="M62" i="6"/>
  <c r="M66" i="6"/>
  <c r="M70" i="6"/>
  <c r="M74" i="6"/>
  <c r="M78" i="6"/>
  <c r="M82" i="6"/>
  <c r="M86" i="6"/>
  <c r="M69" i="6"/>
  <c r="M85" i="6"/>
  <c r="M59" i="6"/>
  <c r="M63" i="6"/>
  <c r="M67" i="6"/>
  <c r="M71" i="6"/>
  <c r="M75" i="6"/>
  <c r="M79" i="6"/>
  <c r="M83" i="6"/>
  <c r="M55" i="6"/>
  <c r="M61" i="6"/>
  <c r="M65" i="6"/>
  <c r="M77" i="6"/>
  <c r="M56" i="6"/>
  <c r="M60" i="6"/>
  <c r="M64" i="6"/>
  <c r="M68" i="6"/>
  <c r="M72" i="6"/>
  <c r="M76" i="6"/>
  <c r="M80" i="6"/>
  <c r="M84" i="6"/>
  <c r="M57" i="6"/>
  <c r="M73" i="6"/>
  <c r="M81" i="6"/>
  <c r="M49" i="2"/>
  <c r="M53" i="2"/>
  <c r="M57" i="2"/>
  <c r="M61" i="2"/>
  <c r="M65" i="2"/>
  <c r="M69" i="2"/>
  <c r="M52" i="2"/>
  <c r="M64" i="2"/>
  <c r="M48" i="2"/>
  <c r="M50" i="2"/>
  <c r="M54" i="2"/>
  <c r="M58" i="2"/>
  <c r="M62" i="2"/>
  <c r="M66" i="2"/>
  <c r="M70" i="2"/>
  <c r="M56" i="2"/>
  <c r="M51" i="2"/>
  <c r="M55" i="2"/>
  <c r="M59" i="2"/>
  <c r="M63" i="2"/>
  <c r="M67" i="2"/>
  <c r="M71" i="2"/>
  <c r="M72" i="2"/>
  <c r="M60" i="2"/>
  <c r="M68" i="2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I82" i="2" s="1"/>
  <c r="H81" i="2"/>
  <c r="H80" i="2"/>
  <c r="G103" i="2"/>
  <c r="G102" i="2"/>
  <c r="G101" i="2"/>
  <c r="I101" i="2" s="1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I86" i="2" s="1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I102" i="2"/>
  <c r="I98" i="2"/>
  <c r="E95" i="2"/>
  <c r="I94" i="2"/>
  <c r="I90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I115" i="6" s="1"/>
  <c r="H114" i="6"/>
  <c r="H113" i="6"/>
  <c r="H112" i="6"/>
  <c r="H111" i="6"/>
  <c r="H110" i="6"/>
  <c r="H109" i="6"/>
  <c r="H108" i="6"/>
  <c r="H107" i="6"/>
  <c r="H106" i="6"/>
  <c r="H105" i="6"/>
  <c r="H104" i="6"/>
  <c r="I104" i="6" s="1"/>
  <c r="H103" i="6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G113" i="6"/>
  <c r="I113" i="6" s="1"/>
  <c r="G112" i="6"/>
  <c r="G111" i="6"/>
  <c r="I111" i="6" s="1"/>
  <c r="G110" i="6"/>
  <c r="G109" i="6"/>
  <c r="G108" i="6"/>
  <c r="G107" i="6"/>
  <c r="G106" i="6"/>
  <c r="G105" i="6"/>
  <c r="I105" i="6" s="1"/>
  <c r="G104" i="6"/>
  <c r="G103" i="6"/>
  <c r="G102" i="6"/>
  <c r="G101" i="6"/>
  <c r="G100" i="6"/>
  <c r="G99" i="6"/>
  <c r="I99" i="6" s="1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E111" i="6" s="1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E122" i="6" s="1"/>
  <c r="C121" i="6"/>
  <c r="C120" i="6"/>
  <c r="E120" i="6" s="1"/>
  <c r="C119" i="6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C110" i="6"/>
  <c r="E110" i="6" s="1"/>
  <c r="C109" i="6"/>
  <c r="C108" i="6"/>
  <c r="E108" i="6" s="1"/>
  <c r="C107" i="6"/>
  <c r="E107" i="6" s="1"/>
  <c r="C106" i="6"/>
  <c r="E106" i="6" s="1"/>
  <c r="C105" i="6"/>
  <c r="C104" i="6"/>
  <c r="E104" i="6" s="1"/>
  <c r="C103" i="6"/>
  <c r="C102" i="6"/>
  <c r="E102" i="6" s="1"/>
  <c r="C101" i="6"/>
  <c r="C100" i="6"/>
  <c r="E100" i="6" s="1"/>
  <c r="C99" i="6"/>
  <c r="E99" i="6" s="1"/>
  <c r="C98" i="6"/>
  <c r="E98" i="6" s="1"/>
  <c r="C97" i="6"/>
  <c r="C96" i="6"/>
  <c r="C95" i="6"/>
  <c r="C94" i="6"/>
  <c r="E94" i="6" s="1"/>
  <c r="C93" i="6"/>
  <c r="I124" i="6"/>
  <c r="E119" i="6"/>
  <c r="I116" i="6"/>
  <c r="I112" i="6"/>
  <c r="I108" i="6"/>
  <c r="I107" i="6"/>
  <c r="I103" i="6"/>
  <c r="E103" i="6"/>
  <c r="I96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I129" i="7" s="1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E107" i="7" s="1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I109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M60" i="14"/>
  <c r="N59" i="14"/>
  <c r="M59" i="14"/>
  <c r="N58" i="14"/>
  <c r="M58" i="14"/>
  <c r="N57" i="14"/>
  <c r="M57" i="14"/>
  <c r="N56" i="14"/>
  <c r="M56" i="14"/>
  <c r="N55" i="14"/>
  <c r="M55" i="14"/>
  <c r="K66" i="14"/>
  <c r="I66" i="14"/>
  <c r="H66" i="14"/>
  <c r="K65" i="14"/>
  <c r="I65" i="14"/>
  <c r="H65" i="14"/>
  <c r="K64" i="14"/>
  <c r="I64" i="14"/>
  <c r="H64" i="14"/>
  <c r="K63" i="14"/>
  <c r="I63" i="14"/>
  <c r="H63" i="14"/>
  <c r="K62" i="14"/>
  <c r="I62" i="14"/>
  <c r="H62" i="14"/>
  <c r="K61" i="14"/>
  <c r="I61" i="14"/>
  <c r="H61" i="14"/>
  <c r="K60" i="14"/>
  <c r="I60" i="14"/>
  <c r="H60" i="14"/>
  <c r="I59" i="14"/>
  <c r="H59" i="14"/>
  <c r="I58" i="14"/>
  <c r="H58" i="14"/>
  <c r="I57" i="14"/>
  <c r="H57" i="14"/>
  <c r="I56" i="14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C63" i="14"/>
  <c r="C64" i="14"/>
  <c r="E64" i="14" s="1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I49" i="15" l="1"/>
  <c r="E40" i="10"/>
  <c r="I38" i="10"/>
  <c r="I36" i="5"/>
  <c r="I41" i="4"/>
  <c r="E43" i="4"/>
  <c r="E91" i="2"/>
  <c r="M73" i="2"/>
  <c r="J73" i="2"/>
  <c r="F73" i="2"/>
  <c r="E99" i="2"/>
  <c r="E87" i="2"/>
  <c r="E83" i="2"/>
  <c r="I97" i="2"/>
  <c r="I93" i="2"/>
  <c r="M87" i="6"/>
  <c r="J87" i="6"/>
  <c r="F87" i="6"/>
  <c r="I123" i="6"/>
  <c r="I120" i="6"/>
  <c r="I102" i="6"/>
  <c r="I100" i="6"/>
  <c r="E123" i="6"/>
  <c r="I119" i="6"/>
  <c r="I101" i="6"/>
  <c r="I95" i="6"/>
  <c r="E95" i="6"/>
  <c r="I122" i="6"/>
  <c r="I118" i="6"/>
  <c r="I114" i="6"/>
  <c r="I110" i="6"/>
  <c r="I106" i="6"/>
  <c r="I98" i="6"/>
  <c r="I94" i="6"/>
  <c r="M90" i="7"/>
  <c r="J90" i="7"/>
  <c r="F90" i="7"/>
  <c r="I127" i="7"/>
  <c r="J56" i="14"/>
  <c r="E63" i="14"/>
  <c r="E62" i="14"/>
  <c r="E61" i="14"/>
  <c r="J64" i="14"/>
  <c r="J60" i="14"/>
  <c r="I81" i="2"/>
  <c r="J37" i="15"/>
  <c r="J29" i="15"/>
  <c r="E60" i="14"/>
  <c r="E56" i="14"/>
  <c r="H67" i="14"/>
  <c r="E79" i="2"/>
  <c r="E103" i="2"/>
  <c r="M30" i="4"/>
  <c r="M27" i="4"/>
  <c r="M31" i="4"/>
  <c r="M33" i="4"/>
  <c r="M28" i="4"/>
  <c r="M32" i="4"/>
  <c r="M29" i="4"/>
  <c r="J26" i="10"/>
  <c r="J31" i="10"/>
  <c r="M37" i="15"/>
  <c r="M29" i="15"/>
  <c r="J31" i="4"/>
  <c r="J27" i="4"/>
  <c r="J28" i="4"/>
  <c r="J32" i="4"/>
  <c r="J29" i="4"/>
  <c r="J33" i="4"/>
  <c r="J30" i="4"/>
  <c r="E127" i="7"/>
  <c r="E115" i="7"/>
  <c r="E101" i="7"/>
  <c r="E109" i="7"/>
  <c r="I103" i="7"/>
  <c r="I119" i="7"/>
  <c r="I101" i="7"/>
  <c r="I113" i="7"/>
  <c r="I121" i="7"/>
  <c r="I79" i="2"/>
  <c r="F28" i="4"/>
  <c r="F32" i="4"/>
  <c r="F29" i="4"/>
  <c r="F33" i="4"/>
  <c r="F31" i="4"/>
  <c r="F30" i="4"/>
  <c r="F27" i="4"/>
  <c r="J26" i="5"/>
  <c r="J31" i="5"/>
  <c r="M31" i="10"/>
  <c r="M26" i="10"/>
  <c r="F37" i="15"/>
  <c r="F29" i="15"/>
  <c r="F31" i="5"/>
  <c r="F26" i="5"/>
  <c r="E99" i="7"/>
  <c r="E105" i="7"/>
  <c r="E117" i="7"/>
  <c r="I99" i="7"/>
  <c r="I107" i="7"/>
  <c r="I115" i="7"/>
  <c r="I123" i="7"/>
  <c r="I97" i="7"/>
  <c r="I105" i="7"/>
  <c r="I117" i="7"/>
  <c r="I125" i="7"/>
  <c r="O56" i="14"/>
  <c r="O60" i="14"/>
  <c r="O64" i="14"/>
  <c r="E82" i="2"/>
  <c r="E86" i="2"/>
  <c r="E90" i="2"/>
  <c r="E94" i="2"/>
  <c r="E98" i="2"/>
  <c r="E102" i="2"/>
  <c r="I34" i="4"/>
  <c r="E42" i="4"/>
  <c r="M26" i="5"/>
  <c r="M31" i="5"/>
  <c r="F26" i="10"/>
  <c r="F31" i="10"/>
  <c r="E45" i="15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<sst xmlns="http://schemas.openxmlformats.org/spreadsheetml/2006/main" count="828" uniqueCount="324">
  <si>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</si>
  <si>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</si>
  <si>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</si>
  <si>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</si>
  <si>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</si>
  <si>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</si>
  <si>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</si>
  <si>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</si>
  <si>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</si>
  <si>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</si>
  <si>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</si>
  <si>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</si>
  <si>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</si>
  <si>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</si>
  <si>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</si>
  <si>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</si>
  <si>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</si>
  <si>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</si>
  <si>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</si>
  <si>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</si>
  <si>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</si>
  <si>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</si>
  <si>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</si>
  <si>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</si>
  <si>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</si>
  <si>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</si>
  <si>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</si>
  <si>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</si>
  <si>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</si>
  <si>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</si>
  <si>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</si>
  <si>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</si>
  <si>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</si>
  <si>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</si>
  <si>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</si>
  <si>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</si>
  <si>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</si>
  <si>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</si>
  <si>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</si>
  <si>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</si>
  <si>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</si>
  <si>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</si>
  <si>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</si>
  <si>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</si>
  <si>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</si>
  <si>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</si>
  <si>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</si>
  <si>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</si>
  <si>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</si>
  <si>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</si>
  <si>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</si>
  <si>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</si>
  <si>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</si>
  <si>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</si>
  <si>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</si>
  <si>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</si>
  <si>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</si>
  <si>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</si>
  <si>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</si>
  <si>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</si>
  <si>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</si>
  <si>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</si>
  <si>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</si>
  <si>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</si>
  <si>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</si>
  <si>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</si>
  <si>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</si>
  <si>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</si>
  <si>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</si>
  <si>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</si>
  <si>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</si>
  <si>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</si>
  <si>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</si>
  <si>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</si>
  <si>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</si>
  <si>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</si>
  <si>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</si>
  <si>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</si>
  <si>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</si>
  <si>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</si>
  <si>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</si>
  <si>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</si>
  <si>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</si>
  <si>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</si>
  <si>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</si>
  <si>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</si>
  <si>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</si>
  <si>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</si>
  <si>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</si>
  <si>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</si>
  <si>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</si>
  <si>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</si>
  <si>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</si>
  <si>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</si>
  <si>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</si>
  <si>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</si>
  <si>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</si>
  <si>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</si>
  <si>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</si>
  <si>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</si>
  <si>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</si>
  <si>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</si>
  <si>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</si>
  <si>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</si>
  <si>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</si>
  <si>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</si>
  <si>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</si>
  <si>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</si>
  <si>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</si>
  <si>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</si>
  <si>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</si>
  <si>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</si>
  <si>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</si>
  <si>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</si>
  <si>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</si>
  <si>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</si>
  <si>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</si>
  <si>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</si>
  <si>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</si>
  <si>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</si>
  <si>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</si>
  <si>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</si>
  <si>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</si>
  <si>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</si>
  <si>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</si>
  <si>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</si>
  <si>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</si>
  <si>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</si>
  <si>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</si>
  <si>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</si>
  <si>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</si>
  <si>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</si>
  <si>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</si>
  <si>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</si>
  <si>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</si>
  <si>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</si>
  <si>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</si>
  <si>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</si>
  <si>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</si>
  <si>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</si>
  <si>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</si>
  <si>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</si>
  <si>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</si>
  <si>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</si>
  <si>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</si>
  <si>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</si>
  <si>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</si>
  <si>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</si>
  <si>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</si>
  <si>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</si>
  <si>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</si>
  <si>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</si>
  <si>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</si>
  <si>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</si>
  <si>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</si>
  <si>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</si>
  <si>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</si>
  <si>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</si>
  <si>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</si>
  <si>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</si>
  <si>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</si>
  <si>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</si>
  <si>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</si>
  <si>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</si>
  <si>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</si>
  <si>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</si>
  <si>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</si>
  <si>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</si>
  <si>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</si>
  <si>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</si>
  <si>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</si>
  <si>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</si>
  <si>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</si>
  <si>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</si>
  <si>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</si>
  <si>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</si>
  <si>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</si>
  <si>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</si>
  <si>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</si>
  <si>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</si>
  <si>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</si>
  <si>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</si>
  <si>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</si>
  <si>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</si>
  <si>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</si>
  <si>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</si>
  <si>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</si>
  <si>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</si>
  <si>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</si>
  <si>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</si>
  <si>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</si>
  <si>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</si>
  <si>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</si>
  <si>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</si>
  <si>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</si>
  <si>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</si>
  <si>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</si>
  <si>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</si>
  <si>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</si>
  <si>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</si>
  <si>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</si>
  <si>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</si>
  <si>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</si>
  <si>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</si>
  <si>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</si>
  <si>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</si>
  <si>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</si>
  <si>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</si>
  <si>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</si>
  <si>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</si>
  <si>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</si>
  <si>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</si>
  <si>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</si>
  <si>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</si>
  <si>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</si>
  <si>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</si>
  <si>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</si>
  <si>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</si>
  <si>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</si>
  <si>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</si>
  <si>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</si>
  <si>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</si>
  <si>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</si>
  <si>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</si>
  <si>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</si>
  <si>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</si>
  <si>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</si>
  <si>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</si>
  <si>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</si>
  <si>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</si>
  <si>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</si>
  <si>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</si>
  <si>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</si>
  <si>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</si>
  <si>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</si>
  <si>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</si>
  <si>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</si>
  <si>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</si>
  <si>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</si>
  <si>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</si>
  <si>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</si>
  <si>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</si>
  <si>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</si>
  <si>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</si>
  <si>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</si>
  <si>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</si>
  <si>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</si>
  <si>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</si>
  <si>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</si>
  <si>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</si>
  <si>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</si>
  <si>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</si>
  <si>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</si>
  <si>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</si>
  <si>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</si>
  <si>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</si>
  <si>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</si>
  <si>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</si>
  <si>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</si>
  <si>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</si>
  <si>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</si>
  <si>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</si>
  <si>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</si>
  <si>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</si>
  <si>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</si>
  <si>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</si>
  <si>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</si>
  <si>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</si>
  <si>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</si>
  <si>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</si>
  <si>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</si>
  <si>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</si>
  <si>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</si>
  <si>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</si>
  <si>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</si>
  <si>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</si>
  <si>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</si>
  <si>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</si>
  <si>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</si>
  <si>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</si>
  <si>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</si>
  <si>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</si>
  <si>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</si>
  <si>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</si>
  <si>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</si>
  <si>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</si>
  <si>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</si>
  <si>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</si>
  <si>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</si>
  <si>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</si>
  <si>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</si>
  <si>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</si>
  <si>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</si>
  <si>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</si>
  <si>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</si>
  <si>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</si>
  <si>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</si>
  <si>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</si>
  <si>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</si>
  <si>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</si>
  <si>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</si>
  <si>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</si>
  <si>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</si>
  <si>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</si>
  <si>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</si>
  <si>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</si>
  <si>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</si>
  <si>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</si>
  <si>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</si>
  <si>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</si>
  <si>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</si>
  <si>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</si>
  <si>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</si>
  <si>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99 Prestadores que actualmente hacen uso del Sistema de Información</t>
  </si>
  <si>
    <t>Septiembre de 2018</t>
  </si>
  <si>
    <t>Octubre de 2018</t>
  </si>
  <si>
    <t>% Cambio   '18/'17</t>
  </si>
  <si>
    <t>Acumulado 2013-2018</t>
  </si>
  <si>
    <t>2013-2018</t>
  </si>
  <si>
    <t>Septiembre</t>
  </si>
  <si>
    <t>Año corrido a Septiembre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</si>
  <si>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Septiembre</t>
    </r>
  </si>
  <si>
    <t>Acumulado a Septiembre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</si>
  <si>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Septiembre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</si>
</sst>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91558</c:v>
                </c:pt>
                <c:pt idx="1">
                  <c:v>94312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43513</c:v>
                </c:pt>
                <c:pt idx="1">
                  <c:v>45471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48045</c:v>
                </c:pt>
                <c:pt idx="1">
                  <c:v>48841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310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63">
      <c r="A14" s="12"/>
      <c r="B14" s="30" t="s">
        <v>296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460</v>
      </c>
      <c r="D17" s="35">
        <v>341</v>
      </c>
      <c r="E17" s="36">
        <f t="shared" ref="E17:E26" si="0">IF(ISBLANK(D17),"",(IFERROR(((D17/C17-1)*100),"")))</f>
        <v>-25.869565217391298</v>
      </c>
      <c r="F17" s="36">
        <f>+(D17*100)/$D$26</f>
        <v>0.36156586648570699</v>
      </c>
      <c r="G17" s="35">
        <v>3793</v>
      </c>
      <c r="H17" s="35">
        <v>3421</v>
      </c>
      <c r="I17" s="36">
        <f t="shared" ref="I17:I26" si="1">IF(ISBLANK(H17),"",(IFERROR(((H17/G17-1)*100),"")))</f>
        <v>-9.807540205641974</v>
      </c>
      <c r="J17" s="36">
        <f>+(H17*100)/$H$26</f>
        <v>0.39335222098553069</v>
      </c>
      <c r="K17" s="79"/>
      <c r="L17" s="35">
        <v>18882</v>
      </c>
      <c r="M17" s="36">
        <f>+(L17*100)/$L$26</f>
        <v>0.4105291307835971</v>
      </c>
      <c r="N17" s="15"/>
    </row>
    <row r="18" spans="1:14" ht="15.75">
      <c r="A18" s="12"/>
      <c r="B18" s="34" t="s">
        <v>288</v>
      </c>
      <c r="C18" s="35">
        <v>908</v>
      </c>
      <c r="D18" s="35">
        <v>800</v>
      </c>
      <c r="E18" s="36">
        <f t="shared" si="0"/>
        <v>-11.894273127753308</v>
      </c>
      <c r="F18" s="36">
        <f t="shared" ref="F18:F24" si="2">+(D18*100)/$D$26</f>
        <v>0.84824836712189333</v>
      </c>
      <c r="G18" s="35">
        <v>9449</v>
      </c>
      <c r="H18" s="35">
        <v>8905</v>
      </c>
      <c r="I18" s="36">
        <f t="shared" si="1"/>
        <v>-5.7572229865594293</v>
      </c>
      <c r="J18" s="36">
        <f t="shared" ref="J18:J24" si="3">+(H18*100)/$H$26</f>
        <v>1.0239115837112396</v>
      </c>
      <c r="K18" s="79"/>
      <c r="L18" s="35">
        <v>54779</v>
      </c>
      <c r="M18" s="36">
        <f t="shared" ref="M18:M24" si="4">+(L18*100)/$L$26</f>
        <v>1.1909954059524768</v>
      </c>
      <c r="N18" s="15"/>
    </row>
    <row r="19" spans="1:14" ht="15.75">
      <c r="A19" s="12"/>
      <c r="B19" s="34" t="s">
        <v>289</v>
      </c>
      <c r="C19" s="35">
        <v>1488</v>
      </c>
      <c r="D19" s="35">
        <v>1620</v>
      </c>
      <c r="E19" s="36">
        <f t="shared" si="0"/>
        <v>8.8709677419354769</v>
      </c>
      <c r="F19" s="36">
        <f t="shared" si="2"/>
        <v>1.7177029434218338</v>
      </c>
      <c r="G19" s="35">
        <v>17988</v>
      </c>
      <c r="H19" s="35">
        <v>17649</v>
      </c>
      <c r="I19" s="36">
        <f t="shared" si="1"/>
        <v>-1.8845897264843203</v>
      </c>
      <c r="J19" s="36">
        <f t="shared" si="3"/>
        <v>2.0293111219449376</v>
      </c>
      <c r="K19" s="79"/>
      <c r="L19" s="35">
        <v>91122</v>
      </c>
      <c r="M19" s="36">
        <f t="shared" si="4"/>
        <v>1.9811585348619285</v>
      </c>
      <c r="N19" s="15"/>
    </row>
    <row r="20" spans="1:14" ht="15.75">
      <c r="A20" s="12"/>
      <c r="B20" s="34" t="s">
        <v>290</v>
      </c>
      <c r="C20" s="35">
        <v>1925</v>
      </c>
      <c r="D20" s="35">
        <v>1866</v>
      </c>
      <c r="E20" s="36">
        <f t="shared" si="0"/>
        <v>-3.0649350649350704</v>
      </c>
      <c r="F20" s="36">
        <f t="shared" si="2"/>
        <v>1.9785393163118161</v>
      </c>
      <c r="G20" s="35">
        <v>17505</v>
      </c>
      <c r="H20" s="35">
        <v>16660</v>
      </c>
      <c r="I20" s="36">
        <f t="shared" si="1"/>
        <v>-4.8271922307911996</v>
      </c>
      <c r="J20" s="36">
        <f t="shared" si="3"/>
        <v>1.9155942711543237</v>
      </c>
      <c r="K20" s="79"/>
      <c r="L20" s="35">
        <v>90367</v>
      </c>
      <c r="M20" s="36">
        <f t="shared" si="4"/>
        <v>1.9647434573414533</v>
      </c>
      <c r="N20" s="15"/>
    </row>
    <row r="21" spans="1:14" ht="15.75">
      <c r="A21" s="12"/>
      <c r="B21" s="34" t="s">
        <v>291</v>
      </c>
      <c r="C21" s="35">
        <v>3258</v>
      </c>
      <c r="D21" s="35">
        <v>3037</v>
      </c>
      <c r="E21" s="36">
        <f t="shared" si="0"/>
        <v>-6.7833026396562301</v>
      </c>
      <c r="F21" s="36">
        <f t="shared" si="2"/>
        <v>3.2201628636864874</v>
      </c>
      <c r="G21" s="35">
        <v>37328</v>
      </c>
      <c r="H21" s="35">
        <v>31680</v>
      </c>
      <c r="I21" s="36">
        <f t="shared" si="1"/>
        <v>-15.13073296185169</v>
      </c>
      <c r="J21" s="36">
        <f t="shared" si="3"/>
        <v>3.6426186380653647</v>
      </c>
      <c r="K21" s="79"/>
      <c r="L21" s="35">
        <v>208348</v>
      </c>
      <c r="M21" s="36">
        <f t="shared" si="4"/>
        <v>4.5298656572662264</v>
      </c>
      <c r="N21" s="15"/>
    </row>
    <row r="22" spans="1:14" ht="15" customHeight="1">
      <c r="A22" s="12"/>
      <c r="B22" s="34" t="s">
        <v>292</v>
      </c>
      <c r="C22" s="35">
        <v>8609</v>
      </c>
      <c r="D22" s="35">
        <v>7576</v>
      </c>
      <c r="E22" s="36">
        <f t="shared" si="0"/>
        <v>-11.999070739923335</v>
      </c>
      <c r="F22" s="36">
        <f t="shared" si="2"/>
        <v>8.0329120366443298</v>
      </c>
      <c r="G22" s="35">
        <v>83931</v>
      </c>
      <c r="H22" s="35">
        <v>75367</v>
      </c>
      <c r="I22" s="36">
        <f t="shared" si="1"/>
        <v>-10.20361963994233</v>
      </c>
      <c r="J22" s="36">
        <f t="shared" si="3"/>
        <v>8.6658219348192027</v>
      </c>
      <c r="K22" s="79"/>
      <c r="L22" s="35">
        <v>497630</v>
      </c>
      <c r="M22" s="36">
        <f t="shared" si="4"/>
        <v>10.81938414107835</v>
      </c>
      <c r="N22" s="15"/>
    </row>
    <row r="23" spans="1:14" ht="15.75">
      <c r="A23" s="12"/>
      <c r="B23" s="34" t="s">
        <v>293</v>
      </c>
      <c r="C23" s="35">
        <v>6832</v>
      </c>
      <c r="D23" s="35">
        <v>5905</v>
      </c>
      <c r="E23" s="36">
        <f t="shared" si="0"/>
        <v>-13.568501170960189</v>
      </c>
      <c r="F23" s="36">
        <f t="shared" si="2"/>
        <v>6.2611332598184752</v>
      </c>
      <c r="G23" s="35">
        <v>68799</v>
      </c>
      <c r="H23" s="35">
        <v>59986</v>
      </c>
      <c r="I23" s="36">
        <f t="shared" si="1"/>
        <v>-12.809779211907147</v>
      </c>
      <c r="J23" s="36">
        <f t="shared" si="3"/>
        <v>6.8972891926448536</v>
      </c>
      <c r="K23" s="79"/>
      <c r="L23" s="35">
        <v>377057</v>
      </c>
      <c r="M23" s="36">
        <f t="shared" si="4"/>
        <v>8.1979071319707</v>
      </c>
      <c r="N23" s="15"/>
    </row>
    <row r="24" spans="1:14" ht="15.75">
      <c r="A24" s="12"/>
      <c r="B24" s="34" t="s">
        <v>294</v>
      </c>
      <c r="C24" s="35">
        <v>395</v>
      </c>
      <c r="D24" s="35">
        <v>328</v>
      </c>
      <c r="E24" s="36">
        <f t="shared" si="0"/>
        <v>-16.962025316455698</v>
      </c>
      <c r="F24" s="36">
        <f t="shared" si="2"/>
        <v>0.34778183051997624</v>
      </c>
      <c r="G24" s="35">
        <v>3585</v>
      </c>
      <c r="H24" s="35">
        <v>3416</v>
      </c>
      <c r="I24" s="36">
        <f t="shared" si="1"/>
        <v>-4.7140864714086517</v>
      </c>
      <c r="J24" s="36">
        <f t="shared" si="3"/>
        <v>0.39277731274088656</v>
      </c>
      <c r="K24" s="79"/>
      <c r="L24" s="35">
        <v>19261</v>
      </c>
      <c r="M24" s="36">
        <f t="shared" si="4"/>
        <v>0.41876928228063043</v>
      </c>
      <c r="N24" s="15"/>
    </row>
    <row r="25" spans="1:14" ht="15.75">
      <c r="A25" s="12"/>
      <c r="B25" s="34" t="s">
        <v>295</v>
      </c>
      <c r="C25" s="35">
        <v>67683</v>
      </c>
      <c r="D25" s="35">
        <v>72839</v>
      </c>
      <c r="E25" s="36">
        <f t="shared" si="0"/>
        <v>7.6178656383434573</v>
      </c>
      <c r="F25" s="36">
        <f>+(D25*100)/$D$26</f>
        <v>77.231953515989488</v>
      </c>
      <c r="G25" s="35">
        <v>614931</v>
      </c>
      <c r="H25" s="35">
        <v>652620</v>
      </c>
      <c r="I25" s="36">
        <f t="shared" si="1"/>
        <v>6.1289803246217911</v>
      </c>
      <c r="J25" s="36">
        <f>+(H25*100)/$H$26</f>
        <v>75.039323723933663</v>
      </c>
      <c r="K25" s="79"/>
      <c r="L25" s="35">
        <v>3241984</v>
      </c>
      <c r="M25" s="36">
        <f>+(L25*100)/$L$26</f>
        <v>70.486647258464629</v>
      </c>
      <c r="N25" s="15"/>
    </row>
    <row r="26" spans="1:14" ht="15.75">
      <c r="A26" s="12"/>
      <c r="B26" s="40" t="s">
        <v>70</v>
      </c>
      <c r="C26" s="37">
        <f>SUM(C17:C25)</f>
        <v>91558</v>
      </c>
      <c r="D26" s="37">
        <f>SUM(D17:D25)</f>
        <v>94312</v>
      </c>
      <c r="E26" s="38">
        <f t="shared" si="0"/>
        <v>3.00792939994321</v>
      </c>
      <c r="F26" s="38">
        <f>SUM(F17:F25)</f>
        <v>100.00000000000001</v>
      </c>
      <c r="G26" s="37">
        <f t="shared" ref="G26:H26" si="5">SUM(G17:G25)</f>
        <v>857309</v>
      </c>
      <c r="H26" s="37">
        <f t="shared" si="5"/>
        <v>869704</v>
      </c>
      <c r="I26" s="38">
        <f t="shared" si="1"/>
        <v>1.4458030885013518</v>
      </c>
      <c r="J26" s="38">
        <f>SUM(J17:J25)</f>
        <v>100</v>
      </c>
      <c r="K26" s="4"/>
      <c r="L26" s="37">
        <f t="shared" ref="L26:M26" si="6">SUM(L17:L25)</f>
        <v>4599430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199</v>
      </c>
      <c r="D29" s="35">
        <v>139</v>
      </c>
      <c r="E29" s="36">
        <f t="shared" ref="E29:E37" si="7">IF(ISBLANK(D29),"",(IFERROR(((D29/C29-1)*100),"")))</f>
        <v>-30.150753768844218</v>
      </c>
      <c r="F29" s="36">
        <f>+(D29*100)/$D$38</f>
        <v>0.28459695747425318</v>
      </c>
      <c r="G29" s="35">
        <v>1620</v>
      </c>
      <c r="H29" s="35">
        <v>1458</v>
      </c>
      <c r="I29" s="36">
        <f t="shared" ref="I29:I37" si="8">IF(ISBLANK(H29),"",(IFERROR(((H29/G29-1)*100),"")))</f>
        <v>-9.9999999999999982</v>
      </c>
      <c r="J29" s="36">
        <f>+(H29*100)/$H$38</f>
        <v>0.31976629426394537</v>
      </c>
      <c r="K29" s="79"/>
      <c r="L29" s="35">
        <v>8361</v>
      </c>
      <c r="M29" s="36">
        <f>+(L29*100)/$L$38</f>
        <v>0.33238149492562663</v>
      </c>
      <c r="N29" s="15"/>
    </row>
    <row r="30" spans="1:14" ht="15.75">
      <c r="A30" s="12"/>
      <c r="B30" s="34" t="s">
        <v>288</v>
      </c>
      <c r="C30" s="35">
        <v>455</v>
      </c>
      <c r="D30" s="35">
        <v>394</v>
      </c>
      <c r="E30" s="36">
        <f t="shared" si="7"/>
        <v>-13.406593406593403</v>
      </c>
      <c r="F30" s="36">
        <f t="shared" ref="F30:F36" si="9">+(D30*100)/$D$38</f>
        <v>0.80669928953133641</v>
      </c>
      <c r="G30" s="35">
        <v>4712</v>
      </c>
      <c r="H30" s="35">
        <v>4368</v>
      </c>
      <c r="I30" s="36">
        <f t="shared" si="8"/>
        <v>-7.3005093378607828</v>
      </c>
      <c r="J30" s="36">
        <f t="shared" ref="J30:J36" si="10">+(H30*100)/$H$38</f>
        <v>0.95798297211585282</v>
      </c>
      <c r="K30" s="79"/>
      <c r="L30" s="35">
        <v>27659</v>
      </c>
      <c r="M30" s="36">
        <f t="shared" ref="M30:M36" si="11">+(L30*100)/$L$38</f>
        <v>1.0995502652969629</v>
      </c>
      <c r="N30" s="15"/>
    </row>
    <row r="31" spans="1:14" ht="15.75">
      <c r="A31" s="12"/>
      <c r="B31" s="34" t="s">
        <v>289</v>
      </c>
      <c r="C31" s="35">
        <v>1088</v>
      </c>
      <c r="D31" s="35">
        <v>1212</v>
      </c>
      <c r="E31" s="36">
        <f t="shared" si="7"/>
        <v>11.397058823529417</v>
      </c>
      <c r="F31" s="36">
        <f t="shared" si="9"/>
        <v>2.4815216723654308</v>
      </c>
      <c r="G31" s="35">
        <v>13950</v>
      </c>
      <c r="H31" s="35">
        <v>13516</v>
      </c>
      <c r="I31" s="36">
        <f t="shared" si="8"/>
        <v>-3.1111111111111089</v>
      </c>
      <c r="J31" s="36">
        <f t="shared" si="10"/>
        <v>2.9643081160984126</v>
      </c>
      <c r="K31" s="79"/>
      <c r="L31" s="35">
        <v>69678</v>
      </c>
      <c r="M31" s="36">
        <f t="shared" si="11"/>
        <v>2.7699650524372457</v>
      </c>
      <c r="N31" s="15"/>
    </row>
    <row r="32" spans="1:14" ht="15.75">
      <c r="A32" s="12"/>
      <c r="B32" s="34" t="s">
        <v>290</v>
      </c>
      <c r="C32" s="35">
        <v>1492</v>
      </c>
      <c r="D32" s="35">
        <v>1441</v>
      </c>
      <c r="E32" s="36">
        <f t="shared" si="7"/>
        <v>-3.4182305630026777</v>
      </c>
      <c r="F32" s="36">
        <f t="shared" si="9"/>
        <v>2.9503900411539483</v>
      </c>
      <c r="G32" s="35">
        <v>13805</v>
      </c>
      <c r="H32" s="35">
        <v>12917</v>
      </c>
      <c r="I32" s="36">
        <f t="shared" si="8"/>
        <v>-6.4324520101412546</v>
      </c>
      <c r="J32" s="36">
        <f t="shared" si="10"/>
        <v>2.8329363669460785</v>
      </c>
      <c r="K32" s="79"/>
      <c r="L32" s="35">
        <v>70966</v>
      </c>
      <c r="M32" s="36">
        <f t="shared" si="11"/>
        <v>2.8211679426972873</v>
      </c>
      <c r="N32" s="15"/>
    </row>
    <row r="33" spans="1:14" ht="15.75">
      <c r="A33" s="12"/>
      <c r="B33" s="34" t="s">
        <v>291</v>
      </c>
      <c r="C33" s="35">
        <v>2061</v>
      </c>
      <c r="D33" s="35">
        <v>1957</v>
      </c>
      <c r="E33" s="36">
        <f t="shared" si="7"/>
        <v>-5.0460941290635608</v>
      </c>
      <c r="F33" s="36">
        <f t="shared" si="9"/>
        <v>4.006879466022399</v>
      </c>
      <c r="G33" s="35">
        <v>24741</v>
      </c>
      <c r="H33" s="35">
        <v>20698</v>
      </c>
      <c r="I33" s="36">
        <f t="shared" si="8"/>
        <v>-16.34129582474435</v>
      </c>
      <c r="J33" s="36">
        <f t="shared" si="10"/>
        <v>4.5394531952504398</v>
      </c>
      <c r="K33" s="79"/>
      <c r="L33" s="35">
        <v>137624</v>
      </c>
      <c r="M33" s="36">
        <f t="shared" si="11"/>
        <v>5.4710765288415786</v>
      </c>
      <c r="N33" s="15"/>
    </row>
    <row r="34" spans="1:14" ht="15.75">
      <c r="A34" s="12"/>
      <c r="B34" s="34" t="s">
        <v>292</v>
      </c>
      <c r="C34" s="35">
        <v>5668</v>
      </c>
      <c r="D34" s="35">
        <v>4959</v>
      </c>
      <c r="E34" s="36">
        <f t="shared" si="7"/>
        <v>-12.508821453775587</v>
      </c>
      <c r="F34" s="36">
        <f t="shared" si="9"/>
        <v>10.153354763415983</v>
      </c>
      <c r="G34" s="35">
        <v>56149</v>
      </c>
      <c r="H34" s="35">
        <v>49756</v>
      </c>
      <c r="I34" s="36">
        <f t="shared" si="8"/>
        <v>-11.385777128711105</v>
      </c>
      <c r="J34" s="36">
        <f t="shared" si="10"/>
        <v>10.912408599037631</v>
      </c>
      <c r="K34" s="79"/>
      <c r="L34" s="35">
        <v>329556</v>
      </c>
      <c r="M34" s="36">
        <f t="shared" si="11"/>
        <v>13.101102253523479</v>
      </c>
      <c r="N34" s="15"/>
    </row>
    <row r="35" spans="1:14" ht="15.75">
      <c r="A35" s="12"/>
      <c r="B35" s="34" t="s">
        <v>293</v>
      </c>
      <c r="C35" s="35">
        <v>2164</v>
      </c>
      <c r="D35" s="35">
        <v>1919</v>
      </c>
      <c r="E35" s="36">
        <f t="shared" si="7"/>
        <v>-11.321626617375236</v>
      </c>
      <c r="F35" s="36">
        <f t="shared" si="9"/>
        <v>3.9290759812452651</v>
      </c>
      <c r="G35" s="35">
        <v>23109</v>
      </c>
      <c r="H35" s="35">
        <v>19737</v>
      </c>
      <c r="I35" s="36">
        <f t="shared" si="8"/>
        <v>-14.591717512657409</v>
      </c>
      <c r="J35" s="36">
        <f t="shared" si="10"/>
        <v>4.3286881686471119</v>
      </c>
      <c r="K35" s="79"/>
      <c r="L35" s="35">
        <v>128677</v>
      </c>
      <c r="M35" s="36">
        <f t="shared" si="11"/>
        <v>5.1153993089995042</v>
      </c>
      <c r="N35" s="15"/>
    </row>
    <row r="36" spans="1:14" ht="15.75">
      <c r="A36" s="12"/>
      <c r="B36" s="34" t="s">
        <v>294</v>
      </c>
      <c r="C36" s="35">
        <v>192</v>
      </c>
      <c r="D36" s="35">
        <v>184</v>
      </c>
      <c r="E36" s="36">
        <f t="shared" si="7"/>
        <v>-4.1666666666666625</v>
      </c>
      <c r="F36" s="36">
        <f t="shared" si="9"/>
        <v>0.37673266313138554</v>
      </c>
      <c r="G36" s="35">
        <v>1904</v>
      </c>
      <c r="H36" s="35">
        <v>1863</v>
      </c>
      <c r="I36" s="36">
        <f t="shared" si="8"/>
        <v>-2.1533613445378186</v>
      </c>
      <c r="J36" s="36">
        <f t="shared" si="10"/>
        <v>0.40859026489281908</v>
      </c>
      <c r="K36" s="79"/>
      <c r="L36" s="35">
        <v>10529</v>
      </c>
      <c r="M36" s="36">
        <f t="shared" si="11"/>
        <v>0.41856772635712508</v>
      </c>
      <c r="N36" s="15"/>
    </row>
    <row r="37" spans="1:14" ht="15.75">
      <c r="A37" s="12"/>
      <c r="B37" s="34" t="s">
        <v>295</v>
      </c>
      <c r="C37" s="35">
        <v>34726</v>
      </c>
      <c r="D37" s="35">
        <v>36636</v>
      </c>
      <c r="E37" s="36">
        <f t="shared" si="7"/>
        <v>5.5002015780682978</v>
      </c>
      <c r="F37" s="36">
        <f>+(D37*100)/$D$38</f>
        <v>75.010749165660002</v>
      </c>
      <c r="G37" s="35">
        <v>319330</v>
      </c>
      <c r="H37" s="35">
        <v>331645</v>
      </c>
      <c r="I37" s="36">
        <f t="shared" si="8"/>
        <v>3.8565120721510748</v>
      </c>
      <c r="J37" s="36">
        <f>+(H37*100)/$H$38</f>
        <v>72.735866022747715</v>
      </c>
      <c r="K37" s="79"/>
      <c r="L37" s="35">
        <v>1732433</v>
      </c>
      <c r="M37" s="36">
        <f>+(L37*100)/$L$38</f>
        <v>68.870789426921192</v>
      </c>
      <c r="N37" s="15"/>
    </row>
    <row r="38" spans="1:14" ht="15.75">
      <c r="A38" s="12"/>
      <c r="B38" s="40" t="s">
        <v>70</v>
      </c>
      <c r="C38" s="37">
        <f>SUM(C29:C37)</f>
        <v>48045</v>
      </c>
      <c r="D38" s="37">
        <f>SUM(D29:D37)</f>
        <v>48841</v>
      </c>
      <c r="E38" s="38">
        <f t="shared" ref="E38" si="12">IF(ISBLANK(D38),"",(IFERROR(((D38/C38-1)*100),"")))</f>
        <v>1.6567801019877093</v>
      </c>
      <c r="F38" s="38">
        <f>SUM(F29:F37)</f>
        <v>100</v>
      </c>
      <c r="G38" s="37">
        <f t="shared" ref="G38:H38" si="13">SUM(G29:G37)</f>
        <v>459320</v>
      </c>
      <c r="H38" s="37">
        <f t="shared" si="13"/>
        <v>455958</v>
      </c>
      <c r="I38" s="38">
        <f t="shared" ref="I38" si="14">IF(ISBLANK(H38),"",(IFERROR(((H38/G38-1)*100),"")))</f>
        <v>-0.73195158059740084</v>
      </c>
      <c r="J38" s="38">
        <f>SUM(J29:J37)</f>
        <v>100</v>
      </c>
      <c r="K38" s="4"/>
      <c r="L38" s="37">
        <f t="shared" ref="L38:M38" si="15">SUM(L29:L37)</f>
        <v>2515483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261</v>
      </c>
      <c r="D41" s="35">
        <f t="shared" si="16"/>
        <v>202</v>
      </c>
      <c r="E41" s="36">
        <f t="shared" ref="E41:E50" si="17">IF(ISBLANK(D41),"",(IFERROR(((D41/C41-1)*100),"")))</f>
        <v>-22.60536398467433</v>
      </c>
      <c r="F41" s="36">
        <f>+(D41*100)/$D$50</f>
        <v>0.44423918541487983</v>
      </c>
      <c r="G41" s="35">
        <f t="shared" ref="G41:H49" si="18">G17-G29</f>
        <v>2173</v>
      </c>
      <c r="H41" s="35">
        <f t="shared" si="18"/>
        <v>1963</v>
      </c>
      <c r="I41" s="36">
        <f t="shared" ref="I41:I50" si="19">IF(ISBLANK(H41),"",(IFERROR(((H41/G41-1)*100),"")))</f>
        <v>-9.6640589047399921</v>
      </c>
      <c r="J41" s="36">
        <f>+(H41*100)/$H$50</f>
        <v>0.4744456743992691</v>
      </c>
      <c r="K41" s="79"/>
      <c r="L41" s="35">
        <f t="shared" ref="L41:L49" si="20">L17-L29</f>
        <v>10521</v>
      </c>
      <c r="M41" s="36">
        <f>+(L41*100)/$L$50</f>
        <v>0.50485928864793583</v>
      </c>
      <c r="N41" s="15"/>
    </row>
    <row r="42" spans="1:14" ht="15.75">
      <c r="A42" s="12"/>
      <c r="B42" s="34" t="s">
        <v>288</v>
      </c>
      <c r="C42" s="35">
        <f t="shared" si="16"/>
        <v>453</v>
      </c>
      <c r="D42" s="35">
        <f t="shared" si="16"/>
        <v>406</v>
      </c>
      <c r="E42" s="36">
        <f t="shared" si="17"/>
        <v>-10.375275938189843</v>
      </c>
      <c r="F42" s="36">
        <f t="shared" ref="F42:F48" si="21">+(D42*100)/$D$50</f>
        <v>0.89287677860614456</v>
      </c>
      <c r="G42" s="35">
        <f t="shared" si="18"/>
        <v>4737</v>
      </c>
      <c r="H42" s="35">
        <f t="shared" si="18"/>
        <v>4537</v>
      </c>
      <c r="I42" s="36">
        <f t="shared" si="19"/>
        <v>-4.2220814861726801</v>
      </c>
      <c r="J42" s="36">
        <f t="shared" ref="J42:J48" si="22">+(H42*100)/$H$50</f>
        <v>1.0965664924857279</v>
      </c>
      <c r="K42" s="79"/>
      <c r="L42" s="35">
        <f t="shared" si="20"/>
        <v>27120</v>
      </c>
      <c r="M42" s="36">
        <f t="shared" ref="M42:M48" si="23">+(L42*100)/$L$50</f>
        <v>1.3013766664891189</v>
      </c>
      <c r="N42" s="15"/>
    </row>
    <row r="43" spans="1:14" ht="15.75">
      <c r="A43" s="12"/>
      <c r="B43" s="34" t="s">
        <v>289</v>
      </c>
      <c r="C43" s="35">
        <f t="shared" si="16"/>
        <v>400</v>
      </c>
      <c r="D43" s="35">
        <f t="shared" si="16"/>
        <v>408</v>
      </c>
      <c r="E43" s="36">
        <f t="shared" si="17"/>
        <v>2.0000000000000018</v>
      </c>
      <c r="F43" s="36">
        <f t="shared" si="21"/>
        <v>0.89727518638252957</v>
      </c>
      <c r="G43" s="35">
        <f t="shared" si="18"/>
        <v>4038</v>
      </c>
      <c r="H43" s="35">
        <f t="shared" si="18"/>
        <v>4133</v>
      </c>
      <c r="I43" s="36">
        <f t="shared" si="19"/>
        <v>2.3526498266468465</v>
      </c>
      <c r="J43" s="36">
        <f t="shared" si="22"/>
        <v>0.99892204395933737</v>
      </c>
      <c r="K43" s="79"/>
      <c r="L43" s="35">
        <f t="shared" si="20"/>
        <v>21444</v>
      </c>
      <c r="M43" s="36">
        <f t="shared" si="23"/>
        <v>1.0290088951398475</v>
      </c>
      <c r="N43" s="15"/>
    </row>
    <row r="44" spans="1:14" ht="15.75">
      <c r="A44" s="12"/>
      <c r="B44" s="34" t="s">
        <v>290</v>
      </c>
      <c r="C44" s="35">
        <f t="shared" si="16"/>
        <v>433</v>
      </c>
      <c r="D44" s="35">
        <f t="shared" si="16"/>
        <v>425</v>
      </c>
      <c r="E44" s="36">
        <f t="shared" si="17"/>
        <v>-1.8475750577367167</v>
      </c>
      <c r="F44" s="36">
        <f t="shared" si="21"/>
        <v>0.93466165248180155</v>
      </c>
      <c r="G44" s="35">
        <f t="shared" si="18"/>
        <v>3700</v>
      </c>
      <c r="H44" s="35">
        <f t="shared" si="18"/>
        <v>3743</v>
      </c>
      <c r="I44" s="36">
        <f t="shared" si="19"/>
        <v>1.1621621621621614</v>
      </c>
      <c r="J44" s="36">
        <f t="shared" si="22"/>
        <v>0.9046613139462375</v>
      </c>
      <c r="K44" s="79"/>
      <c r="L44" s="35">
        <f t="shared" si="20"/>
        <v>19401</v>
      </c>
      <c r="M44" s="36">
        <f t="shared" si="23"/>
        <v>0.93097377236561196</v>
      </c>
      <c r="N44" s="15"/>
    </row>
    <row r="45" spans="1:14" ht="15.75">
      <c r="A45" s="12"/>
      <c r="B45" s="34" t="s">
        <v>291</v>
      </c>
      <c r="C45" s="35">
        <f t="shared" si="16"/>
        <v>1197</v>
      </c>
      <c r="D45" s="35">
        <f t="shared" si="16"/>
        <v>1080</v>
      </c>
      <c r="E45" s="36">
        <f t="shared" si="17"/>
        <v>-9.7744360902255689</v>
      </c>
      <c r="F45" s="36">
        <f t="shared" si="21"/>
        <v>2.3751401992478725</v>
      </c>
      <c r="G45" s="35">
        <f t="shared" si="18"/>
        <v>12587</v>
      </c>
      <c r="H45" s="35">
        <f t="shared" si="18"/>
        <v>10982</v>
      </c>
      <c r="I45" s="36">
        <f t="shared" si="19"/>
        <v>-12.751251291014542</v>
      </c>
      <c r="J45" s="36">
        <f t="shared" si="22"/>
        <v>2.6542854794970827</v>
      </c>
      <c r="K45" s="79"/>
      <c r="L45" s="35">
        <f t="shared" si="20"/>
        <v>70724</v>
      </c>
      <c r="M45" s="36">
        <f t="shared" si="23"/>
        <v>3.3937523363118158</v>
      </c>
      <c r="N45" s="15"/>
    </row>
    <row r="46" spans="1:14" ht="15.75">
      <c r="A46" s="12"/>
      <c r="B46" s="34" t="s">
        <v>292</v>
      </c>
      <c r="C46" s="35">
        <f t="shared" si="16"/>
        <v>2941</v>
      </c>
      <c r="D46" s="35">
        <f t="shared" si="16"/>
        <v>2617</v>
      </c>
      <c r="E46" s="36">
        <f t="shared" si="17"/>
        <v>-11.016660999659978</v>
      </c>
      <c r="F46" s="36">
        <f t="shared" si="21"/>
        <v>5.7553165753997053</v>
      </c>
      <c r="G46" s="35">
        <f t="shared" si="18"/>
        <v>27782</v>
      </c>
      <c r="H46" s="35">
        <f t="shared" si="18"/>
        <v>25611</v>
      </c>
      <c r="I46" s="36">
        <f t="shared" si="19"/>
        <v>-7.8144122093441792</v>
      </c>
      <c r="J46" s="36">
        <f t="shared" si="22"/>
        <v>6.190029631706409</v>
      </c>
      <c r="K46" s="79"/>
      <c r="L46" s="35">
        <f t="shared" si="20"/>
        <v>168074</v>
      </c>
      <c r="M46" s="36">
        <f t="shared" si="23"/>
        <v>8.0651763216626904</v>
      </c>
      <c r="N46" s="15"/>
    </row>
    <row r="47" spans="1:14" ht="15.75">
      <c r="A47" s="12"/>
      <c r="B47" s="34" t="s">
        <v>293</v>
      </c>
      <c r="C47" s="35">
        <f t="shared" si="16"/>
        <v>4668</v>
      </c>
      <c r="D47" s="35">
        <f t="shared" si="16"/>
        <v>3986</v>
      </c>
      <c r="E47" s="36">
        <f t="shared" si="17"/>
        <v>-14.610111396743786</v>
      </c>
      <c r="F47" s="36">
        <f t="shared" si="21"/>
        <v>8.7660266983352031</v>
      </c>
      <c r="G47" s="35">
        <f t="shared" si="18"/>
        <v>45690</v>
      </c>
      <c r="H47" s="35">
        <f t="shared" si="18"/>
        <v>40249</v>
      </c>
      <c r="I47" s="36">
        <f t="shared" si="19"/>
        <v>-11.908513898008321</v>
      </c>
      <c r="J47" s="36">
        <f t="shared" si="22"/>
        <v>9.7279490315314234</v>
      </c>
      <c r="K47" s="79"/>
      <c r="L47" s="35">
        <f t="shared" si="20"/>
        <v>248380</v>
      </c>
      <c r="M47" s="36">
        <f t="shared" si="23"/>
        <v>11.918729219121216</v>
      </c>
      <c r="N47" s="15"/>
    </row>
    <row r="48" spans="1:14" ht="15.75">
      <c r="A48" s="12"/>
      <c r="B48" s="34" t="s">
        <v>294</v>
      </c>
      <c r="C48" s="35">
        <f t="shared" si="16"/>
        <v>203</v>
      </c>
      <c r="D48" s="35">
        <f t="shared" si="16"/>
        <v>144</v>
      </c>
      <c r="E48" s="36">
        <f t="shared" si="17"/>
        <v>-29.064039408866993</v>
      </c>
      <c r="F48" s="36">
        <f t="shared" si="21"/>
        <v>0.3166853598997163</v>
      </c>
      <c r="G48" s="35">
        <f t="shared" si="18"/>
        <v>1681</v>
      </c>
      <c r="H48" s="35">
        <f t="shared" si="18"/>
        <v>1553</v>
      </c>
      <c r="I48" s="36">
        <f t="shared" si="19"/>
        <v>-7.6145151695419351</v>
      </c>
      <c r="J48" s="36">
        <f t="shared" si="22"/>
        <v>0.37535106079575392</v>
      </c>
      <c r="K48" s="79"/>
      <c r="L48" s="35">
        <f t="shared" si="20"/>
        <v>8732</v>
      </c>
      <c r="M48" s="36">
        <f t="shared" si="23"/>
        <v>0.41901257565571487</v>
      </c>
      <c r="N48" s="15"/>
    </row>
    <row r="49" spans="1:14" ht="15.75">
      <c r="A49" s="12"/>
      <c r="B49" s="34" t="s">
        <v>295</v>
      </c>
      <c r="C49" s="35">
        <f t="shared" si="16"/>
        <v>32957</v>
      </c>
      <c r="D49" s="35">
        <f t="shared" si="16"/>
        <v>36203</v>
      </c>
      <c r="E49" s="36">
        <f t="shared" si="17"/>
        <v>9.8491974390872983</v>
      </c>
      <c r="F49" s="36">
        <f>+(D49*100)/$D$50</f>
        <v>79.617778364232151</v>
      </c>
      <c r="G49" s="35">
        <f t="shared" si="18"/>
        <v>295601</v>
      </c>
      <c r="H49" s="35">
        <f t="shared" si="18"/>
        <v>320975</v>
      </c>
      <c r="I49" s="36">
        <f t="shared" si="19"/>
        <v>8.5838681195259845</v>
      </c>
      <c r="J49" s="36">
        <f>+(H49*100)/$H$50</f>
        <v>77.577789271678753</v>
      </c>
      <c r="K49" s="79"/>
      <c r="L49" s="35">
        <f t="shared" si="20"/>
        <v>1509551</v>
      </c>
      <c r="M49" s="36">
        <f>+(L49*100)/$L$50</f>
        <v>72.437110924606046</v>
      </c>
      <c r="N49" s="15"/>
    </row>
    <row r="50" spans="1:14" ht="15.75">
      <c r="A50" s="12"/>
      <c r="B50" s="40" t="s">
        <v>70</v>
      </c>
      <c r="C50" s="37">
        <f>SUM(C41:C49)</f>
        <v>43513</v>
      </c>
      <c r="D50" s="37">
        <f>SUM(D41:D49)</f>
        <v>45471</v>
      </c>
      <c r="E50" s="38">
        <f t="shared" si="17"/>
        <v>4.4998046560797977</v>
      </c>
      <c r="F50" s="38">
        <f>SUM(F41:F49)</f>
        <v>100</v>
      </c>
      <c r="G50" s="37">
        <f t="shared" ref="G50:H50" si="24">SUM(G41:G49)</f>
        <v>397989</v>
      </c>
      <c r="H50" s="37">
        <f t="shared" si="24"/>
        <v>413746</v>
      </c>
      <c r="I50" s="38">
        <f t="shared" si="19"/>
        <v>3.959154650002894</v>
      </c>
      <c r="J50" s="38">
        <f>SUM(J41:J49)</f>
        <v>100</v>
      </c>
      <c r="K50" s="4"/>
      <c r="L50" s="37">
        <f t="shared" ref="L50:M50" si="25">SUM(L41:L49)</f>
        <v>2083947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316</v>
      </c>
      <c r="F14" s="101" t="s">
        <v>317</v>
      </c>
      <c r="G14" s="67"/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35">
        <v>101419</v>
      </c>
      <c r="E18" s="36">
        <f t="shared" si="0"/>
        <v>-3.724974606760767</v>
      </c>
      <c r="F18" s="35">
        <v>3936973</v>
      </c>
      <c r="G18" s="67"/>
      <c r="H18" s="35">
        <v>47461</v>
      </c>
      <c r="I18" s="35">
        <v>47490</v>
      </c>
      <c r="J18" s="36">
        <f t="shared" si="1"/>
        <v>6.1102800193846285E-2</v>
      </c>
      <c r="K18" s="35">
        <v>1766276</v>
      </c>
      <c r="L18" s="32"/>
      <c r="M18" s="35">
        <v>57882</v>
      </c>
      <c r="N18" s="35">
        <v>53929</v>
      </c>
      <c r="O18" s="36">
        <f t="shared" si="2"/>
        <v>-6.8294115614526145</v>
      </c>
      <c r="P18" s="35">
        <v>2170697</v>
      </c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35">
        <v>88165</v>
      </c>
      <c r="E19" s="36">
        <f t="shared" si="0"/>
        <v>-14.554723161761141</v>
      </c>
      <c r="F19" s="35">
        <v>4025138</v>
      </c>
      <c r="G19" s="67"/>
      <c r="H19" s="35">
        <v>46216</v>
      </c>
      <c r="I19" s="35">
        <v>41615</v>
      </c>
      <c r="J19" s="36">
        <f t="shared" si="1"/>
        <v>-9.9554266920547025</v>
      </c>
      <c r="K19" s="35">
        <v>1807891</v>
      </c>
      <c r="L19" s="83"/>
      <c r="M19" s="35">
        <v>56967</v>
      </c>
      <c r="N19" s="35">
        <v>46550</v>
      </c>
      <c r="O19" s="36">
        <f t="shared" si="2"/>
        <v>-18.286025242684357</v>
      </c>
      <c r="P19" s="35">
        <v>2217247</v>
      </c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35">
        <v>101514</v>
      </c>
      <c r="E20" s="36">
        <f>IF(ISBLANK(D20),"",(IFERROR(((D20/C20-1)*100),"")))</f>
        <v>31.937458572152689</v>
      </c>
      <c r="F20" s="35">
        <v>4126652</v>
      </c>
      <c r="G20" s="67"/>
      <c r="H20" s="35">
        <v>36118</v>
      </c>
      <c r="I20" s="35">
        <v>48632</v>
      </c>
      <c r="J20" s="36">
        <f>IF(ISBLANK(I20),"",(IFERROR(((I20/H20-1)*100),"")))</f>
        <v>34.647544160806241</v>
      </c>
      <c r="K20" s="35">
        <v>1856523</v>
      </c>
      <c r="L20" s="83"/>
      <c r="M20" s="35">
        <v>40823</v>
      </c>
      <c r="N20" s="35">
        <v>52882</v>
      </c>
      <c r="O20" s="36">
        <f>IF(ISBLANK(N20),"",(IFERROR(((N20/M20-1)*100),"")))</f>
        <v>29.539720255738189</v>
      </c>
      <c r="P20" s="35">
        <v>2270129</v>
      </c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35">
        <v>97162</v>
      </c>
      <c r="E21" s="36">
        <f t="shared" ref="E21:E28" si="3">IF(ISBLANK(D21),"",(IFERROR(((D21/C21-1)*100),"")))</f>
        <v>-0.82474226804123418</v>
      </c>
      <c r="F21" s="35">
        <v>4223814</v>
      </c>
      <c r="G21" s="67"/>
      <c r="H21" s="35">
        <v>46544</v>
      </c>
      <c r="I21" s="35">
        <v>46785</v>
      </c>
      <c r="J21" s="36">
        <f t="shared" ref="J21:J28" si="4">IF(ISBLANK(I21),"",(IFERROR(((I21/H21-1)*100),"")))</f>
        <v>0.51778961842556814</v>
      </c>
      <c r="K21" s="35">
        <v>1903308</v>
      </c>
      <c r="L21" s="32"/>
      <c r="M21" s="35">
        <v>51426</v>
      </c>
      <c r="N21" s="35">
        <v>50377</v>
      </c>
      <c r="O21" s="36">
        <f t="shared" ref="O21:O28" si="5">IF(ISBLANK(N21),"",(IFERROR(((N21/M21-1)*100),"")))</f>
        <v>-2.0398242134328948</v>
      </c>
      <c r="P21" s="35">
        <v>2320506</v>
      </c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35">
        <v>85803</v>
      </c>
      <c r="E22" s="36">
        <f t="shared" si="3"/>
        <v>-13.409022101120193</v>
      </c>
      <c r="F22" s="35">
        <v>4309617</v>
      </c>
      <c r="G22" s="67"/>
      <c r="H22" s="35">
        <v>46968</v>
      </c>
      <c r="I22" s="35">
        <v>41331</v>
      </c>
      <c r="J22" s="36">
        <f t="shared" si="4"/>
        <v>-12.001788451711803</v>
      </c>
      <c r="K22" s="35">
        <v>1944639</v>
      </c>
      <c r="L22" s="32"/>
      <c r="M22" s="35">
        <v>52122</v>
      </c>
      <c r="N22" s="35">
        <v>44472</v>
      </c>
      <c r="O22" s="36">
        <f t="shared" si="5"/>
        <v>-14.677103718199614</v>
      </c>
      <c r="P22" s="35">
        <v>2364978</v>
      </c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>
        <v>96103</v>
      </c>
      <c r="E23" s="36">
        <f t="shared" si="3"/>
        <v>11.274112497973743</v>
      </c>
      <c r="F23" s="35">
        <v>4405720</v>
      </c>
      <c r="G23" s="67"/>
      <c r="H23" s="35">
        <v>40458</v>
      </c>
      <c r="I23" s="35">
        <v>46364</v>
      </c>
      <c r="J23" s="36">
        <f t="shared" si="4"/>
        <v>14.597854565228129</v>
      </c>
      <c r="K23" s="35">
        <v>1991003</v>
      </c>
      <c r="L23" s="32"/>
      <c r="M23" s="35">
        <v>45908</v>
      </c>
      <c r="N23" s="35">
        <v>49739</v>
      </c>
      <c r="O23" s="36">
        <f t="shared" si="5"/>
        <v>8.34495077110744</v>
      </c>
      <c r="P23" s="35">
        <v>2414717</v>
      </c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35">
        <v>99398</v>
      </c>
      <c r="E24" s="36">
        <f t="shared" si="3"/>
        <v>8.3262494823339583</v>
      </c>
      <c r="F24" s="35">
        <v>4505118</v>
      </c>
      <c r="G24" s="67"/>
      <c r="H24" s="35">
        <v>44092</v>
      </c>
      <c r="I24" s="35">
        <v>47473</v>
      </c>
      <c r="J24" s="36">
        <f t="shared" si="4"/>
        <v>7.6680576975415082</v>
      </c>
      <c r="K24" s="35">
        <v>2038476</v>
      </c>
      <c r="L24" s="32"/>
      <c r="M24" s="35">
        <v>47666</v>
      </c>
      <c r="N24" s="35">
        <v>51925</v>
      </c>
      <c r="O24" s="36">
        <f t="shared" si="5"/>
        <v>8.9350900012587609</v>
      </c>
      <c r="P24" s="35">
        <v>2466642</v>
      </c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109">
        <v>94312</v>
      </c>
      <c r="E25" s="110">
        <f t="shared" si="3"/>
        <v>3.00792939994321</v>
      </c>
      <c r="F25" s="109">
        <v>4599430</v>
      </c>
      <c r="G25" s="67"/>
      <c r="H25" s="35">
        <v>43513</v>
      </c>
      <c r="I25" s="109">
        <v>45471</v>
      </c>
      <c r="J25" s="110">
        <f t="shared" si="4"/>
        <v>4.4998046560797977</v>
      </c>
      <c r="K25" s="109">
        <v>2083947</v>
      </c>
      <c r="L25" s="32"/>
      <c r="M25" s="35">
        <v>48045</v>
      </c>
      <c r="N25" s="109">
        <v>48841</v>
      </c>
      <c r="O25" s="110">
        <f t="shared" si="5"/>
        <v>1.6567801019877093</v>
      </c>
      <c r="P25" s="109">
        <v>2515483</v>
      </c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35"/>
      <c r="E26" s="36" t="str">
        <f t="shared" si="3"/>
        <v/>
      </c>
      <c r="F26" s="35"/>
      <c r="G26" s="67"/>
      <c r="H26" s="35">
        <v>45119</v>
      </c>
      <c r="I26" s="35"/>
      <c r="J26" s="36" t="str">
        <f t="shared" si="4"/>
        <v/>
      </c>
      <c r="K26" s="35"/>
      <c r="L26" s="32"/>
      <c r="M26" s="35">
        <v>50241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35"/>
      <c r="E27" s="36" t="str">
        <f t="shared" si="3"/>
        <v/>
      </c>
      <c r="F27" s="35"/>
      <c r="G27" s="67"/>
      <c r="H27" s="35">
        <v>42502</v>
      </c>
      <c r="I27" s="35"/>
      <c r="J27" s="36" t="str">
        <f t="shared" si="4"/>
        <v/>
      </c>
      <c r="K27" s="35"/>
      <c r="L27" s="32"/>
      <c r="M27" s="35">
        <v>45731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869674</v>
      </c>
      <c r="E29" s="75"/>
      <c r="F29" s="76"/>
      <c r="G29" s="80"/>
      <c r="H29" s="76">
        <f>SUM(H17:H28)</f>
        <v>513470</v>
      </c>
      <c r="I29" s="76">
        <f>SUM(I17:I28)</f>
        <v>413750</v>
      </c>
      <c r="J29" s="75"/>
      <c r="K29" s="76"/>
      <c r="L29" s="80"/>
      <c r="M29" s="76">
        <f>SUM(M17:M28)</f>
        <v>582898</v>
      </c>
      <c r="N29" s="76">
        <f>SUM(N17:N28)</f>
        <v>455924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SUM(C17:C25)</f>
        <v>857309</v>
      </c>
      <c r="D32" s="76">
        <f>SUM(D17:D25)</f>
        <v>869674</v>
      </c>
      <c r="E32" s="75">
        <f>(D32/C32-1)*100</f>
        <v>1.4423037667865346</v>
      </c>
      <c r="G32" s="21"/>
      <c r="H32" s="76">
        <f>SUM(H17:H25)</f>
        <v>397989</v>
      </c>
      <c r="I32" s="76">
        <f>SUM(I17:I25)</f>
        <v>413750</v>
      </c>
      <c r="J32" s="75">
        <f>(I32/H32-1)*100</f>
        <v>3.9601597029063518</v>
      </c>
      <c r="K32" s="21"/>
      <c r="L32" s="21"/>
      <c r="M32" s="76">
        <f>SUM(M17:M25)</f>
        <v>459320</v>
      </c>
      <c r="N32" s="76">
        <f>SUM(N17:N25)</f>
        <v>455924</v>
      </c>
      <c r="O32" s="75">
        <f>(N32/M32-1)*100</f>
        <v>-0.73935382739702682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1.4423037667865346</v>
      </c>
      <c r="E33" s="21"/>
      <c r="F33" s="77"/>
      <c r="G33" s="21"/>
      <c r="H33" s="77"/>
      <c r="I33" s="75">
        <f>(I32/H32-1)*100</f>
        <v>3.9601597029063518</v>
      </c>
      <c r="J33" s="21"/>
      <c r="K33" s="21"/>
      <c r="L33" s="21"/>
      <c r="M33" s="77"/>
      <c r="N33" s="75">
        <f>(N32/M32-1)*100</f>
        <v>-0.73935382739702682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C25</f>
        <v>91558</v>
      </c>
      <c r="E40" s="82">
        <f>D25</f>
        <v>94312</v>
      </c>
      <c r="F40" s="21"/>
      <c r="G40" s="21"/>
      <c r="H40" s="21" t="s">
        <v>302</v>
      </c>
      <c r="I40" s="82">
        <f>H25</f>
        <v>43513</v>
      </c>
      <c r="J40" s="82">
        <f>I25</f>
        <v>45471</v>
      </c>
      <c r="K40" s="21"/>
      <c r="L40" s="21"/>
      <c r="M40" s="21" t="s">
        <v>302</v>
      </c>
      <c r="N40" s="82">
        <f>M25</f>
        <v>48045</v>
      </c>
      <c r="O40" s="82">
        <f>N25</f>
        <v>48841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B25</f>
        <v xml:space="preserve">  Septiembre</v>
      </c>
      <c r="E41" s="21"/>
      <c r="F41" s="21"/>
      <c r="G41" s="21"/>
      <c r="H41" s="21" t="s">
        <v>303</v>
      </c>
      <c r="I41" s="21" t="str">
        <f>B25</f>
        <v xml:space="preserve">  Septiembre</v>
      </c>
      <c r="J41" s="21"/>
      <c r="K41" s="21"/>
      <c r="L41" s="21"/>
      <c r="M41" s="21" t="str">
        <f>B21</f>
        <v xml:space="preserve">  Mayo</v>
      </c>
      <c r="N41" s="21" t="str">
        <f>B25</f>
        <v xml:space="preserve">  Septiembre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316</v>
      </c>
      <c r="F14" s="101" t="s">
        <v>317</v>
      </c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35">
        <v>50373</v>
      </c>
      <c r="E18" s="36">
        <f t="shared" si="0"/>
        <v>-9.7516841049161584</v>
      </c>
      <c r="F18" s="35">
        <v>1940118</v>
      </c>
      <c r="G18" s="67"/>
      <c r="H18" s="35">
        <v>36065</v>
      </c>
      <c r="I18" s="35">
        <v>36422</v>
      </c>
      <c r="J18" s="36">
        <f t="shared" si="1"/>
        <v>0.98987938444474732</v>
      </c>
      <c r="K18" s="35">
        <v>1469603</v>
      </c>
      <c r="L18" s="32"/>
      <c r="M18" s="35">
        <v>12374</v>
      </c>
      <c r="N18" s="35">
        <v>13558</v>
      </c>
      <c r="O18" s="36">
        <f t="shared" si="2"/>
        <v>9.5684499757556107</v>
      </c>
      <c r="P18" s="35">
        <v>492876</v>
      </c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35">
        <v>42720</v>
      </c>
      <c r="E19" s="36">
        <f t="shared" si="0"/>
        <v>-20.432110262618743</v>
      </c>
      <c r="F19" s="35">
        <v>1982838</v>
      </c>
      <c r="G19" s="67"/>
      <c r="H19" s="35">
        <v>35408</v>
      </c>
      <c r="I19" s="35">
        <v>32205</v>
      </c>
      <c r="J19" s="36">
        <f t="shared" si="1"/>
        <v>-9.045978309986447</v>
      </c>
      <c r="K19" s="35">
        <v>1501808</v>
      </c>
      <c r="L19" s="83"/>
      <c r="M19" s="35">
        <v>12690</v>
      </c>
      <c r="N19" s="35">
        <v>12072</v>
      </c>
      <c r="O19" s="36">
        <f t="shared" si="2"/>
        <v>-4.8699763593380574</v>
      </c>
      <c r="P19" s="35">
        <v>504948</v>
      </c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35">
        <v>50511</v>
      </c>
      <c r="E20" s="36">
        <f>IF(ISBLANK(D20),"",(IFERROR(((D20/C20-1)*100),"")))</f>
        <v>23.831821524883544</v>
      </c>
      <c r="F20" s="35">
        <v>2033349</v>
      </c>
      <c r="G20" s="67"/>
      <c r="H20" s="35">
        <v>25580</v>
      </c>
      <c r="I20" s="35">
        <v>36126</v>
      </c>
      <c r="J20" s="36">
        <f>IF(ISBLANK(I20),"",(IFERROR(((I20/H20-1)*100),"")))</f>
        <v>41.227521501172795</v>
      </c>
      <c r="K20" s="35">
        <v>1537934</v>
      </c>
      <c r="L20" s="83"/>
      <c r="M20" s="35">
        <v>9218</v>
      </c>
      <c r="N20" s="35">
        <v>13111</v>
      </c>
      <c r="O20" s="36">
        <f>IF(ISBLANK(N20),"",(IFERROR(((N20/M20-1)*100),"")))</f>
        <v>42.232588413972664</v>
      </c>
      <c r="P20" s="35">
        <v>518059</v>
      </c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35">
        <v>48776</v>
      </c>
      <c r="E21" s="36">
        <f t="shared" ref="E21:E28" si="3">IF(ISBLANK(D21),"",(IFERROR(((D21/C21-1)*100),"")))</f>
        <v>-7.0897938969103569</v>
      </c>
      <c r="F21" s="35">
        <v>2082125</v>
      </c>
      <c r="G21" s="67"/>
      <c r="H21" s="35">
        <v>32655</v>
      </c>
      <c r="I21" s="35">
        <v>33955</v>
      </c>
      <c r="J21" s="36">
        <f t="shared" ref="J21:J28" si="4">IF(ISBLANK(I21),"",(IFERROR(((I21/H21-1)*100),"")))</f>
        <v>3.981013627315888</v>
      </c>
      <c r="K21" s="35">
        <v>1571889</v>
      </c>
      <c r="L21" s="32"/>
      <c r="M21" s="35">
        <v>11453</v>
      </c>
      <c r="N21" s="35">
        <v>12630</v>
      </c>
      <c r="O21" s="36">
        <f t="shared" ref="O21:O28" si="5">IF(ISBLANK(N21),"",(IFERROR(((N21/M21-1)*100),"")))</f>
        <v>10.276783375534793</v>
      </c>
      <c r="P21" s="35">
        <v>530689</v>
      </c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35">
        <v>45847</v>
      </c>
      <c r="E22" s="36">
        <f t="shared" si="3"/>
        <v>-19.39272465144083</v>
      </c>
      <c r="F22" s="35">
        <v>2127972</v>
      </c>
      <c r="G22" s="67"/>
      <c r="H22" s="35">
        <v>29938</v>
      </c>
      <c r="I22" s="35">
        <v>28285</v>
      </c>
      <c r="J22" s="36">
        <f t="shared" si="4"/>
        <v>-5.5214109158928437</v>
      </c>
      <c r="K22" s="35">
        <v>1600174</v>
      </c>
      <c r="L22" s="32"/>
      <c r="M22" s="35">
        <v>10941</v>
      </c>
      <c r="N22" s="35">
        <v>10311</v>
      </c>
      <c r="O22" s="36">
        <f t="shared" si="5"/>
        <v>-5.7581573896353211</v>
      </c>
      <c r="P22" s="35">
        <v>541000</v>
      </c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>
        <v>48638</v>
      </c>
      <c r="E23" s="36">
        <f t="shared" si="3"/>
        <v>5.3888323113258751</v>
      </c>
      <c r="F23" s="35">
        <v>2176610</v>
      </c>
      <c r="G23" s="67"/>
      <c r="H23" s="35">
        <v>29143</v>
      </c>
      <c r="I23" s="35">
        <v>33859</v>
      </c>
      <c r="J23" s="36">
        <f t="shared" si="4"/>
        <v>16.1822736163058</v>
      </c>
      <c r="K23" s="35">
        <v>1634033</v>
      </c>
      <c r="L23" s="32"/>
      <c r="M23" s="35">
        <v>10158</v>
      </c>
      <c r="N23" s="35">
        <v>12091</v>
      </c>
      <c r="O23" s="36">
        <f t="shared" si="5"/>
        <v>19.029336483559756</v>
      </c>
      <c r="P23" s="35">
        <v>553091</v>
      </c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35">
        <v>49030</v>
      </c>
      <c r="E24" s="36">
        <f t="shared" si="3"/>
        <v>3.8287238998771844</v>
      </c>
      <c r="F24" s="35">
        <v>2225640</v>
      </c>
      <c r="G24" s="67"/>
      <c r="H24" s="35">
        <v>31598</v>
      </c>
      <c r="I24" s="35">
        <v>34675</v>
      </c>
      <c r="J24" s="36">
        <f t="shared" si="4"/>
        <v>9.7379580986138414</v>
      </c>
      <c r="K24" s="35">
        <v>1668708</v>
      </c>
      <c r="L24" s="32"/>
      <c r="M24" s="35">
        <v>11379</v>
      </c>
      <c r="N24" s="35">
        <v>12985</v>
      </c>
      <c r="O24" s="36">
        <f t="shared" si="5"/>
        <v>14.113718252922048</v>
      </c>
      <c r="P24" s="35">
        <v>566076</v>
      </c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109">
        <v>45324</v>
      </c>
      <c r="E25" s="110">
        <f t="shared" si="3"/>
        <v>-2.7047913446677008</v>
      </c>
      <c r="F25" s="109">
        <v>2270964</v>
      </c>
      <c r="G25" s="67"/>
      <c r="H25" s="35">
        <v>31765</v>
      </c>
      <c r="I25" s="109">
        <v>33346</v>
      </c>
      <c r="J25" s="110">
        <f t="shared" si="4"/>
        <v>4.9771761372579881</v>
      </c>
      <c r="K25" s="109">
        <v>1702054</v>
      </c>
      <c r="L25" s="32"/>
      <c r="M25" s="35">
        <v>11575</v>
      </c>
      <c r="N25" s="109">
        <v>12684</v>
      </c>
      <c r="O25" s="110">
        <f t="shared" si="5"/>
        <v>9.580993520518355</v>
      </c>
      <c r="P25" s="109">
        <v>578760</v>
      </c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35"/>
      <c r="E26" s="36" t="str">
        <f t="shared" si="3"/>
        <v/>
      </c>
      <c r="F26" s="35"/>
      <c r="G26" s="67"/>
      <c r="H26" s="35">
        <v>31948</v>
      </c>
      <c r="I26" s="35"/>
      <c r="J26" s="36" t="str">
        <f t="shared" si="4"/>
        <v/>
      </c>
      <c r="K26" s="35"/>
      <c r="L26" s="32"/>
      <c r="M26" s="35">
        <v>11856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35"/>
      <c r="E27" s="36" t="str">
        <f t="shared" si="3"/>
        <v/>
      </c>
      <c r="F27" s="35"/>
      <c r="G27" s="67"/>
      <c r="H27" s="35">
        <v>29036</v>
      </c>
      <c r="I27" s="35"/>
      <c r="J27" s="36" t="str">
        <f t="shared" si="4"/>
        <v/>
      </c>
      <c r="K27" s="35"/>
      <c r="L27" s="32"/>
      <c r="M27" s="35">
        <v>10794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434917</v>
      </c>
      <c r="E29" s="75"/>
      <c r="F29" s="76"/>
      <c r="G29" s="80"/>
      <c r="H29" s="76">
        <f>SUM(H17:H28)</f>
        <v>368338</v>
      </c>
      <c r="I29" s="76">
        <f>SUM(I17:I28)</f>
        <v>306653</v>
      </c>
      <c r="J29" s="75"/>
      <c r="K29" s="76"/>
      <c r="L29" s="80"/>
      <c r="M29" s="76">
        <f>SUM(M17:M28)</f>
        <v>131391</v>
      </c>
      <c r="N29" s="76">
        <f>SUM(N17:N28)</f>
        <v>112674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316</v>
      </c>
      <c r="F33" s="101" t="s">
        <v>317</v>
      </c>
      <c r="G33" s="67"/>
      <c r="H33" s="102" t="s">
        <v>268</v>
      </c>
      <c r="I33" s="102"/>
      <c r="J33" s="100" t="s">
        <v>316</v>
      </c>
      <c r="K33" s="101" t="s">
        <v>317</v>
      </c>
      <c r="L33" s="90"/>
      <c r="M33" s="102" t="s">
        <v>268</v>
      </c>
      <c r="N33" s="102"/>
      <c r="O33" s="100" t="s">
        <v>316</v>
      </c>
      <c r="P33" s="101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6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7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8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>
        <v>26988</v>
      </c>
      <c r="E37" s="36">
        <f t="shared" si="6"/>
        <v>-14.212149146508157</v>
      </c>
      <c r="F37" s="35">
        <v>1104358</v>
      </c>
      <c r="G37" s="67"/>
      <c r="H37" s="35">
        <v>20052</v>
      </c>
      <c r="I37" s="35">
        <v>19946</v>
      </c>
      <c r="J37" s="36">
        <f t="shared" si="7"/>
        <v>-0.52862557350887851</v>
      </c>
      <c r="K37" s="35">
        <v>817442</v>
      </c>
      <c r="L37" s="90"/>
      <c r="M37" s="35">
        <v>5760</v>
      </c>
      <c r="N37" s="35">
        <v>6427</v>
      </c>
      <c r="O37" s="36">
        <f t="shared" si="8"/>
        <v>11.579861111111111</v>
      </c>
      <c r="P37" s="35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35">
        <v>22803</v>
      </c>
      <c r="E38" s="36">
        <f t="shared" si="6"/>
        <v>-24.560823105170869</v>
      </c>
      <c r="F38" s="35">
        <v>1127161</v>
      </c>
      <c r="G38" s="67"/>
      <c r="H38" s="35">
        <v>19818</v>
      </c>
      <c r="I38" s="35">
        <v>17411</v>
      </c>
      <c r="J38" s="36">
        <f t="shared" si="7"/>
        <v>-12.145524270864872</v>
      </c>
      <c r="K38" s="35">
        <v>834853</v>
      </c>
      <c r="L38" s="90"/>
      <c r="M38" s="35">
        <v>6103</v>
      </c>
      <c r="N38" s="35">
        <v>5706</v>
      </c>
      <c r="O38" s="36">
        <f t="shared" si="8"/>
        <v>-6.5049975421923589</v>
      </c>
      <c r="P38" s="35">
        <v>235126</v>
      </c>
      <c r="Q38" s="23"/>
    </row>
    <row r="39" spans="1:17" s="2" customFormat="1" ht="15.75">
      <c r="A39" s="22"/>
      <c r="B39" s="34" t="s">
        <v>273</v>
      </c>
      <c r="C39" s="35">
        <v>22157</v>
      </c>
      <c r="D39" s="35">
        <v>27059</v>
      </c>
      <c r="E39" s="36">
        <f>IF(ISBLANK(D39),"",(IFERROR(((D39/C39-1)*100),"")))</f>
        <v>22.123933745543177</v>
      </c>
      <c r="F39" s="35">
        <v>1154220</v>
      </c>
      <c r="G39" s="67"/>
      <c r="H39" s="35">
        <v>13728</v>
      </c>
      <c r="I39" s="35">
        <v>18946</v>
      </c>
      <c r="J39" s="36">
        <f>IF(ISBLANK(I39),"",(IFERROR(((I39/H39-1)*100),"")))</f>
        <v>38.009906759906762</v>
      </c>
      <c r="K39" s="35">
        <v>853799</v>
      </c>
      <c r="L39" s="90"/>
      <c r="M39" s="35">
        <v>4141</v>
      </c>
      <c r="N39" s="35">
        <v>5777</v>
      </c>
      <c r="O39" s="36">
        <f>IF(ISBLANK(N39),"",(IFERROR(((N39/M39-1)*100),"")))</f>
        <v>39.507365370683402</v>
      </c>
      <c r="P39" s="35">
        <v>240903</v>
      </c>
      <c r="Q39" s="23"/>
    </row>
    <row r="40" spans="1:17" s="2" customFormat="1" ht="15.75">
      <c r="A40" s="22"/>
      <c r="B40" s="34" t="s">
        <v>274</v>
      </c>
      <c r="C40" s="35">
        <v>28508</v>
      </c>
      <c r="D40" s="35">
        <v>25933</v>
      </c>
      <c r="E40" s="36">
        <f t="shared" ref="E40:E47" si="9">IF(ISBLANK(D40),"",(IFERROR(((D40/C40-1)*100),"")))</f>
        <v>-9.0325522660305921</v>
      </c>
      <c r="F40" s="35">
        <v>1180153</v>
      </c>
      <c r="G40" s="67"/>
      <c r="H40" s="35">
        <v>17109</v>
      </c>
      <c r="I40" s="35">
        <v>17618</v>
      </c>
      <c r="J40" s="36">
        <f t="shared" ref="J40:J47" si="10">IF(ISBLANK(I40),"",(IFERROR(((I40/H40-1)*100),"")))</f>
        <v>2.9750423753579947</v>
      </c>
      <c r="K40" s="35">
        <v>871417</v>
      </c>
      <c r="L40" s="90"/>
      <c r="M40" s="35">
        <v>5017</v>
      </c>
      <c r="N40" s="35">
        <v>5743</v>
      </c>
      <c r="O40" s="36">
        <f t="shared" ref="O40:O47" si="11">IF(ISBLANK(N40),"",(IFERROR(((N40/M40-1)*100),"")))</f>
        <v>14.470799282439707</v>
      </c>
      <c r="P40" s="35">
        <v>246646</v>
      </c>
      <c r="Q40" s="23"/>
    </row>
    <row r="41" spans="1:17" s="2" customFormat="1" ht="15.75">
      <c r="A41" s="22"/>
      <c r="B41" s="34" t="s">
        <v>275</v>
      </c>
      <c r="C41" s="35">
        <v>30600</v>
      </c>
      <c r="D41" s="35">
        <v>24198</v>
      </c>
      <c r="E41" s="36">
        <f t="shared" si="9"/>
        <v>-20.921568627450981</v>
      </c>
      <c r="F41" s="35">
        <v>1204351</v>
      </c>
      <c r="G41" s="67"/>
      <c r="H41" s="35">
        <v>15773</v>
      </c>
      <c r="I41" s="35">
        <v>14705</v>
      </c>
      <c r="J41" s="36">
        <f t="shared" si="10"/>
        <v>-6.7710644772712829</v>
      </c>
      <c r="K41" s="35">
        <v>886122</v>
      </c>
      <c r="L41" s="90"/>
      <c r="M41" s="35">
        <v>4949</v>
      </c>
      <c r="N41" s="35">
        <v>4778</v>
      </c>
      <c r="O41" s="36">
        <f t="shared" si="11"/>
        <v>-3.4552434835320223</v>
      </c>
      <c r="P41" s="35">
        <v>251424</v>
      </c>
      <c r="Q41" s="23"/>
    </row>
    <row r="42" spans="1:17" s="2" customFormat="1" ht="15.75">
      <c r="A42" s="22"/>
      <c r="B42" s="34" t="s">
        <v>276</v>
      </c>
      <c r="C42" s="35">
        <v>24926</v>
      </c>
      <c r="D42" s="35">
        <v>25518</v>
      </c>
      <c r="E42" s="36">
        <f t="shared" si="9"/>
        <v>2.3750300890636344</v>
      </c>
      <c r="F42" s="35">
        <v>1229869</v>
      </c>
      <c r="G42" s="67"/>
      <c r="H42" s="35">
        <v>15757</v>
      </c>
      <c r="I42" s="35">
        <v>17794</v>
      </c>
      <c r="J42" s="36">
        <f t="shared" si="10"/>
        <v>12.927587738782753</v>
      </c>
      <c r="K42" s="35">
        <v>903916</v>
      </c>
      <c r="L42" s="90"/>
      <c r="M42" s="35">
        <v>4728</v>
      </c>
      <c r="N42" s="35">
        <v>5570</v>
      </c>
      <c r="O42" s="36">
        <f t="shared" si="11"/>
        <v>17.808798646362089</v>
      </c>
      <c r="P42" s="35">
        <v>256994</v>
      </c>
      <c r="Q42" s="23"/>
    </row>
    <row r="43" spans="1:17" s="2" customFormat="1" ht="15.75">
      <c r="A43" s="22"/>
      <c r="B43" s="34" t="s">
        <v>277</v>
      </c>
      <c r="C43" s="35">
        <v>24926</v>
      </c>
      <c r="D43" s="35">
        <v>25711</v>
      </c>
      <c r="E43" s="36">
        <f t="shared" si="9"/>
        <v>3.1493219930995853</v>
      </c>
      <c r="F43" s="35">
        <v>1255580</v>
      </c>
      <c r="G43" s="67"/>
      <c r="H43" s="35">
        <v>16619</v>
      </c>
      <c r="I43" s="35">
        <v>18404</v>
      </c>
      <c r="J43" s="36">
        <f t="shared" si="10"/>
        <v>10.740718454780662</v>
      </c>
      <c r="K43" s="35">
        <v>922320</v>
      </c>
      <c r="L43" s="90"/>
      <c r="M43" s="35">
        <v>5210</v>
      </c>
      <c r="N43" s="35">
        <v>6171</v>
      </c>
      <c r="O43" s="36">
        <f t="shared" si="11"/>
        <v>18.445297504798464</v>
      </c>
      <c r="P43" s="35">
        <v>263165</v>
      </c>
      <c r="Q43" s="23"/>
    </row>
    <row r="44" spans="1:17" s="2" customFormat="1" ht="15.75">
      <c r="A44" s="22"/>
      <c r="B44" s="34" t="s">
        <v>278</v>
      </c>
      <c r="C44" s="35">
        <v>25028</v>
      </c>
      <c r="D44" s="109">
        <v>23573</v>
      </c>
      <c r="E44" s="110">
        <f t="shared" si="9"/>
        <v>-5.813488892440466</v>
      </c>
      <c r="F44" s="109">
        <v>1279153</v>
      </c>
      <c r="G44" s="67"/>
      <c r="H44" s="35">
        <v>16811</v>
      </c>
      <c r="I44" s="109">
        <v>17543</v>
      </c>
      <c r="J44" s="110">
        <f t="shared" si="10"/>
        <v>4.354291832728574</v>
      </c>
      <c r="K44" s="109">
        <v>939863</v>
      </c>
      <c r="L44" s="90"/>
      <c r="M44" s="35">
        <v>5240</v>
      </c>
      <c r="N44" s="109">
        <v>5993</v>
      </c>
      <c r="O44" s="110">
        <f t="shared" si="11"/>
        <v>14.370229007633583</v>
      </c>
      <c r="P44" s="109">
        <v>269158</v>
      </c>
      <c r="Q44" s="23"/>
    </row>
    <row r="45" spans="1:17" s="2" customFormat="1" ht="15.75">
      <c r="A45" s="22"/>
      <c r="B45" s="34" t="s">
        <v>279</v>
      </c>
      <c r="C45" s="35">
        <v>26382</v>
      </c>
      <c r="D45" s="35"/>
      <c r="E45" s="36" t="str">
        <f t="shared" si="9"/>
        <v/>
      </c>
      <c r="F45" s="35"/>
      <c r="G45" s="67"/>
      <c r="H45" s="35">
        <v>16802</v>
      </c>
      <c r="I45" s="35"/>
      <c r="J45" s="36" t="str">
        <f t="shared" si="10"/>
        <v/>
      </c>
      <c r="K45" s="35"/>
      <c r="L45" s="90"/>
      <c r="M45" s="35">
        <v>5304</v>
      </c>
      <c r="N45" s="35"/>
      <c r="O45" s="36" t="str">
        <f t="shared" si="11"/>
        <v/>
      </c>
      <c r="P45" s="35"/>
      <c r="Q45" s="23"/>
    </row>
    <row r="46" spans="1:17" s="2" customFormat="1" ht="15.75">
      <c r="A46" s="22"/>
      <c r="B46" s="34" t="s">
        <v>280</v>
      </c>
      <c r="C46" s="35">
        <v>24418</v>
      </c>
      <c r="D46" s="35"/>
      <c r="E46" s="36" t="str">
        <f t="shared" si="9"/>
        <v/>
      </c>
      <c r="F46" s="35"/>
      <c r="G46" s="67"/>
      <c r="H46" s="35">
        <v>15020</v>
      </c>
      <c r="I46" s="35"/>
      <c r="J46" s="36" t="str">
        <f t="shared" si="10"/>
        <v/>
      </c>
      <c r="K46" s="35"/>
      <c r="L46" s="90"/>
      <c r="M46" s="35">
        <v>4750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231273</v>
      </c>
      <c r="E48" s="75"/>
      <c r="F48" s="76"/>
      <c r="G48" s="80"/>
      <c r="H48" s="76">
        <f>SUM(H36:H47)</f>
        <v>197416</v>
      </c>
      <c r="I48" s="76">
        <f>SUM(I36:I47)</f>
        <v>163192</v>
      </c>
      <c r="J48" s="75"/>
      <c r="K48" s="76"/>
      <c r="L48" s="80"/>
      <c r="M48" s="76">
        <f>SUM(M36:M47)</f>
        <v>59859</v>
      </c>
      <c r="N48" s="76">
        <f>SUM(N36:N47)</f>
        <v>52458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316</v>
      </c>
      <c r="F52" s="101" t="s">
        <v>317</v>
      </c>
      <c r="G52" s="67"/>
      <c r="H52" s="102" t="s">
        <v>268</v>
      </c>
      <c r="I52" s="102"/>
      <c r="J52" s="100" t="s">
        <v>316</v>
      </c>
      <c r="K52" s="101" t="s">
        <v>317</v>
      </c>
      <c r="L52" s="96"/>
      <c r="M52" s="102" t="s">
        <v>268</v>
      </c>
      <c r="N52" s="102"/>
      <c r="O52" s="100" t="s">
        <v>316</v>
      </c>
      <c r="P52" s="101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2">IF(D17-D36=0,"",D17-D36)</f>
        <v>24208</v>
      </c>
      <c r="E55" s="36">
        <f t="shared" ref="E55:E66" si="13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4">IF(I17-I36=0,"",I17-I36)</f>
        <v>16955</v>
      </c>
      <c r="J55" s="36">
        <f t="shared" ref="J55:J66" si="15">IF(ISBLANK(I55),"",(IFERROR(((I55/H55-1)*100),"")))</f>
        <v>6.4745038934940879</v>
      </c>
      <c r="K55" s="35">
        <f t="shared" ref="K55:K66" si="16">IF(K17-K36=0,"",K17-K36)</f>
        <v>635756</v>
      </c>
      <c r="L55" s="90"/>
      <c r="M55" s="35">
        <f>M17-M36</f>
        <v>6198</v>
      </c>
      <c r="N55" s="35">
        <f t="shared" ref="N55:N66" si="17">IF(N17-N36=0,"",N17-N36)</f>
        <v>6939</v>
      </c>
      <c r="O55" s="36">
        <f t="shared" ref="O55:O66" si="18">IF(ISBLANK(N55),"",(IFERROR(((N55/M55-1)*100),"")))</f>
        <v>11.95546950629236</v>
      </c>
      <c r="P55" s="35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35">
        <f t="shared" si="12"/>
        <v>23385</v>
      </c>
      <c r="E56" s="36">
        <f t="shared" si="13"/>
        <v>-3.990639241285876</v>
      </c>
      <c r="F56" s="35">
        <f t="shared" ref="F56:F66" si="21">IF(F18-F37=0,"",F18-F37)</f>
        <v>835760</v>
      </c>
      <c r="G56" s="67"/>
      <c r="H56" s="35">
        <f t="shared" ref="H56" si="22">H18-H37</f>
        <v>16013</v>
      </c>
      <c r="I56" s="35">
        <f t="shared" si="14"/>
        <v>16476</v>
      </c>
      <c r="J56" s="36">
        <f t="shared" si="15"/>
        <v>2.8914007369012618</v>
      </c>
      <c r="K56" s="35">
        <f t="shared" si="16"/>
        <v>652161</v>
      </c>
      <c r="L56" s="90"/>
      <c r="M56" s="35">
        <f t="shared" ref="M56" si="23">M18-M37</f>
        <v>6614</v>
      </c>
      <c r="N56" s="35">
        <f t="shared" si="17"/>
        <v>7131</v>
      </c>
      <c r="O56" s="36">
        <f t="shared" si="18"/>
        <v>7.8167523435137554</v>
      </c>
      <c r="P56" s="35">
        <f t="shared" si="19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35">
        <f t="shared" si="12"/>
        <v>19917</v>
      </c>
      <c r="E57" s="36">
        <f t="shared" si="13"/>
        <v>-15.113156885308786</v>
      </c>
      <c r="F57" s="35">
        <f t="shared" si="21"/>
        <v>855677</v>
      </c>
      <c r="G57" s="67"/>
      <c r="H57" s="35">
        <f t="shared" ref="H57" si="25">H19-H38</f>
        <v>15590</v>
      </c>
      <c r="I57" s="35">
        <f t="shared" si="14"/>
        <v>14794</v>
      </c>
      <c r="J57" s="36">
        <f t="shared" si="15"/>
        <v>-5.105837075048103</v>
      </c>
      <c r="K57" s="35">
        <f t="shared" si="16"/>
        <v>666955</v>
      </c>
      <c r="L57" s="90"/>
      <c r="M57" s="35">
        <f t="shared" ref="M57" si="26">M19-M38</f>
        <v>6587</v>
      </c>
      <c r="N57" s="35">
        <f t="shared" si="17"/>
        <v>6366</v>
      </c>
      <c r="O57" s="36">
        <f t="shared" si="18"/>
        <v>-3.355093365720363</v>
      </c>
      <c r="P57" s="35">
        <f t="shared" si="19"/>
        <v>269822</v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35">
        <f t="shared" si="12"/>
        <v>23452</v>
      </c>
      <c r="E58" s="36">
        <f t="shared" si="13"/>
        <v>25.86271668545055</v>
      </c>
      <c r="F58" s="35">
        <f t="shared" si="21"/>
        <v>879129</v>
      </c>
      <c r="G58" s="67"/>
      <c r="H58" s="35">
        <f t="shared" ref="H58" si="28">H20-H39</f>
        <v>11852</v>
      </c>
      <c r="I58" s="35">
        <f t="shared" si="14"/>
        <v>17180</v>
      </c>
      <c r="J58" s="36">
        <f t="shared" si="15"/>
        <v>44.95443806952413</v>
      </c>
      <c r="K58" s="35">
        <f t="shared" si="16"/>
        <v>684135</v>
      </c>
      <c r="L58" s="90"/>
      <c r="M58" s="35">
        <f t="shared" ref="M58" si="29">M20-M39</f>
        <v>5077</v>
      </c>
      <c r="N58" s="35">
        <f t="shared" si="17"/>
        <v>7334</v>
      </c>
      <c r="O58" s="36">
        <f t="shared" si="18"/>
        <v>44.455387039590313</v>
      </c>
      <c r="P58" s="35">
        <f t="shared" si="19"/>
        <v>277156</v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35">
        <f t="shared" si="12"/>
        <v>22843</v>
      </c>
      <c r="E59" s="36">
        <f t="shared" si="13"/>
        <v>-4.7811588161734031</v>
      </c>
      <c r="F59" s="35">
        <f t="shared" si="21"/>
        <v>901972</v>
      </c>
      <c r="G59" s="67"/>
      <c r="H59" s="35">
        <f t="shared" ref="H59" si="31">H21-H40</f>
        <v>15546</v>
      </c>
      <c r="I59" s="35">
        <f t="shared" si="14"/>
        <v>16337</v>
      </c>
      <c r="J59" s="36">
        <f t="shared" si="15"/>
        <v>5.0881255628457467</v>
      </c>
      <c r="K59" s="35">
        <f t="shared" si="16"/>
        <v>700472</v>
      </c>
      <c r="L59" s="90"/>
      <c r="M59" s="35">
        <f t="shared" ref="M59" si="32">M21-M40</f>
        <v>6436</v>
      </c>
      <c r="N59" s="35">
        <f t="shared" si="17"/>
        <v>6887</v>
      </c>
      <c r="O59" s="36">
        <f t="shared" si="18"/>
        <v>7.0074580484773108</v>
      </c>
      <c r="P59" s="35">
        <f t="shared" si="19"/>
        <v>284043</v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35">
        <f t="shared" si="12"/>
        <v>21649</v>
      </c>
      <c r="E60" s="36">
        <f t="shared" si="13"/>
        <v>-17.612360619553225</v>
      </c>
      <c r="F60" s="35">
        <f t="shared" si="21"/>
        <v>923621</v>
      </c>
      <c r="G60" s="67"/>
      <c r="H60" s="35">
        <f t="shared" ref="H60" si="34">H22-H41</f>
        <v>14165</v>
      </c>
      <c r="I60" s="35">
        <f t="shared" si="14"/>
        <v>13580</v>
      </c>
      <c r="J60" s="36">
        <f t="shared" si="15"/>
        <v>-4.1298976350158885</v>
      </c>
      <c r="K60" s="35">
        <f t="shared" si="16"/>
        <v>714052</v>
      </c>
      <c r="L60" s="90"/>
      <c r="M60" s="35">
        <f t="shared" ref="M60" si="35">M22-M41</f>
        <v>5992</v>
      </c>
      <c r="N60" s="35">
        <f t="shared" si="17"/>
        <v>5533</v>
      </c>
      <c r="O60" s="36">
        <f t="shared" si="18"/>
        <v>-7.6602136181575409</v>
      </c>
      <c r="P60" s="35">
        <f t="shared" si="19"/>
        <v>289576</v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>
        <f t="shared" si="12"/>
        <v>23120</v>
      </c>
      <c r="E61" s="36">
        <f t="shared" si="13"/>
        <v>8.9281507656066026</v>
      </c>
      <c r="F61" s="35">
        <f t="shared" si="21"/>
        <v>946741</v>
      </c>
      <c r="G61" s="67"/>
      <c r="H61" s="35">
        <f t="shared" ref="H61" si="37">H23-H42</f>
        <v>13386</v>
      </c>
      <c r="I61" s="35">
        <f t="shared" si="14"/>
        <v>16065</v>
      </c>
      <c r="J61" s="36">
        <f t="shared" si="15"/>
        <v>20.01344688480502</v>
      </c>
      <c r="K61" s="35">
        <f t="shared" si="16"/>
        <v>730117</v>
      </c>
      <c r="L61" s="90"/>
      <c r="M61" s="35">
        <f t="shared" ref="M61" si="38">M23-M42</f>
        <v>5430</v>
      </c>
      <c r="N61" s="35">
        <f t="shared" si="17"/>
        <v>6521</v>
      </c>
      <c r="O61" s="36">
        <f t="shared" si="18"/>
        <v>20.092081031307551</v>
      </c>
      <c r="P61" s="35">
        <f t="shared" si="19"/>
        <v>296097</v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35">
        <f t="shared" si="12"/>
        <v>23319</v>
      </c>
      <c r="E62" s="36">
        <f t="shared" si="13"/>
        <v>4.58826695371366</v>
      </c>
      <c r="F62" s="35">
        <f t="shared" si="21"/>
        <v>970060</v>
      </c>
      <c r="G62" s="67"/>
      <c r="H62" s="35">
        <f t="shared" ref="H62" si="40">H24-H43</f>
        <v>14979</v>
      </c>
      <c r="I62" s="35">
        <f t="shared" si="14"/>
        <v>16271</v>
      </c>
      <c r="J62" s="36">
        <f t="shared" si="15"/>
        <v>8.6254089058014571</v>
      </c>
      <c r="K62" s="35">
        <f t="shared" si="16"/>
        <v>746388</v>
      </c>
      <c r="L62" s="90"/>
      <c r="M62" s="35">
        <f t="shared" ref="M62" si="41">M24-M43</f>
        <v>6169</v>
      </c>
      <c r="N62" s="35">
        <f t="shared" si="17"/>
        <v>6814</v>
      </c>
      <c r="O62" s="36">
        <f t="shared" si="18"/>
        <v>10.455503323066949</v>
      </c>
      <c r="P62" s="35">
        <f t="shared" si="19"/>
        <v>302911</v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109">
        <f t="shared" si="12"/>
        <v>21751</v>
      </c>
      <c r="E63" s="110">
        <f t="shared" si="13"/>
        <v>0.90462052328816878</v>
      </c>
      <c r="F63" s="109">
        <f t="shared" si="21"/>
        <v>991811</v>
      </c>
      <c r="G63" s="67"/>
      <c r="H63" s="35">
        <f t="shared" ref="H63" si="43">H25-H44</f>
        <v>14954</v>
      </c>
      <c r="I63" s="109">
        <f t="shared" si="14"/>
        <v>15803</v>
      </c>
      <c r="J63" s="110">
        <f t="shared" si="15"/>
        <v>5.6774107262270945</v>
      </c>
      <c r="K63" s="109">
        <f t="shared" si="16"/>
        <v>762191</v>
      </c>
      <c r="L63" s="90"/>
      <c r="M63" s="35">
        <f t="shared" ref="M63" si="44">M25-M44</f>
        <v>6335</v>
      </c>
      <c r="N63" s="109">
        <f t="shared" si="17"/>
        <v>6691</v>
      </c>
      <c r="O63" s="110">
        <f t="shared" si="18"/>
        <v>5.6195737963693704</v>
      </c>
      <c r="P63" s="109">
        <f t="shared" si="19"/>
        <v>309602</v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35" t="str">
        <f t="shared" si="12"/>
        <v/>
      </c>
      <c r="E64" s="36" t="str">
        <f t="shared" si="13"/>
        <v/>
      </c>
      <c r="F64" s="35" t="str">
        <f t="shared" si="21"/>
        <v/>
      </c>
      <c r="G64" s="67"/>
      <c r="H64" s="35">
        <f t="shared" ref="H64" si="46">H26-H45</f>
        <v>15146</v>
      </c>
      <c r="I64" s="35" t="str">
        <f t="shared" si="14"/>
        <v/>
      </c>
      <c r="J64" s="36" t="str">
        <f t="shared" si="15"/>
        <v/>
      </c>
      <c r="K64" s="35" t="str">
        <f t="shared" si="16"/>
        <v/>
      </c>
      <c r="L64" s="90"/>
      <c r="M64" s="35">
        <f t="shared" ref="M64" si="47">M26-M45</f>
        <v>6552</v>
      </c>
      <c r="N64" s="35" t="str">
        <f t="shared" si="17"/>
        <v/>
      </c>
      <c r="O64" s="36" t="str">
        <f t="shared" si="18"/>
        <v/>
      </c>
      <c r="P64" s="35" t="str">
        <f t="shared" si="19"/>
        <v/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14016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6044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203644</v>
      </c>
      <c r="E67" s="76"/>
      <c r="F67" s="76"/>
      <c r="G67" s="80"/>
      <c r="H67" s="76">
        <f>SUM(H55:H66)</f>
        <v>170922</v>
      </c>
      <c r="I67" s="76">
        <f>SUM(I55:I66)</f>
        <v>143461</v>
      </c>
      <c r="J67" s="76"/>
      <c r="K67" s="76"/>
      <c r="L67" s="80"/>
      <c r="M67" s="76">
        <f>SUM(M55:M66)</f>
        <v>71532</v>
      </c>
      <c r="N67" s="76">
        <f>SUM(N55:N66)</f>
        <v>60216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319</v>
      </c>
      <c r="D13" s="104"/>
      <c r="E13" s="101" t="s">
        <v>316</v>
      </c>
      <c r="F13" s="101" t="s">
        <v>305</v>
      </c>
      <c r="G13" s="105" t="s">
        <v>321</v>
      </c>
      <c r="H13" s="106"/>
      <c r="I13" s="101" t="s">
        <v>316</v>
      </c>
      <c r="J13" s="101" t="s">
        <v>306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318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68</v>
      </c>
      <c r="D16" s="35">
        <v>84</v>
      </c>
      <c r="E16" s="36">
        <f t="shared" ref="E16:E50" si="0">IF(ISBLANK(D16),"",(IFERROR(((D16/C16-1)*100),"")))</f>
        <v>23.529411764705888</v>
      </c>
      <c r="F16" s="36">
        <f>+(D16*100)/$D$50</f>
        <v>8.9066078547798799E-2</v>
      </c>
      <c r="G16" s="35">
        <v>690</v>
      </c>
      <c r="H16" s="35">
        <v>771</v>
      </c>
      <c r="I16" s="36">
        <f t="shared" ref="I16:I50" si="1">IF(ISBLANK(H16),"",(IFERROR(((H16/G16-1)*100),"")))</f>
        <v>11.739130434782608</v>
      </c>
      <c r="J16" s="36">
        <f>+(H16*100)/$H$50</f>
        <v>8.8650851324128671E-2</v>
      </c>
      <c r="K16" s="79"/>
      <c r="L16" s="35">
        <v>3261</v>
      </c>
      <c r="M16" s="36">
        <f>+(L16*100)/$L$50</f>
        <v>7.0900089793735313E-2</v>
      </c>
      <c r="N16" s="15"/>
    </row>
    <row r="17" spans="1:14" ht="15.75">
      <c r="A17" s="12"/>
      <c r="B17" s="34" t="s">
        <v>0</v>
      </c>
      <c r="C17" s="35">
        <v>19590</v>
      </c>
      <c r="D17" s="35">
        <v>21071</v>
      </c>
      <c r="E17" s="36">
        <f t="shared" si="0"/>
        <v>7.5599795814190962</v>
      </c>
      <c r="F17" s="36">
        <f t="shared" ref="F17:F48" si="2">+(D17*100)/$D$50</f>
        <v>22.341801679531766</v>
      </c>
      <c r="G17" s="35">
        <v>145991</v>
      </c>
      <c r="H17" s="35">
        <v>175000</v>
      </c>
      <c r="I17" s="36">
        <f t="shared" si="1"/>
        <v>19.870402970046097</v>
      </c>
      <c r="J17" s="36">
        <f t="shared" ref="J17:J48" si="3">+(H17*100)/$H$50</f>
        <v>20.121788562545419</v>
      </c>
      <c r="K17" s="79"/>
      <c r="L17" s="35">
        <v>702376</v>
      </c>
      <c r="M17" s="36">
        <f t="shared" ref="M17:M47" si="4">+(L17*100)/$L$50</f>
        <v>15.270935746385966</v>
      </c>
      <c r="N17" s="15"/>
    </row>
    <row r="18" spans="1:14" ht="15.75">
      <c r="A18" s="12"/>
      <c r="B18" s="34" t="s">
        <v>23</v>
      </c>
      <c r="C18" s="35">
        <v>516</v>
      </c>
      <c r="D18" s="35">
        <v>356</v>
      </c>
      <c r="E18" s="36">
        <f t="shared" si="0"/>
        <v>-31.007751937984494</v>
      </c>
      <c r="F18" s="36">
        <f t="shared" si="2"/>
        <v>0.37747052336924253</v>
      </c>
      <c r="G18" s="35">
        <v>5278</v>
      </c>
      <c r="H18" s="35">
        <v>3386</v>
      </c>
      <c r="I18" s="36">
        <f t="shared" si="1"/>
        <v>-35.846911708980677</v>
      </c>
      <c r="J18" s="36">
        <f t="shared" si="3"/>
        <v>0.3893278632730216</v>
      </c>
      <c r="K18" s="79"/>
      <c r="L18" s="35">
        <v>20590</v>
      </c>
      <c r="M18" s="36">
        <f t="shared" si="4"/>
        <v>0.44766416708157314</v>
      </c>
      <c r="N18" s="15"/>
    </row>
    <row r="19" spans="1:14" ht="15.75">
      <c r="A19" s="12"/>
      <c r="B19" s="34" t="s">
        <v>2</v>
      </c>
      <c r="C19" s="35">
        <v>4859</v>
      </c>
      <c r="D19" s="35">
        <v>6543</v>
      </c>
      <c r="E19" s="36">
        <f t="shared" si="0"/>
        <v>34.657336900596825</v>
      </c>
      <c r="F19" s="36">
        <f t="shared" si="2"/>
        <v>6.937611332598185</v>
      </c>
      <c r="G19" s="35">
        <v>46536</v>
      </c>
      <c r="H19" s="35">
        <v>57855</v>
      </c>
      <c r="I19" s="36">
        <f t="shared" si="1"/>
        <v>24.323104693140785</v>
      </c>
      <c r="J19" s="36">
        <f t="shared" si="3"/>
        <v>6.6522632987775152</v>
      </c>
      <c r="K19" s="79"/>
      <c r="L19" s="35">
        <v>273621</v>
      </c>
      <c r="M19" s="36">
        <f t="shared" si="4"/>
        <v>5.9490197698410459</v>
      </c>
      <c r="N19" s="15"/>
    </row>
    <row r="20" spans="1:14" ht="15.75">
      <c r="A20" s="12"/>
      <c r="B20" s="34" t="s">
        <v>231</v>
      </c>
      <c r="C20" s="35">
        <v>16746</v>
      </c>
      <c r="D20" s="35">
        <v>20489</v>
      </c>
      <c r="E20" s="36">
        <f t="shared" si="0"/>
        <v>22.351606353756125</v>
      </c>
      <c r="F20" s="36">
        <f t="shared" si="2"/>
        <v>21.72470099245059</v>
      </c>
      <c r="G20" s="35">
        <v>180147</v>
      </c>
      <c r="H20" s="35">
        <v>198643</v>
      </c>
      <c r="I20" s="36">
        <f t="shared" si="1"/>
        <v>10.267170699484307</v>
      </c>
      <c r="J20" s="36">
        <f t="shared" si="3"/>
        <v>22.840299688169768</v>
      </c>
      <c r="K20" s="79"/>
      <c r="L20" s="35">
        <v>1034745</v>
      </c>
      <c r="M20" s="36">
        <f t="shared" si="4"/>
        <v>22.497244223740768</v>
      </c>
      <c r="N20" s="15"/>
    </row>
    <row r="21" spans="1:14" ht="15.75">
      <c r="A21" s="12"/>
      <c r="B21" s="34" t="s">
        <v>5</v>
      </c>
      <c r="C21" s="35">
        <v>1375</v>
      </c>
      <c r="D21" s="35">
        <v>734</v>
      </c>
      <c r="E21" s="36">
        <f t="shared" si="0"/>
        <v>-46.618181818181817</v>
      </c>
      <c r="F21" s="36">
        <f t="shared" si="2"/>
        <v>0.77826787683433707</v>
      </c>
      <c r="G21" s="35">
        <v>10258</v>
      </c>
      <c r="H21" s="35">
        <v>8265</v>
      </c>
      <c r="I21" s="36">
        <f t="shared" si="1"/>
        <v>-19.428738545525448</v>
      </c>
      <c r="J21" s="36">
        <f t="shared" si="3"/>
        <v>0.9503233283967879</v>
      </c>
      <c r="K21" s="79"/>
      <c r="L21" s="35">
        <v>52787</v>
      </c>
      <c r="M21" s="36">
        <f t="shared" si="4"/>
        <v>1.1476856914878584</v>
      </c>
      <c r="N21" s="15"/>
    </row>
    <row r="22" spans="1:14" ht="15.75">
      <c r="A22" s="12"/>
      <c r="B22" s="34" t="s">
        <v>9</v>
      </c>
      <c r="C22" s="35">
        <v>2050</v>
      </c>
      <c r="D22" s="35">
        <v>2350</v>
      </c>
      <c r="E22" s="36">
        <f t="shared" si="0"/>
        <v>14.634146341463406</v>
      </c>
      <c r="F22" s="36">
        <f t="shared" si="2"/>
        <v>2.4917295784205615</v>
      </c>
      <c r="G22" s="35">
        <v>19668</v>
      </c>
      <c r="H22" s="35">
        <v>22586</v>
      </c>
      <c r="I22" s="36">
        <f t="shared" si="1"/>
        <v>14.836282285946712</v>
      </c>
      <c r="J22" s="36">
        <f t="shared" si="3"/>
        <v>2.5969755227065758</v>
      </c>
      <c r="K22" s="79"/>
      <c r="L22" s="35">
        <v>96374</v>
      </c>
      <c r="M22" s="36">
        <f t="shared" si="4"/>
        <v>2.0953465972957517</v>
      </c>
      <c r="N22" s="15"/>
    </row>
    <row r="23" spans="1:14" ht="15.75">
      <c r="A23" s="12"/>
      <c r="B23" s="34" t="s">
        <v>10</v>
      </c>
      <c r="C23" s="35">
        <v>1031</v>
      </c>
      <c r="D23" s="35">
        <v>1327</v>
      </c>
      <c r="E23" s="36">
        <f t="shared" si="0"/>
        <v>28.709990300678957</v>
      </c>
      <c r="F23" s="36">
        <f t="shared" si="2"/>
        <v>1.4070319789634405</v>
      </c>
      <c r="G23" s="35">
        <v>12629</v>
      </c>
      <c r="H23" s="35">
        <v>14157</v>
      </c>
      <c r="I23" s="36">
        <f t="shared" si="1"/>
        <v>12.099136907118545</v>
      </c>
      <c r="J23" s="36">
        <f t="shared" si="3"/>
        <v>1.62779520388546</v>
      </c>
      <c r="K23" s="79"/>
      <c r="L23" s="35">
        <v>79208</v>
      </c>
      <c r="M23" s="36">
        <f t="shared" si="4"/>
        <v>1.7221264374063743</v>
      </c>
      <c r="N23" s="15"/>
    </row>
    <row r="24" spans="1:14" ht="15.75">
      <c r="A24" s="12"/>
      <c r="B24" s="34" t="s">
        <v>21</v>
      </c>
      <c r="C24" s="35">
        <v>296</v>
      </c>
      <c r="D24" s="35">
        <v>602</v>
      </c>
      <c r="E24" s="36">
        <f t="shared" si="0"/>
        <v>103.37837837837837</v>
      </c>
      <c r="F24" s="36">
        <f t="shared" si="2"/>
        <v>0.63830689625922465</v>
      </c>
      <c r="G24" s="35">
        <v>3511</v>
      </c>
      <c r="H24" s="35">
        <v>4067</v>
      </c>
      <c r="I24" s="36">
        <f t="shared" si="1"/>
        <v>15.83594417544858</v>
      </c>
      <c r="J24" s="36">
        <f t="shared" si="3"/>
        <v>0.46763036619355552</v>
      </c>
      <c r="K24" s="79"/>
      <c r="L24" s="35">
        <v>20508</v>
      </c>
      <c r="M24" s="36">
        <f t="shared" si="4"/>
        <v>0.4458813374700778</v>
      </c>
      <c r="N24" s="15"/>
    </row>
    <row r="25" spans="1:14" ht="15.75">
      <c r="A25" s="12"/>
      <c r="B25" s="34" t="s">
        <v>12</v>
      </c>
      <c r="C25" s="35">
        <v>1088</v>
      </c>
      <c r="D25" s="35">
        <v>1206</v>
      </c>
      <c r="E25" s="36">
        <f t="shared" si="0"/>
        <v>10.845588235294112</v>
      </c>
      <c r="F25" s="36">
        <f t="shared" si="2"/>
        <v>1.2787344134362542</v>
      </c>
      <c r="G25" s="35">
        <v>15433</v>
      </c>
      <c r="H25" s="35">
        <v>13196</v>
      </c>
      <c r="I25" s="36">
        <f t="shared" si="1"/>
        <v>-14.494913497051776</v>
      </c>
      <c r="J25" s="36">
        <f t="shared" si="3"/>
        <v>1.5172978392648533</v>
      </c>
      <c r="K25" s="79"/>
      <c r="L25" s="35">
        <v>78199</v>
      </c>
      <c r="M25" s="36">
        <f t="shared" si="4"/>
        <v>1.7001889364551694</v>
      </c>
      <c r="N25" s="15"/>
    </row>
    <row r="26" spans="1:14" ht="15.75">
      <c r="A26" s="12"/>
      <c r="B26" s="34" t="s">
        <v>16</v>
      </c>
      <c r="C26" s="35">
        <v>1411</v>
      </c>
      <c r="D26" s="35">
        <v>1682</v>
      </c>
      <c r="E26" s="36">
        <f t="shared" si="0"/>
        <v>19.206236711552084</v>
      </c>
      <c r="F26" s="36">
        <f t="shared" si="2"/>
        <v>1.7834421918737806</v>
      </c>
      <c r="G26" s="35">
        <v>14986</v>
      </c>
      <c r="H26" s="35">
        <v>14534</v>
      </c>
      <c r="I26" s="36">
        <f t="shared" si="1"/>
        <v>-3.0161484051781651</v>
      </c>
      <c r="J26" s="36">
        <f t="shared" si="3"/>
        <v>1.6711432855316291</v>
      </c>
      <c r="K26" s="79"/>
      <c r="L26" s="35">
        <v>78621</v>
      </c>
      <c r="M26" s="36">
        <f t="shared" si="4"/>
        <v>1.7093639864070114</v>
      </c>
      <c r="N26" s="15"/>
    </row>
    <row r="27" spans="1:14" ht="15.75">
      <c r="A27" s="12"/>
      <c r="B27" s="34" t="s">
        <v>14</v>
      </c>
      <c r="C27" s="35">
        <v>2417</v>
      </c>
      <c r="D27" s="35">
        <v>1877</v>
      </c>
      <c r="E27" s="36">
        <f t="shared" si="0"/>
        <v>-22.341745966073645</v>
      </c>
      <c r="F27" s="36">
        <f t="shared" si="2"/>
        <v>1.9902027313597421</v>
      </c>
      <c r="G27" s="35">
        <v>18905</v>
      </c>
      <c r="H27" s="35">
        <v>19278</v>
      </c>
      <c r="I27" s="36">
        <f t="shared" si="1"/>
        <v>1.9730230097857682</v>
      </c>
      <c r="J27" s="36">
        <f t="shared" si="3"/>
        <v>2.216616228050003</v>
      </c>
      <c r="K27" s="79"/>
      <c r="L27" s="35">
        <v>83031</v>
      </c>
      <c r="M27" s="36">
        <f t="shared" si="4"/>
        <v>1.8052454325862117</v>
      </c>
      <c r="N27" s="15"/>
    </row>
    <row r="28" spans="1:14" ht="15.75">
      <c r="A28" s="12"/>
      <c r="B28" s="34" t="s">
        <v>24</v>
      </c>
      <c r="C28" s="35">
        <v>249</v>
      </c>
      <c r="D28" s="35">
        <v>245</v>
      </c>
      <c r="E28" s="36">
        <f t="shared" si="0"/>
        <v>-1.6064257028112428</v>
      </c>
      <c r="F28" s="36">
        <f t="shared" si="2"/>
        <v>0.25977606243107981</v>
      </c>
      <c r="G28" s="35">
        <v>3225</v>
      </c>
      <c r="H28" s="35">
        <v>2703</v>
      </c>
      <c r="I28" s="36">
        <f t="shared" si="1"/>
        <v>-16.186046511627904</v>
      </c>
      <c r="J28" s="36">
        <f t="shared" si="3"/>
        <v>0.31079539705463011</v>
      </c>
      <c r="K28" s="79"/>
      <c r="L28" s="35">
        <v>15708</v>
      </c>
      <c r="M28" s="36">
        <f t="shared" si="4"/>
        <v>0.34152057972400929</v>
      </c>
      <c r="N28" s="15"/>
    </row>
    <row r="29" spans="1:14" ht="15.75">
      <c r="A29" s="12"/>
      <c r="B29" s="34" t="s">
        <v>18</v>
      </c>
      <c r="C29" s="35">
        <v>2248</v>
      </c>
      <c r="D29" s="35">
        <v>2095</v>
      </c>
      <c r="E29" s="36">
        <f t="shared" si="0"/>
        <v>-6.8060498220640531</v>
      </c>
      <c r="F29" s="36">
        <f t="shared" si="2"/>
        <v>2.2213504114004579</v>
      </c>
      <c r="G29" s="35">
        <v>20806</v>
      </c>
      <c r="H29" s="35">
        <v>15472</v>
      </c>
      <c r="I29" s="36">
        <f t="shared" si="1"/>
        <v>-25.63683552821302</v>
      </c>
      <c r="J29" s="36">
        <f t="shared" si="3"/>
        <v>1.7789960722268725</v>
      </c>
      <c r="K29" s="79"/>
      <c r="L29" s="35">
        <v>70664</v>
      </c>
      <c r="M29" s="36">
        <f t="shared" si="4"/>
        <v>1.5363642886183724</v>
      </c>
      <c r="N29" s="15"/>
    </row>
    <row r="30" spans="1:14" ht="15.75">
      <c r="A30" s="12"/>
      <c r="B30" s="34" t="s">
        <v>1</v>
      </c>
      <c r="C30" s="35">
        <v>7143</v>
      </c>
      <c r="D30" s="35">
        <v>7021</v>
      </c>
      <c r="E30" s="36">
        <f t="shared" si="0"/>
        <v>-1.7079658406831899</v>
      </c>
      <c r="F30" s="36">
        <f t="shared" si="2"/>
        <v>7.4444397319535156</v>
      </c>
      <c r="G30" s="35">
        <v>75526</v>
      </c>
      <c r="H30" s="35">
        <v>74656</v>
      </c>
      <c r="I30" s="36">
        <f t="shared" si="1"/>
        <v>-1.1519211927018547</v>
      </c>
      <c r="J30" s="36">
        <f t="shared" si="3"/>
        <v>8.5840699824308047</v>
      </c>
      <c r="K30" s="79"/>
      <c r="L30" s="35">
        <v>372578</v>
      </c>
      <c r="M30" s="36">
        <f t="shared" si="4"/>
        <v>8.1005254998989003</v>
      </c>
      <c r="N30" s="15"/>
    </row>
    <row r="31" spans="1:14" ht="15.75">
      <c r="A31" s="12"/>
      <c r="B31" s="34" t="s">
        <v>27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5</v>
      </c>
      <c r="H31" s="35">
        <v>0</v>
      </c>
      <c r="I31" s="36">
        <f t="shared" si="1"/>
        <v>-100</v>
      </c>
      <c r="J31" s="36">
        <f t="shared" si="3"/>
        <v>0</v>
      </c>
      <c r="K31" s="79"/>
      <c r="L31" s="35">
        <v>61</v>
      </c>
      <c r="M31" s="36">
        <f t="shared" si="4"/>
        <v>1.3262512963562877E-3</v>
      </c>
      <c r="N31" s="15"/>
    </row>
    <row r="32" spans="1:14" ht="15.75">
      <c r="A32" s="12"/>
      <c r="B32" s="34" t="s">
        <v>26</v>
      </c>
      <c r="C32" s="35">
        <v>6</v>
      </c>
      <c r="D32" s="35">
        <v>5</v>
      </c>
      <c r="E32" s="36">
        <f t="shared" si="0"/>
        <v>-16.666666666666664</v>
      </c>
      <c r="F32" s="36">
        <f t="shared" si="2"/>
        <v>5.3015522945118335E-3</v>
      </c>
      <c r="G32" s="35">
        <v>57</v>
      </c>
      <c r="H32" s="35">
        <v>47</v>
      </c>
      <c r="I32" s="36">
        <f t="shared" si="1"/>
        <v>-17.543859649122805</v>
      </c>
      <c r="J32" s="36">
        <f t="shared" si="3"/>
        <v>5.404137499655055E-3</v>
      </c>
      <c r="K32" s="79"/>
      <c r="L32" s="35">
        <v>284</v>
      </c>
      <c r="M32" s="36">
        <f t="shared" si="4"/>
        <v>6.1746781666423885E-3</v>
      </c>
      <c r="N32" s="15"/>
    </row>
    <row r="33" spans="1:14" ht="15.75">
      <c r="A33" s="12"/>
      <c r="B33" s="34" t="s">
        <v>8</v>
      </c>
      <c r="C33" s="35">
        <v>1512</v>
      </c>
      <c r="D33" s="35">
        <v>889</v>
      </c>
      <c r="E33" s="36">
        <f t="shared" si="0"/>
        <v>-41.203703703703709</v>
      </c>
      <c r="F33" s="36">
        <f t="shared" si="2"/>
        <v>0.94261599796420392</v>
      </c>
      <c r="G33" s="35">
        <v>13587</v>
      </c>
      <c r="H33" s="35">
        <v>11486</v>
      </c>
      <c r="I33" s="36">
        <f t="shared" si="1"/>
        <v>-15.463310517406349</v>
      </c>
      <c r="J33" s="36">
        <f t="shared" si="3"/>
        <v>1.3206792195965524</v>
      </c>
      <c r="K33" s="79"/>
      <c r="L33" s="35">
        <v>79750</v>
      </c>
      <c r="M33" s="36">
        <f t="shared" si="4"/>
        <v>1.7339105063018678</v>
      </c>
      <c r="N33" s="15"/>
    </row>
    <row r="34" spans="1:14" ht="15.75">
      <c r="A34" s="12"/>
      <c r="B34" s="34" t="s">
        <v>19</v>
      </c>
      <c r="C34" s="35">
        <v>1112</v>
      </c>
      <c r="D34" s="35">
        <v>694</v>
      </c>
      <c r="E34" s="36">
        <f t="shared" si="0"/>
        <v>-37.589928057553955</v>
      </c>
      <c r="F34" s="36">
        <f t="shared" si="2"/>
        <v>0.73585545847824241</v>
      </c>
      <c r="G34" s="35">
        <v>9667</v>
      </c>
      <c r="H34" s="35">
        <v>8774</v>
      </c>
      <c r="I34" s="36">
        <f t="shared" si="1"/>
        <v>-9.2376124961208284</v>
      </c>
      <c r="J34" s="36">
        <f t="shared" si="3"/>
        <v>1.0088489877015627</v>
      </c>
      <c r="K34" s="79"/>
      <c r="L34" s="35">
        <v>43469</v>
      </c>
      <c r="M34" s="36">
        <f t="shared" si="4"/>
        <v>0.94509537051330272</v>
      </c>
      <c r="N34" s="15"/>
    </row>
    <row r="35" spans="1:14" ht="15.75">
      <c r="A35" s="12"/>
      <c r="B35" s="34" t="s">
        <v>17</v>
      </c>
      <c r="C35" s="35">
        <v>1093</v>
      </c>
      <c r="D35" s="35">
        <v>1855</v>
      </c>
      <c r="E35" s="36">
        <f t="shared" si="0"/>
        <v>69.716376944190301</v>
      </c>
      <c r="F35" s="36">
        <f t="shared" si="2"/>
        <v>1.9668759012638901</v>
      </c>
      <c r="G35" s="35">
        <v>11528</v>
      </c>
      <c r="H35" s="35">
        <v>12465</v>
      </c>
      <c r="I35" s="36">
        <f t="shared" si="1"/>
        <v>8.128036086051349</v>
      </c>
      <c r="J35" s="36">
        <f t="shared" si="3"/>
        <v>1.4332462538978779</v>
      </c>
      <c r="K35" s="79"/>
      <c r="L35" s="35">
        <v>56809</v>
      </c>
      <c r="M35" s="36">
        <f t="shared" si="4"/>
        <v>1.2351313097492516</v>
      </c>
      <c r="N35" s="15"/>
    </row>
    <row r="36" spans="1:14" ht="15.75">
      <c r="A36" s="12"/>
      <c r="B36" s="34" t="s">
        <v>4</v>
      </c>
      <c r="C36" s="35">
        <v>2293</v>
      </c>
      <c r="D36" s="35">
        <v>2397</v>
      </c>
      <c r="E36" s="36">
        <f t="shared" si="0"/>
        <v>4.5355429568251227</v>
      </c>
      <c r="F36" s="36">
        <f t="shared" si="2"/>
        <v>2.5415641699889728</v>
      </c>
      <c r="G36" s="35">
        <v>25224</v>
      </c>
      <c r="H36" s="35">
        <v>20802</v>
      </c>
      <c r="I36" s="36">
        <f t="shared" si="1"/>
        <v>-17.530922930542335</v>
      </c>
      <c r="J36" s="36">
        <f t="shared" si="3"/>
        <v>2.3918482610175418</v>
      </c>
      <c r="K36" s="79"/>
      <c r="L36" s="35">
        <v>172917</v>
      </c>
      <c r="M36" s="36">
        <f t="shared" si="4"/>
        <v>3.7595310723285276</v>
      </c>
      <c r="N36" s="15"/>
    </row>
    <row r="37" spans="1:14" ht="15.75">
      <c r="A37" s="12"/>
      <c r="B37" s="34" t="s">
        <v>13</v>
      </c>
      <c r="C37" s="35">
        <v>1397</v>
      </c>
      <c r="D37" s="35">
        <v>1478</v>
      </c>
      <c r="E37" s="36">
        <f t="shared" si="0"/>
        <v>5.7981388690050206</v>
      </c>
      <c r="F37" s="36">
        <f t="shared" si="2"/>
        <v>1.5671388582576979</v>
      </c>
      <c r="G37" s="35">
        <v>14459</v>
      </c>
      <c r="H37" s="35">
        <v>11211</v>
      </c>
      <c r="I37" s="36">
        <f t="shared" si="1"/>
        <v>-22.463517532332801</v>
      </c>
      <c r="J37" s="36">
        <f t="shared" si="3"/>
        <v>1.289059266141124</v>
      </c>
      <c r="K37" s="79"/>
      <c r="L37" s="35">
        <v>75707</v>
      </c>
      <c r="M37" s="36">
        <f t="shared" si="4"/>
        <v>1.6460083097253355</v>
      </c>
      <c r="N37" s="15"/>
    </row>
    <row r="38" spans="1:14" ht="15.75">
      <c r="A38" s="12"/>
      <c r="B38" s="34" t="s">
        <v>11</v>
      </c>
      <c r="C38" s="35">
        <v>2512</v>
      </c>
      <c r="D38" s="35">
        <v>2346</v>
      </c>
      <c r="E38" s="36">
        <f t="shared" si="0"/>
        <v>-6.6082802547770658</v>
      </c>
      <c r="F38" s="36">
        <f t="shared" si="2"/>
        <v>2.4874883365849523</v>
      </c>
      <c r="G38" s="35">
        <v>23341</v>
      </c>
      <c r="H38" s="35">
        <v>20724</v>
      </c>
      <c r="I38" s="36">
        <f t="shared" si="1"/>
        <v>-11.21203033289062</v>
      </c>
      <c r="J38" s="36">
        <f t="shared" si="3"/>
        <v>2.3828796924010929</v>
      </c>
      <c r="K38" s="79"/>
      <c r="L38" s="35">
        <v>115607</v>
      </c>
      <c r="M38" s="36">
        <f t="shared" si="4"/>
        <v>2.5135071084895304</v>
      </c>
      <c r="N38" s="15"/>
    </row>
    <row r="39" spans="1:14" ht="15.75">
      <c r="A39" s="12"/>
      <c r="B39" s="34" t="s">
        <v>22</v>
      </c>
      <c r="C39" s="35">
        <v>503</v>
      </c>
      <c r="D39" s="35">
        <v>606</v>
      </c>
      <c r="E39" s="36">
        <f t="shared" si="0"/>
        <v>20.477137176938378</v>
      </c>
      <c r="F39" s="36">
        <f t="shared" si="2"/>
        <v>0.64254813809483413</v>
      </c>
      <c r="G39" s="35">
        <v>7870</v>
      </c>
      <c r="H39" s="35">
        <v>5687</v>
      </c>
      <c r="I39" s="36">
        <f t="shared" si="1"/>
        <v>-27.73824650571791</v>
      </c>
      <c r="J39" s="36">
        <f t="shared" si="3"/>
        <v>0.65390063745826166</v>
      </c>
      <c r="K39" s="79"/>
      <c r="L39" s="35">
        <v>26527</v>
      </c>
      <c r="M39" s="36">
        <f t="shared" si="4"/>
        <v>0.5767453793187417</v>
      </c>
      <c r="N39" s="15"/>
    </row>
    <row r="40" spans="1:14" ht="15.75">
      <c r="A40" s="12"/>
      <c r="B40" s="34" t="s">
        <v>15</v>
      </c>
      <c r="C40" s="35">
        <v>742</v>
      </c>
      <c r="D40" s="35">
        <v>979</v>
      </c>
      <c r="E40" s="36">
        <f t="shared" si="0"/>
        <v>31.940700808625344</v>
      </c>
      <c r="F40" s="36">
        <f t="shared" si="2"/>
        <v>1.0380439392654168</v>
      </c>
      <c r="G40" s="35">
        <v>7647</v>
      </c>
      <c r="H40" s="35">
        <v>9365</v>
      </c>
      <c r="I40" s="36">
        <f t="shared" si="1"/>
        <v>22.466326664051262</v>
      </c>
      <c r="J40" s="36">
        <f t="shared" si="3"/>
        <v>1.0768031422185018</v>
      </c>
      <c r="K40" s="79"/>
      <c r="L40" s="35">
        <v>47760</v>
      </c>
      <c r="M40" s="36">
        <f t="shared" si="4"/>
        <v>1.038389539573382</v>
      </c>
      <c r="N40" s="15"/>
    </row>
    <row r="41" spans="1:14" ht="15.75">
      <c r="A41" s="12"/>
      <c r="B41" s="34" t="s">
        <v>6</v>
      </c>
      <c r="C41" s="35">
        <v>1642</v>
      </c>
      <c r="D41" s="35">
        <v>1971</v>
      </c>
      <c r="E41" s="36">
        <f t="shared" si="0"/>
        <v>20.036540803897694</v>
      </c>
      <c r="F41" s="36">
        <f t="shared" si="2"/>
        <v>2.0898719144965647</v>
      </c>
      <c r="G41" s="35">
        <v>14607</v>
      </c>
      <c r="H41" s="35">
        <v>17504</v>
      </c>
      <c r="I41" s="36">
        <f t="shared" si="1"/>
        <v>19.83295680153352</v>
      </c>
      <c r="J41" s="36">
        <f t="shared" si="3"/>
        <v>2.012638782850257</v>
      </c>
      <c r="K41" s="79"/>
      <c r="L41" s="35">
        <v>86289</v>
      </c>
      <c r="M41" s="36">
        <f t="shared" si="4"/>
        <v>1.8760802969063557</v>
      </c>
      <c r="N41" s="15"/>
    </row>
    <row r="42" spans="1:14" ht="15.75">
      <c r="A42" s="12"/>
      <c r="B42" s="34" t="s">
        <v>74</v>
      </c>
      <c r="C42" s="35">
        <v>154</v>
      </c>
      <c r="D42" s="35">
        <v>163</v>
      </c>
      <c r="E42" s="36">
        <f t="shared" si="0"/>
        <v>5.8441558441558517</v>
      </c>
      <c r="F42" s="36">
        <f t="shared" si="2"/>
        <v>0.17283060480108575</v>
      </c>
      <c r="G42" s="35">
        <v>1356</v>
      </c>
      <c r="H42" s="35">
        <v>1437</v>
      </c>
      <c r="I42" s="36">
        <f t="shared" si="1"/>
        <v>5.9734513274336321</v>
      </c>
      <c r="J42" s="36">
        <f t="shared" si="3"/>
        <v>0.16522862951073009</v>
      </c>
      <c r="K42" s="79"/>
      <c r="L42" s="35">
        <v>5526</v>
      </c>
      <c r="M42" s="36">
        <f t="shared" si="4"/>
        <v>0.1201453223551614</v>
      </c>
      <c r="N42" s="15"/>
    </row>
    <row r="43" spans="1:14" ht="15.75">
      <c r="A43" s="12"/>
      <c r="B43" s="34" t="s">
        <v>3</v>
      </c>
      <c r="C43" s="35">
        <v>4764</v>
      </c>
      <c r="D43" s="35">
        <v>5087</v>
      </c>
      <c r="E43" s="36">
        <f t="shared" si="0"/>
        <v>6.7800167926112431</v>
      </c>
      <c r="F43" s="36">
        <f t="shared" si="2"/>
        <v>5.3937993044363388</v>
      </c>
      <c r="G43" s="35">
        <v>50165</v>
      </c>
      <c r="H43" s="35">
        <v>50180</v>
      </c>
      <c r="I43" s="36">
        <f t="shared" si="1"/>
        <v>2.990132562543657E-2</v>
      </c>
      <c r="J43" s="36">
        <f t="shared" si="3"/>
        <v>5.7697791432487371</v>
      </c>
      <c r="K43" s="79"/>
      <c r="L43" s="35">
        <v>256952</v>
      </c>
      <c r="M43" s="36">
        <f t="shared" si="4"/>
        <v>5.5866052967432918</v>
      </c>
      <c r="N43" s="15"/>
    </row>
    <row r="44" spans="1:14" ht="15.75">
      <c r="A44" s="12"/>
      <c r="B44" s="34" t="s">
        <v>20</v>
      </c>
      <c r="C44" s="35">
        <v>549</v>
      </c>
      <c r="D44" s="35">
        <v>234</v>
      </c>
      <c r="E44" s="36">
        <f t="shared" si="0"/>
        <v>-57.377049180327866</v>
      </c>
      <c r="F44" s="36">
        <f t="shared" si="2"/>
        <v>0.24811264738315378</v>
      </c>
      <c r="G44" s="35">
        <v>6135</v>
      </c>
      <c r="H44" s="35">
        <v>3134</v>
      </c>
      <c r="I44" s="36">
        <f t="shared" si="1"/>
        <v>-48.916055419722902</v>
      </c>
      <c r="J44" s="36">
        <f t="shared" si="3"/>
        <v>0.36035248774295625</v>
      </c>
      <c r="K44" s="79"/>
      <c r="L44" s="35">
        <v>44035</v>
      </c>
      <c r="M44" s="36">
        <f t="shared" si="4"/>
        <v>0.95740124319752662</v>
      </c>
      <c r="N44" s="15"/>
    </row>
    <row r="45" spans="1:14" ht="15.75">
      <c r="A45" s="12"/>
      <c r="B45" s="34" t="s">
        <v>7</v>
      </c>
      <c r="C45" s="35">
        <v>2086</v>
      </c>
      <c r="D45" s="35">
        <v>2138</v>
      </c>
      <c r="E45" s="36">
        <f t="shared" si="0"/>
        <v>2.4928092042185934</v>
      </c>
      <c r="F45" s="36">
        <f t="shared" si="2"/>
        <v>2.2669437611332599</v>
      </c>
      <c r="G45" s="35">
        <v>19678</v>
      </c>
      <c r="H45" s="35">
        <v>18789</v>
      </c>
      <c r="I45" s="36">
        <f t="shared" si="1"/>
        <v>-4.5177355422299055</v>
      </c>
      <c r="J45" s="36">
        <f t="shared" si="3"/>
        <v>2.1603902017238048</v>
      </c>
      <c r="K45" s="79"/>
      <c r="L45" s="35">
        <v>100603</v>
      </c>
      <c r="M45" s="36">
        <f t="shared" si="4"/>
        <v>2.1872927732349443</v>
      </c>
      <c r="N45" s="15"/>
    </row>
    <row r="46" spans="1:14" ht="15.75">
      <c r="A46" s="12"/>
      <c r="B46" s="34" t="s">
        <v>232</v>
      </c>
      <c r="C46" s="35">
        <v>10103</v>
      </c>
      <c r="D46" s="35">
        <v>5787</v>
      </c>
      <c r="E46" s="36">
        <f t="shared" si="0"/>
        <v>-42.719984163119861</v>
      </c>
      <c r="F46" s="36">
        <f t="shared" si="2"/>
        <v>6.1360166256679953</v>
      </c>
      <c r="G46" s="35">
        <v>78370</v>
      </c>
      <c r="H46" s="35">
        <v>53513</v>
      </c>
      <c r="I46" s="36">
        <f t="shared" si="1"/>
        <v>-31.717493939007269</v>
      </c>
      <c r="J46" s="36">
        <f t="shared" si="3"/>
        <v>6.1530129791285315</v>
      </c>
      <c r="K46" s="79"/>
      <c r="L46" s="35">
        <v>504606</v>
      </c>
      <c r="M46" s="36">
        <f t="shared" si="4"/>
        <v>10.971055109002638</v>
      </c>
      <c r="N46" s="15"/>
    </row>
    <row r="47" spans="1:14" ht="15.75">
      <c r="A47" s="12"/>
      <c r="B47" s="34" t="s">
        <v>29</v>
      </c>
      <c r="C47" s="35">
        <v>1</v>
      </c>
      <c r="D47" s="35">
        <v>0</v>
      </c>
      <c r="E47" s="36">
        <f t="shared" si="0"/>
        <v>-100</v>
      </c>
      <c r="F47" s="36">
        <f t="shared" si="2"/>
        <v>0</v>
      </c>
      <c r="G47" s="35">
        <v>4</v>
      </c>
      <c r="H47" s="35">
        <v>3</v>
      </c>
      <c r="I47" s="36">
        <f t="shared" si="1"/>
        <v>-25</v>
      </c>
      <c r="J47" s="36">
        <f t="shared" si="3"/>
        <v>3.4494494678649287E-4</v>
      </c>
      <c r="K47" s="79"/>
      <c r="L47" s="35">
        <v>43</v>
      </c>
      <c r="M47" s="36">
        <f t="shared" si="4"/>
        <v>9.3489845480853066E-4</v>
      </c>
      <c r="N47" s="15"/>
    </row>
    <row r="48" spans="1:14" ht="15.75">
      <c r="A48" s="12"/>
      <c r="B48" s="34" t="s">
        <v>28</v>
      </c>
      <c r="C48" s="35">
        <v>1</v>
      </c>
      <c r="D48" s="35">
        <v>1</v>
      </c>
      <c r="E48" s="36">
        <f t="shared" si="0"/>
        <v>0</v>
      </c>
      <c r="F48" s="36">
        <f t="shared" si="2"/>
        <v>1.0603104589023667E-3</v>
      </c>
      <c r="G48" s="35">
        <v>20</v>
      </c>
      <c r="H48" s="35">
        <v>14</v>
      </c>
      <c r="I48" s="36">
        <f t="shared" si="1"/>
        <v>-30.000000000000004</v>
      </c>
      <c r="J48" s="36">
        <f t="shared" si="3"/>
        <v>1.6097430850036333E-3</v>
      </c>
      <c r="K48" s="79"/>
      <c r="L48" s="35">
        <v>100</v>
      </c>
      <c r="M48" s="36">
        <f>+(L48*100)/$L$50</f>
        <v>2.1741824530430946E-3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2.4785679964691278E-3</v>
      </c>
      <c r="N49" s="15"/>
    </row>
    <row r="50" spans="1:14" ht="15.75">
      <c r="A50" s="12"/>
      <c r="B50" s="40" t="s">
        <v>70</v>
      </c>
      <c r="C50" s="37">
        <f>SUM(C16:C49)</f>
        <v>91558</v>
      </c>
      <c r="D50" s="37">
        <f>SUM(D16:D49)</f>
        <v>94312</v>
      </c>
      <c r="E50" s="38">
        <f t="shared" si="0"/>
        <v>3.00792939994321</v>
      </c>
      <c r="F50" s="38">
        <f>SUM(F16:F49)</f>
        <v>100</v>
      </c>
      <c r="G50" s="37">
        <f>SUM(G16:G49)</f>
        <v>857309</v>
      </c>
      <c r="H50" s="37">
        <f>SUM(H16:H49)</f>
        <v>869704</v>
      </c>
      <c r="I50" s="38">
        <f t="shared" si="1"/>
        <v>1.4458030885013518</v>
      </c>
      <c r="J50" s="38">
        <f>SUM(J16:J49)</f>
        <v>100.00000000000001</v>
      </c>
      <c r="K50" s="79"/>
      <c r="L50" s="37">
        <f>SUM(L16:L49)</f>
        <v>4599430</v>
      </c>
      <c r="M50" s="38">
        <f>SUM(M16:M49)</f>
        <v>99.999999999999986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319</v>
      </c>
      <c r="D53" s="104"/>
      <c r="E53" s="101" t="s">
        <v>316</v>
      </c>
      <c r="F53" s="101" t="s">
        <v>305</v>
      </c>
      <c r="G53" s="105" t="s">
        <v>320</v>
      </c>
      <c r="H53" s="106"/>
      <c r="I53" s="101" t="s">
        <v>316</v>
      </c>
      <c r="J53" s="101" t="s">
        <v>306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318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34</v>
      </c>
      <c r="D56" s="35">
        <v>40</v>
      </c>
      <c r="E56" s="36">
        <f t="shared" ref="E56:E90" si="5">IF(ISBLANK(D56),"",(IFERROR(((D56/C56-1)*100),"")))</f>
        <v>17.647058823529417</v>
      </c>
      <c r="F56" s="36">
        <f>+(D56*100)/$D$90</f>
        <v>8.1898405028562063E-2</v>
      </c>
      <c r="G56" s="35">
        <v>385</v>
      </c>
      <c r="H56" s="35">
        <v>488</v>
      </c>
      <c r="I56" s="36">
        <f t="shared" ref="I56:I90" si="6">IF(ISBLANK(H56),"",(IFERROR(((H56/G56-1)*100),"")))</f>
        <v>26.753246753246749</v>
      </c>
      <c r="J56" s="36">
        <f>+(H56*100)/$H$90</f>
        <v>0.10702740164664289</v>
      </c>
      <c r="K56" s="79"/>
      <c r="L56" s="35">
        <v>1978</v>
      </c>
      <c r="M56" s="36">
        <f>+(L56*100)/$L$90</f>
        <v>7.8633010042206603E-2</v>
      </c>
      <c r="N56" s="85"/>
    </row>
    <row r="57" spans="1:14" ht="15.75">
      <c r="A57" s="12"/>
      <c r="B57" s="34" t="s">
        <v>0</v>
      </c>
      <c r="C57" s="35">
        <v>10676</v>
      </c>
      <c r="D57" s="35">
        <v>10831</v>
      </c>
      <c r="E57" s="36">
        <f t="shared" si="5"/>
        <v>1.4518546272011879</v>
      </c>
      <c r="F57" s="36">
        <f t="shared" ref="F57:F89" si="7">+(D57*100)/$D$90</f>
        <v>22.176040621608895</v>
      </c>
      <c r="G57" s="35">
        <v>81564</v>
      </c>
      <c r="H57" s="35">
        <v>92225</v>
      </c>
      <c r="I57" s="36">
        <f t="shared" si="6"/>
        <v>13.070717473395121</v>
      </c>
      <c r="J57" s="36">
        <f t="shared" ref="J57:J89" si="8">+(H57*100)/$H$90</f>
        <v>20.226643682093528</v>
      </c>
      <c r="K57" s="79"/>
      <c r="L57" s="35">
        <v>399093</v>
      </c>
      <c r="M57" s="36">
        <f t="shared" ref="M57:M89" si="9">+(L57*100)/$L$90</f>
        <v>15.865462020613935</v>
      </c>
      <c r="N57" s="85"/>
    </row>
    <row r="58" spans="1:14" ht="15.75">
      <c r="A58" s="12"/>
      <c r="B58" s="34" t="s">
        <v>23</v>
      </c>
      <c r="C58" s="35">
        <v>149</v>
      </c>
      <c r="D58" s="35">
        <v>135</v>
      </c>
      <c r="E58" s="36">
        <f t="shared" si="5"/>
        <v>-9.3959731543624141</v>
      </c>
      <c r="F58" s="36">
        <f t="shared" si="7"/>
        <v>0.27640711697139697</v>
      </c>
      <c r="G58" s="35">
        <v>2092</v>
      </c>
      <c r="H58" s="35">
        <v>1494</v>
      </c>
      <c r="I58" s="36">
        <f t="shared" si="6"/>
        <v>-28.585086042065011</v>
      </c>
      <c r="J58" s="36">
        <f t="shared" si="8"/>
        <v>0.32766175831984523</v>
      </c>
      <c r="K58" s="79"/>
      <c r="L58" s="35">
        <v>9290</v>
      </c>
      <c r="M58" s="36">
        <f t="shared" si="9"/>
        <v>0.36931277213958513</v>
      </c>
      <c r="N58" s="85"/>
    </row>
    <row r="59" spans="1:14" ht="15.75">
      <c r="A59" s="12"/>
      <c r="B59" s="34" t="s">
        <v>2</v>
      </c>
      <c r="C59" s="35">
        <v>2506</v>
      </c>
      <c r="D59" s="35">
        <v>3414</v>
      </c>
      <c r="E59" s="36">
        <f t="shared" si="5"/>
        <v>36.233040702314455</v>
      </c>
      <c r="F59" s="36">
        <f t="shared" si="7"/>
        <v>6.990028869187773</v>
      </c>
      <c r="G59" s="35">
        <v>24965</v>
      </c>
      <c r="H59" s="35">
        <v>29336</v>
      </c>
      <c r="I59" s="36">
        <f t="shared" si="6"/>
        <v>17.508511916683368</v>
      </c>
      <c r="J59" s="36">
        <f t="shared" si="8"/>
        <v>6.433925931774418</v>
      </c>
      <c r="K59" s="79"/>
      <c r="L59" s="35">
        <v>144912</v>
      </c>
      <c r="M59" s="36">
        <f t="shared" si="9"/>
        <v>5.7608021998160988</v>
      </c>
      <c r="N59" s="85"/>
    </row>
    <row r="60" spans="1:14" ht="15.75">
      <c r="A60" s="12"/>
      <c r="B60" s="34" t="s">
        <v>231</v>
      </c>
      <c r="C60" s="35">
        <v>9413</v>
      </c>
      <c r="D60" s="35">
        <v>11311</v>
      </c>
      <c r="E60" s="36">
        <f t="shared" si="5"/>
        <v>20.163603527037075</v>
      </c>
      <c r="F60" s="36">
        <f t="shared" si="7"/>
        <v>23.158821481951637</v>
      </c>
      <c r="G60" s="35">
        <v>104775</v>
      </c>
      <c r="H60" s="35">
        <v>111389</v>
      </c>
      <c r="I60" s="36">
        <f t="shared" si="6"/>
        <v>6.3125745645430609</v>
      </c>
      <c r="J60" s="36">
        <f t="shared" si="8"/>
        <v>24.429662381184233</v>
      </c>
      <c r="K60" s="79"/>
      <c r="L60" s="35">
        <v>607811</v>
      </c>
      <c r="M60" s="36">
        <f t="shared" si="9"/>
        <v>24.162794978141374</v>
      </c>
      <c r="N60" s="85"/>
    </row>
    <row r="61" spans="1:14" ht="15.75">
      <c r="A61" s="12"/>
      <c r="B61" s="34" t="s">
        <v>5</v>
      </c>
      <c r="C61" s="35">
        <v>751</v>
      </c>
      <c r="D61" s="35">
        <v>414</v>
      </c>
      <c r="E61" s="36">
        <f t="shared" si="5"/>
        <v>-44.873501997336888</v>
      </c>
      <c r="F61" s="36">
        <f t="shared" si="7"/>
        <v>0.84764849204561743</v>
      </c>
      <c r="G61" s="35">
        <v>4677</v>
      </c>
      <c r="H61" s="35">
        <v>4340</v>
      </c>
      <c r="I61" s="36">
        <f t="shared" si="6"/>
        <v>-7.2054735941843084</v>
      </c>
      <c r="J61" s="36">
        <f t="shared" si="8"/>
        <v>0.95184205562793067</v>
      </c>
      <c r="K61" s="79"/>
      <c r="L61" s="35">
        <v>24725</v>
      </c>
      <c r="M61" s="36">
        <f t="shared" si="9"/>
        <v>0.98291262552758263</v>
      </c>
      <c r="N61" s="85"/>
    </row>
    <row r="62" spans="1:14" ht="15.75">
      <c r="A62" s="12"/>
      <c r="B62" s="34" t="s">
        <v>9</v>
      </c>
      <c r="C62" s="35">
        <v>916</v>
      </c>
      <c r="D62" s="35">
        <v>1280</v>
      </c>
      <c r="E62" s="36">
        <f t="shared" si="5"/>
        <v>39.737991266375538</v>
      </c>
      <c r="F62" s="36">
        <f t="shared" si="7"/>
        <v>2.620748960913986</v>
      </c>
      <c r="G62" s="35">
        <v>10058</v>
      </c>
      <c r="H62" s="35">
        <v>11422</v>
      </c>
      <c r="I62" s="36">
        <f t="shared" si="6"/>
        <v>13.561344203619008</v>
      </c>
      <c r="J62" s="36">
        <f t="shared" si="8"/>
        <v>2.5050552901802359</v>
      </c>
      <c r="K62" s="79"/>
      <c r="L62" s="35">
        <v>50045</v>
      </c>
      <c r="M62" s="36">
        <f t="shared" si="9"/>
        <v>1.9894787601426844</v>
      </c>
      <c r="N62" s="85"/>
    </row>
    <row r="63" spans="1:14" ht="15.75">
      <c r="A63" s="12"/>
      <c r="B63" s="34" t="s">
        <v>10</v>
      </c>
      <c r="C63" s="35">
        <v>567</v>
      </c>
      <c r="D63" s="35">
        <v>697</v>
      </c>
      <c r="E63" s="36">
        <f t="shared" si="5"/>
        <v>22.92768959435627</v>
      </c>
      <c r="F63" s="36">
        <f t="shared" si="7"/>
        <v>1.427079707622694</v>
      </c>
      <c r="G63" s="35">
        <v>7043</v>
      </c>
      <c r="H63" s="35">
        <v>6998</v>
      </c>
      <c r="I63" s="36">
        <f t="shared" si="6"/>
        <v>-0.63893227317903811</v>
      </c>
      <c r="J63" s="36">
        <f t="shared" si="8"/>
        <v>1.5347904850885388</v>
      </c>
      <c r="K63" s="79"/>
      <c r="L63" s="35">
        <v>43914</v>
      </c>
      <c r="M63" s="36">
        <f t="shared" si="9"/>
        <v>1.7457482320492725</v>
      </c>
      <c r="N63" s="85"/>
    </row>
    <row r="64" spans="1:14" ht="15.75">
      <c r="A64" s="12"/>
      <c r="B64" s="34" t="s">
        <v>21</v>
      </c>
      <c r="C64" s="35">
        <v>161</v>
      </c>
      <c r="D64" s="35">
        <v>349</v>
      </c>
      <c r="E64" s="36">
        <f t="shared" si="5"/>
        <v>116.77018633540372</v>
      </c>
      <c r="F64" s="36">
        <f t="shared" si="7"/>
        <v>0.71456358387420404</v>
      </c>
      <c r="G64" s="35">
        <v>1886</v>
      </c>
      <c r="H64" s="35">
        <v>2309</v>
      </c>
      <c r="I64" s="36">
        <f t="shared" si="6"/>
        <v>22.428419936373277</v>
      </c>
      <c r="J64" s="36">
        <f t="shared" si="8"/>
        <v>0.50640629180757879</v>
      </c>
      <c r="K64" s="79"/>
      <c r="L64" s="35">
        <v>11196</v>
      </c>
      <c r="M64" s="36">
        <f t="shared" si="9"/>
        <v>0.44508350881321795</v>
      </c>
      <c r="N64" s="85"/>
    </row>
    <row r="65" spans="1:14" ht="15.75">
      <c r="A65" s="12"/>
      <c r="B65" s="34" t="s">
        <v>12</v>
      </c>
      <c r="C65" s="35">
        <v>444</v>
      </c>
      <c r="D65" s="35">
        <v>503</v>
      </c>
      <c r="E65" s="36">
        <f t="shared" si="5"/>
        <v>13.288288288288296</v>
      </c>
      <c r="F65" s="36">
        <f t="shared" si="7"/>
        <v>1.0298724432341679</v>
      </c>
      <c r="G65" s="35">
        <v>6560</v>
      </c>
      <c r="H65" s="35">
        <v>5580</v>
      </c>
      <c r="I65" s="36">
        <f t="shared" si="6"/>
        <v>-14.939024390243905</v>
      </c>
      <c r="J65" s="36">
        <f t="shared" si="8"/>
        <v>1.2237969286644823</v>
      </c>
      <c r="K65" s="79"/>
      <c r="L65" s="35">
        <v>33049</v>
      </c>
      <c r="M65" s="36">
        <f t="shared" si="9"/>
        <v>1.3138232299721366</v>
      </c>
      <c r="N65" s="85"/>
    </row>
    <row r="66" spans="1:14" ht="15.75">
      <c r="A66" s="12"/>
      <c r="B66" s="34" t="s">
        <v>16</v>
      </c>
      <c r="C66" s="35">
        <v>701</v>
      </c>
      <c r="D66" s="35">
        <v>916</v>
      </c>
      <c r="E66" s="36">
        <f t="shared" si="5"/>
        <v>30.670470756062773</v>
      </c>
      <c r="F66" s="36">
        <f t="shared" si="7"/>
        <v>1.8754734751540714</v>
      </c>
      <c r="G66" s="35">
        <v>8438</v>
      </c>
      <c r="H66" s="35">
        <v>8116</v>
      </c>
      <c r="I66" s="36">
        <f t="shared" si="6"/>
        <v>-3.8160701588054069</v>
      </c>
      <c r="J66" s="36">
        <f t="shared" si="8"/>
        <v>1.7799885077134296</v>
      </c>
      <c r="K66" s="79"/>
      <c r="L66" s="35">
        <v>44716</v>
      </c>
      <c r="M66" s="36">
        <f t="shared" si="9"/>
        <v>1.7776307770714412</v>
      </c>
      <c r="N66" s="85"/>
    </row>
    <row r="67" spans="1:14" ht="15.75">
      <c r="A67" s="12"/>
      <c r="B67" s="34" t="s">
        <v>14</v>
      </c>
      <c r="C67" s="35">
        <v>959</v>
      </c>
      <c r="D67" s="35">
        <v>911</v>
      </c>
      <c r="E67" s="36">
        <f t="shared" si="5"/>
        <v>-5.0052137643378565</v>
      </c>
      <c r="F67" s="36">
        <f t="shared" si="7"/>
        <v>1.8652361745255011</v>
      </c>
      <c r="G67" s="35">
        <v>8098</v>
      </c>
      <c r="H67" s="35">
        <v>9181</v>
      </c>
      <c r="I67" s="36">
        <f t="shared" si="6"/>
        <v>13.373672511731293</v>
      </c>
      <c r="J67" s="36">
        <f t="shared" si="8"/>
        <v>2.0135626527004682</v>
      </c>
      <c r="K67" s="79"/>
      <c r="L67" s="35">
        <v>40072</v>
      </c>
      <c r="M67" s="36">
        <f t="shared" si="9"/>
        <v>1.5930141447984343</v>
      </c>
      <c r="N67" s="85"/>
    </row>
    <row r="68" spans="1:14" ht="15.75">
      <c r="A68" s="12"/>
      <c r="B68" s="34" t="s">
        <v>24</v>
      </c>
      <c r="C68" s="35">
        <v>167</v>
      </c>
      <c r="D68" s="35">
        <v>149</v>
      </c>
      <c r="E68" s="36">
        <f t="shared" si="5"/>
        <v>-10.77844311377245</v>
      </c>
      <c r="F68" s="36">
        <f t="shared" si="7"/>
        <v>0.30507155873139369</v>
      </c>
      <c r="G68" s="35">
        <v>2014</v>
      </c>
      <c r="H68" s="35">
        <v>1549</v>
      </c>
      <c r="I68" s="36">
        <f t="shared" si="6"/>
        <v>-23.088381330685202</v>
      </c>
      <c r="J68" s="36">
        <f t="shared" si="8"/>
        <v>0.33972427284969231</v>
      </c>
      <c r="K68" s="79"/>
      <c r="L68" s="35">
        <v>10140</v>
      </c>
      <c r="M68" s="36">
        <f t="shared" si="9"/>
        <v>0.40310349940746965</v>
      </c>
      <c r="N68" s="85"/>
    </row>
    <row r="69" spans="1:14" ht="15.75">
      <c r="A69" s="12"/>
      <c r="B69" s="34" t="s">
        <v>18</v>
      </c>
      <c r="C69" s="35">
        <v>1262</v>
      </c>
      <c r="D69" s="35">
        <v>1112</v>
      </c>
      <c r="E69" s="36">
        <f t="shared" si="5"/>
        <v>-11.88589540412044</v>
      </c>
      <c r="F69" s="36">
        <f t="shared" si="7"/>
        <v>2.2767756597940254</v>
      </c>
      <c r="G69" s="35">
        <v>9868</v>
      </c>
      <c r="H69" s="35">
        <v>8265</v>
      </c>
      <c r="I69" s="36">
        <f t="shared" si="6"/>
        <v>-16.244426428860969</v>
      </c>
      <c r="J69" s="36">
        <f t="shared" si="8"/>
        <v>1.8126669561670155</v>
      </c>
      <c r="K69" s="79"/>
      <c r="L69" s="35">
        <v>34976</v>
      </c>
      <c r="M69" s="36">
        <f t="shared" si="9"/>
        <v>1.39042879637827</v>
      </c>
      <c r="N69" s="85"/>
    </row>
    <row r="70" spans="1:14" ht="15.75">
      <c r="A70" s="12"/>
      <c r="B70" s="34" t="s">
        <v>1</v>
      </c>
      <c r="C70" s="35">
        <v>3869</v>
      </c>
      <c r="D70" s="35">
        <v>3647</v>
      </c>
      <c r="E70" s="36">
        <f t="shared" si="5"/>
        <v>-5.737916774360297</v>
      </c>
      <c r="F70" s="36">
        <f t="shared" si="7"/>
        <v>7.467087078479147</v>
      </c>
      <c r="G70" s="35">
        <v>42725</v>
      </c>
      <c r="H70" s="35">
        <v>40551</v>
      </c>
      <c r="I70" s="36">
        <f t="shared" si="6"/>
        <v>-5.0883557636044463</v>
      </c>
      <c r="J70" s="36">
        <f t="shared" si="8"/>
        <v>8.8935823036332291</v>
      </c>
      <c r="K70" s="79"/>
      <c r="L70" s="35">
        <v>215681</v>
      </c>
      <c r="M70" s="36">
        <f t="shared" si="9"/>
        <v>8.5741386445465935</v>
      </c>
      <c r="N70" s="85"/>
    </row>
    <row r="71" spans="1:14" ht="15.75">
      <c r="A71" s="12"/>
      <c r="B71" s="34" t="s">
        <v>27</v>
      </c>
      <c r="C71" s="35">
        <v>1</v>
      </c>
      <c r="D71" s="35">
        <v>0</v>
      </c>
      <c r="E71" s="36">
        <f t="shared" si="5"/>
        <v>-100</v>
      </c>
      <c r="F71" s="36">
        <f t="shared" si="7"/>
        <v>0</v>
      </c>
      <c r="G71" s="35">
        <v>4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9.1433732607216979E-4</v>
      </c>
      <c r="N71" s="85"/>
    </row>
    <row r="72" spans="1:14" ht="15.75">
      <c r="A72" s="12"/>
      <c r="B72" s="34" t="s">
        <v>26</v>
      </c>
      <c r="C72" s="35">
        <v>1</v>
      </c>
      <c r="D72" s="35">
        <v>1</v>
      </c>
      <c r="E72" s="36">
        <f t="shared" si="5"/>
        <v>0</v>
      </c>
      <c r="F72" s="36">
        <f t="shared" si="7"/>
        <v>2.0474601257140517E-3</v>
      </c>
      <c r="G72" s="35">
        <v>28</v>
      </c>
      <c r="H72" s="35">
        <v>27</v>
      </c>
      <c r="I72" s="36">
        <f t="shared" si="6"/>
        <v>-3.5714285714285698</v>
      </c>
      <c r="J72" s="36">
        <f t="shared" si="8"/>
        <v>5.9215980419249142E-3</v>
      </c>
      <c r="K72" s="79"/>
      <c r="L72" s="35">
        <v>151</v>
      </c>
      <c r="M72" s="36">
        <f t="shared" si="9"/>
        <v>6.0028233146477237E-3</v>
      </c>
      <c r="N72" s="85"/>
    </row>
    <row r="73" spans="1:14" ht="15.75">
      <c r="A73" s="12"/>
      <c r="B73" s="34" t="s">
        <v>8</v>
      </c>
      <c r="C73" s="35">
        <v>746</v>
      </c>
      <c r="D73" s="35">
        <v>421</v>
      </c>
      <c r="E73" s="36">
        <f t="shared" si="5"/>
        <v>-43.565683646112596</v>
      </c>
      <c r="F73" s="36">
        <f t="shared" si="7"/>
        <v>0.86198071292561573</v>
      </c>
      <c r="G73" s="35">
        <v>6661</v>
      </c>
      <c r="H73" s="35">
        <v>5831</v>
      </c>
      <c r="I73" s="36">
        <f t="shared" si="6"/>
        <v>-12.460591502777362</v>
      </c>
      <c r="J73" s="36">
        <f t="shared" si="8"/>
        <v>1.2788458586097842</v>
      </c>
      <c r="K73" s="79"/>
      <c r="L73" s="35">
        <v>40655</v>
      </c>
      <c r="M73" s="36">
        <f t="shared" si="9"/>
        <v>1.6161906083245245</v>
      </c>
      <c r="N73" s="85"/>
    </row>
    <row r="74" spans="1:14" ht="15.75">
      <c r="A74" s="12"/>
      <c r="B74" s="34" t="s">
        <v>19</v>
      </c>
      <c r="C74" s="35">
        <v>580</v>
      </c>
      <c r="D74" s="35">
        <v>345</v>
      </c>
      <c r="E74" s="36">
        <f t="shared" si="5"/>
        <v>-40.517241379310342</v>
      </c>
      <c r="F74" s="36">
        <f t="shared" si="7"/>
        <v>0.70637374337134784</v>
      </c>
      <c r="G74" s="35">
        <v>5293</v>
      </c>
      <c r="H74" s="35">
        <v>4624</v>
      </c>
      <c r="I74" s="36">
        <f t="shared" si="6"/>
        <v>-12.639334970716043</v>
      </c>
      <c r="J74" s="36">
        <f t="shared" si="8"/>
        <v>1.0141284942911408</v>
      </c>
      <c r="K74" s="79"/>
      <c r="L74" s="35">
        <v>23681</v>
      </c>
      <c r="M74" s="36">
        <f t="shared" si="9"/>
        <v>0.94140966168326323</v>
      </c>
      <c r="N74" s="85"/>
    </row>
    <row r="75" spans="1:14" ht="15.75">
      <c r="A75" s="12"/>
      <c r="B75" s="34" t="s">
        <v>17</v>
      </c>
      <c r="C75" s="35">
        <v>483</v>
      </c>
      <c r="D75" s="35">
        <v>703</v>
      </c>
      <c r="E75" s="36">
        <f t="shared" si="5"/>
        <v>45.548654244306405</v>
      </c>
      <c r="F75" s="36">
        <f t="shared" si="7"/>
        <v>1.4393644683769784</v>
      </c>
      <c r="G75" s="35">
        <v>5616</v>
      </c>
      <c r="H75" s="35">
        <v>5380</v>
      </c>
      <c r="I75" s="36">
        <f t="shared" si="6"/>
        <v>-4.2022792022792022</v>
      </c>
      <c r="J75" s="36">
        <f t="shared" si="8"/>
        <v>1.1799332394650384</v>
      </c>
      <c r="K75" s="79"/>
      <c r="L75" s="35">
        <v>27777</v>
      </c>
      <c r="M75" s="36">
        <f t="shared" si="9"/>
        <v>1.1042412133176809</v>
      </c>
      <c r="N75" s="85"/>
    </row>
    <row r="76" spans="1:14" ht="15.75">
      <c r="A76" s="12"/>
      <c r="B76" s="34" t="s">
        <v>4</v>
      </c>
      <c r="C76" s="35">
        <v>1047</v>
      </c>
      <c r="D76" s="35">
        <v>1136</v>
      </c>
      <c r="E76" s="36">
        <f t="shared" si="5"/>
        <v>8.5004775549188061</v>
      </c>
      <c r="F76" s="36">
        <f t="shared" si="7"/>
        <v>2.3259147028111626</v>
      </c>
      <c r="G76" s="35">
        <v>11942</v>
      </c>
      <c r="H76" s="35">
        <v>9413</v>
      </c>
      <c r="I76" s="36">
        <f t="shared" si="6"/>
        <v>-21.177357226595205</v>
      </c>
      <c r="J76" s="36">
        <f t="shared" si="8"/>
        <v>2.064444532171823</v>
      </c>
      <c r="K76" s="79"/>
      <c r="L76" s="35">
        <v>76551</v>
      </c>
      <c r="M76" s="36">
        <f t="shared" si="9"/>
        <v>3.0431928977456812</v>
      </c>
      <c r="N76" s="85"/>
    </row>
    <row r="77" spans="1:14" ht="15.75">
      <c r="A77" s="12"/>
      <c r="B77" s="34" t="s">
        <v>13</v>
      </c>
      <c r="C77" s="35">
        <v>860</v>
      </c>
      <c r="D77" s="35">
        <v>835</v>
      </c>
      <c r="E77" s="36">
        <f t="shared" si="5"/>
        <v>-2.9069767441860517</v>
      </c>
      <c r="F77" s="36">
        <f t="shared" si="7"/>
        <v>1.7096292049712332</v>
      </c>
      <c r="G77" s="35">
        <v>8318</v>
      </c>
      <c r="H77" s="35">
        <v>6625</v>
      </c>
      <c r="I77" s="36">
        <f t="shared" si="6"/>
        <v>-20.353450348641498</v>
      </c>
      <c r="J77" s="36">
        <f t="shared" si="8"/>
        <v>1.4529847047315763</v>
      </c>
      <c r="K77" s="79"/>
      <c r="L77" s="35">
        <v>44813</v>
      </c>
      <c r="M77" s="36">
        <f t="shared" si="9"/>
        <v>1.7814868953596585</v>
      </c>
      <c r="N77" s="85"/>
    </row>
    <row r="78" spans="1:14" ht="15.75">
      <c r="A78" s="12"/>
      <c r="B78" s="34" t="s">
        <v>11</v>
      </c>
      <c r="C78" s="35">
        <v>1205</v>
      </c>
      <c r="D78" s="35">
        <v>1182</v>
      </c>
      <c r="E78" s="36">
        <f t="shared" si="5"/>
        <v>-1.9087136929460624</v>
      </c>
      <c r="F78" s="36">
        <f t="shared" si="7"/>
        <v>2.4200978685940093</v>
      </c>
      <c r="G78" s="35">
        <v>11380</v>
      </c>
      <c r="H78" s="35">
        <v>10508</v>
      </c>
      <c r="I78" s="36">
        <f t="shared" si="6"/>
        <v>-7.6625659050966632</v>
      </c>
      <c r="J78" s="36">
        <f t="shared" si="8"/>
        <v>2.3045982305387778</v>
      </c>
      <c r="K78" s="79"/>
      <c r="L78" s="35">
        <v>62686</v>
      </c>
      <c r="M78" s="36">
        <f t="shared" si="9"/>
        <v>2.4920065053113061</v>
      </c>
      <c r="N78" s="85"/>
    </row>
    <row r="79" spans="1:14" ht="15.75">
      <c r="A79" s="12"/>
      <c r="B79" s="34" t="s">
        <v>22</v>
      </c>
      <c r="C79" s="35">
        <v>194</v>
      </c>
      <c r="D79" s="35">
        <v>222</v>
      </c>
      <c r="E79" s="36">
        <f t="shared" si="5"/>
        <v>14.432989690721643</v>
      </c>
      <c r="F79" s="36">
        <f t="shared" si="7"/>
        <v>0.45453614790851948</v>
      </c>
      <c r="G79" s="35">
        <v>3003</v>
      </c>
      <c r="H79" s="35">
        <v>2368</v>
      </c>
      <c r="I79" s="36">
        <f t="shared" si="6"/>
        <v>-21.14552114552114</v>
      </c>
      <c r="J79" s="36">
        <f t="shared" si="8"/>
        <v>0.5193460801214147</v>
      </c>
      <c r="K79" s="79"/>
      <c r="L79" s="35">
        <v>10733</v>
      </c>
      <c r="M79" s="36">
        <f t="shared" si="9"/>
        <v>0.42667750090141732</v>
      </c>
      <c r="N79" s="85"/>
    </row>
    <row r="80" spans="1:14" ht="15.75">
      <c r="A80" s="12"/>
      <c r="B80" s="34" t="s">
        <v>15</v>
      </c>
      <c r="C80" s="35">
        <v>433</v>
      </c>
      <c r="D80" s="35">
        <v>549</v>
      </c>
      <c r="E80" s="36">
        <f t="shared" si="5"/>
        <v>26.789838337182449</v>
      </c>
      <c r="F80" s="36">
        <f t="shared" si="7"/>
        <v>1.1240556090170144</v>
      </c>
      <c r="G80" s="35">
        <v>4492</v>
      </c>
      <c r="H80" s="35">
        <v>5610</v>
      </c>
      <c r="I80" s="36">
        <f t="shared" si="6"/>
        <v>24.888691006233298</v>
      </c>
      <c r="J80" s="36">
        <f t="shared" si="8"/>
        <v>1.2303764820443988</v>
      </c>
      <c r="K80" s="79"/>
      <c r="L80" s="35">
        <v>28380</v>
      </c>
      <c r="M80" s="36">
        <f t="shared" si="9"/>
        <v>1.1282127527794861</v>
      </c>
      <c r="N80" s="85"/>
    </row>
    <row r="81" spans="1:14" ht="15.75">
      <c r="A81" s="12"/>
      <c r="B81" s="34" t="s">
        <v>6</v>
      </c>
      <c r="C81" s="35">
        <v>876</v>
      </c>
      <c r="D81" s="35">
        <v>985</v>
      </c>
      <c r="E81" s="36">
        <f t="shared" si="5"/>
        <v>12.442922374429234</v>
      </c>
      <c r="F81" s="36">
        <f t="shared" si="7"/>
        <v>2.016748223828341</v>
      </c>
      <c r="G81" s="35">
        <v>8360</v>
      </c>
      <c r="H81" s="35">
        <v>9040</v>
      </c>
      <c r="I81" s="36">
        <f t="shared" si="6"/>
        <v>8.1339712918660378</v>
      </c>
      <c r="J81" s="36">
        <f t="shared" si="8"/>
        <v>1.98263875181486</v>
      </c>
      <c r="K81" s="79"/>
      <c r="L81" s="35">
        <v>49140</v>
      </c>
      <c r="M81" s="36">
        <f t="shared" si="9"/>
        <v>1.9535015740515838</v>
      </c>
      <c r="N81" s="85"/>
    </row>
    <row r="82" spans="1:14" ht="15.75">
      <c r="A82" s="12"/>
      <c r="B82" s="34" t="s">
        <v>74</v>
      </c>
      <c r="C82" s="35">
        <v>87</v>
      </c>
      <c r="D82" s="35">
        <v>74</v>
      </c>
      <c r="E82" s="36">
        <f t="shared" si="5"/>
        <v>-14.942528735632187</v>
      </c>
      <c r="F82" s="36">
        <f t="shared" si="7"/>
        <v>0.15151204930283982</v>
      </c>
      <c r="G82" s="35">
        <v>960</v>
      </c>
      <c r="H82" s="35">
        <v>890</v>
      </c>
      <c r="I82" s="36">
        <f t="shared" si="6"/>
        <v>-7.2916666666666625</v>
      </c>
      <c r="J82" s="36">
        <f t="shared" si="8"/>
        <v>0.19519341693752496</v>
      </c>
      <c r="K82" s="79"/>
      <c r="L82" s="35">
        <v>3776</v>
      </c>
      <c r="M82" s="36">
        <f t="shared" si="9"/>
        <v>0.15011033666297885</v>
      </c>
      <c r="N82" s="85"/>
    </row>
    <row r="83" spans="1:14" ht="15.75">
      <c r="A83" s="12"/>
      <c r="B83" s="34" t="s">
        <v>3</v>
      </c>
      <c r="C83" s="35">
        <v>2215</v>
      </c>
      <c r="D83" s="35">
        <v>2334</v>
      </c>
      <c r="E83" s="36">
        <f t="shared" si="5"/>
        <v>5.3724604966139955</v>
      </c>
      <c r="F83" s="36">
        <f t="shared" si="7"/>
        <v>4.7787719334165963</v>
      </c>
      <c r="G83" s="35">
        <v>24444</v>
      </c>
      <c r="H83" s="35">
        <v>23533</v>
      </c>
      <c r="I83" s="36">
        <f t="shared" si="6"/>
        <v>-3.7268859433807866</v>
      </c>
      <c r="J83" s="36">
        <f t="shared" si="8"/>
        <v>5.1612209896525556</v>
      </c>
      <c r="K83" s="79"/>
      <c r="L83" s="35">
        <v>126313</v>
      </c>
      <c r="M83" s="36">
        <f t="shared" si="9"/>
        <v>5.0214213333979991</v>
      </c>
      <c r="N83" s="85"/>
    </row>
    <row r="84" spans="1:14" ht="15.75">
      <c r="A84" s="12"/>
      <c r="B84" s="34" t="s">
        <v>20</v>
      </c>
      <c r="C84" s="35">
        <v>193</v>
      </c>
      <c r="D84" s="35">
        <v>98</v>
      </c>
      <c r="E84" s="36">
        <f t="shared" si="5"/>
        <v>-49.222797927461137</v>
      </c>
      <c r="F84" s="36">
        <f t="shared" si="7"/>
        <v>0.20065109231997708</v>
      </c>
      <c r="G84" s="35">
        <v>2747</v>
      </c>
      <c r="H84" s="35">
        <v>1473</v>
      </c>
      <c r="I84" s="36">
        <f t="shared" si="6"/>
        <v>-46.377866763742261</v>
      </c>
      <c r="J84" s="36">
        <f t="shared" si="8"/>
        <v>0.32305607095390365</v>
      </c>
      <c r="K84" s="79"/>
      <c r="L84" s="35">
        <v>23858</v>
      </c>
      <c r="M84" s="36">
        <f t="shared" si="9"/>
        <v>0.94844608371434036</v>
      </c>
      <c r="N84" s="85"/>
    </row>
    <row r="85" spans="1:14" ht="15.75">
      <c r="A85" s="12"/>
      <c r="B85" s="34" t="s">
        <v>7</v>
      </c>
      <c r="C85" s="35">
        <v>1089</v>
      </c>
      <c r="D85" s="35">
        <v>1129</v>
      </c>
      <c r="E85" s="36">
        <f t="shared" si="5"/>
        <v>3.6730945821854988</v>
      </c>
      <c r="F85" s="36">
        <f t="shared" si="7"/>
        <v>2.3115824819311643</v>
      </c>
      <c r="G85" s="35">
        <v>10136</v>
      </c>
      <c r="H85" s="35">
        <v>9694</v>
      </c>
      <c r="I85" s="36">
        <f t="shared" si="6"/>
        <v>-4.3606945540647146</v>
      </c>
      <c r="J85" s="36">
        <f t="shared" si="8"/>
        <v>2.1260730154970413</v>
      </c>
      <c r="K85" s="79"/>
      <c r="L85" s="35">
        <v>53597</v>
      </c>
      <c r="M85" s="36">
        <f t="shared" si="9"/>
        <v>2.1306842463256559</v>
      </c>
      <c r="N85" s="85"/>
    </row>
    <row r="86" spans="1:14" ht="15.75">
      <c r="A86" s="12"/>
      <c r="B86" s="34" t="s">
        <v>232</v>
      </c>
      <c r="C86" s="35">
        <v>5459</v>
      </c>
      <c r="D86" s="35">
        <v>3118</v>
      </c>
      <c r="E86" s="36">
        <f t="shared" si="5"/>
        <v>-42.883311961897789</v>
      </c>
      <c r="F86" s="36">
        <f t="shared" si="7"/>
        <v>6.3839806719764134</v>
      </c>
      <c r="G86" s="35">
        <v>40779</v>
      </c>
      <c r="H86" s="35">
        <v>27693</v>
      </c>
      <c r="I86" s="36">
        <f t="shared" si="6"/>
        <v>-32.090046347384686</v>
      </c>
      <c r="J86" s="36">
        <f t="shared" si="8"/>
        <v>6.0735857250009868</v>
      </c>
      <c r="K86" s="79"/>
      <c r="L86" s="35">
        <v>271635</v>
      </c>
      <c r="M86" s="36">
        <f t="shared" si="9"/>
        <v>10.798522589896255</v>
      </c>
      <c r="N86" s="85"/>
    </row>
    <row r="87" spans="1:14" ht="15.75">
      <c r="A87" s="12"/>
      <c r="B87" s="34" t="s">
        <v>29</v>
      </c>
      <c r="C87" s="35">
        <v>1</v>
      </c>
      <c r="D87" s="35">
        <v>0</v>
      </c>
      <c r="E87" s="36">
        <f t="shared" si="5"/>
        <v>-100</v>
      </c>
      <c r="F87" s="36">
        <f t="shared" si="7"/>
        <v>0</v>
      </c>
      <c r="G87" s="35">
        <v>3</v>
      </c>
      <c r="H87" s="35">
        <v>1</v>
      </c>
      <c r="I87" s="36">
        <f t="shared" si="6"/>
        <v>-66.666666666666671</v>
      </c>
      <c r="J87" s="36">
        <f t="shared" si="8"/>
        <v>2.1931844599721903E-4</v>
      </c>
      <c r="K87" s="79"/>
      <c r="L87" s="35">
        <v>12</v>
      </c>
      <c r="M87" s="36">
        <f t="shared" si="9"/>
        <v>4.7704556142895817E-4</v>
      </c>
      <c r="N87" s="85"/>
    </row>
    <row r="88" spans="1:14" ht="15.75">
      <c r="A88" s="12"/>
      <c r="B88" s="34" t="s">
        <v>28</v>
      </c>
      <c r="C88" s="35">
        <v>0</v>
      </c>
      <c r="D88" s="35">
        <v>0</v>
      </c>
      <c r="E88" s="36" t="str">
        <f t="shared" si="5"/>
        <v/>
      </c>
      <c r="F88" s="36">
        <f t="shared" si="7"/>
        <v>0</v>
      </c>
      <c r="G88" s="35">
        <v>6</v>
      </c>
      <c r="H88" s="35">
        <v>5</v>
      </c>
      <c r="I88" s="36">
        <f t="shared" si="6"/>
        <v>-16.666666666666664</v>
      </c>
      <c r="J88" s="36">
        <f t="shared" si="8"/>
        <v>1.0965922299860952E-3</v>
      </c>
      <c r="K88" s="79"/>
      <c r="L88" s="35">
        <v>43</v>
      </c>
      <c r="M88" s="36">
        <f t="shared" si="9"/>
        <v>1.7094132617871001E-3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2.4249816039305372E-3</v>
      </c>
      <c r="N89" s="85"/>
    </row>
    <row r="90" spans="1:14" ht="15.75">
      <c r="A90" s="12"/>
      <c r="B90" s="40" t="s">
        <v>70</v>
      </c>
      <c r="C90" s="37">
        <f>SUM(C56:C89)</f>
        <v>48045</v>
      </c>
      <c r="D90" s="37">
        <f>SUM(D56:D89)</f>
        <v>48841</v>
      </c>
      <c r="E90" s="38">
        <f t="shared" si="5"/>
        <v>1.6567801019877093</v>
      </c>
      <c r="F90" s="38">
        <f>SUM(F56:F89)</f>
        <v>99.999999999999986</v>
      </c>
      <c r="G90" s="37">
        <f>SUM(G56:G89)</f>
        <v>459320</v>
      </c>
      <c r="H90" s="37">
        <f>SUM(H56:H89)</f>
        <v>455958</v>
      </c>
      <c r="I90" s="38">
        <f t="shared" si="6"/>
        <v>-0.73195158059740084</v>
      </c>
      <c r="J90" s="38">
        <f>SUM(J56:J89)</f>
        <v>100</v>
      </c>
      <c r="K90" s="79"/>
      <c r="L90" s="37">
        <f>SUM(L56:L89)</f>
        <v>2515483</v>
      </c>
      <c r="M90" s="38">
        <f>SUM(M56:M89)</f>
        <v>100.00000000000001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319</v>
      </c>
      <c r="D93" s="104"/>
      <c r="E93" s="101" t="s">
        <v>316</v>
      </c>
      <c r="F93" s="101" t="s">
        <v>305</v>
      </c>
      <c r="G93" s="105" t="s">
        <v>320</v>
      </c>
      <c r="H93" s="106"/>
      <c r="I93" s="101" t="s">
        <v>316</v>
      </c>
      <c r="J93" s="101" t="s">
        <v>306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318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34</v>
      </c>
      <c r="D96" s="35">
        <f>D16-D56</f>
        <v>44</v>
      </c>
      <c r="E96" s="36">
        <f t="shared" ref="E96:E124" si="10">IF(ISBLANK(D96),"",(IFERROR(((D96/C96-1)*100),"")))</f>
        <v>29.411764705882359</v>
      </c>
      <c r="F96" s="36">
        <f>+(D96*100)/$D$130</f>
        <v>9.6764971080468873E-2</v>
      </c>
      <c r="G96" s="35">
        <f>G16-G56</f>
        <v>305</v>
      </c>
      <c r="H96" s="35">
        <f>H16-H56</f>
        <v>283</v>
      </c>
      <c r="I96" s="36">
        <f t="shared" ref="I96:I124" si="11">IF(ISBLANK(H96),"",(IFERROR(((H96/G96-1)*100),"")))</f>
        <v>-7.2131147540983598</v>
      </c>
      <c r="J96" s="36">
        <f>+(H96*100)/$H$130</f>
        <v>6.8399452804377564E-2</v>
      </c>
      <c r="K96" s="79"/>
      <c r="L96" s="35">
        <f>L16-L56</f>
        <v>1283</v>
      </c>
      <c r="M96" s="36">
        <f>+(L96*100)/$L$130</f>
        <v>6.1565865158758837E-2</v>
      </c>
      <c r="N96" s="85"/>
    </row>
    <row r="97" spans="1:14" ht="15.75">
      <c r="A97" s="12"/>
      <c r="B97" s="34" t="s">
        <v>0</v>
      </c>
      <c r="C97" s="35">
        <f t="shared" ref="C97:D124" si="12">C17-C57</f>
        <v>8914</v>
      </c>
      <c r="D97" s="35">
        <f t="shared" si="12"/>
        <v>10240</v>
      </c>
      <c r="E97" s="36">
        <f t="shared" si="10"/>
        <v>14.875476778101859</v>
      </c>
      <c r="F97" s="36">
        <f t="shared" ref="F97:F129" si="13">+(D97*100)/$D$130</f>
        <v>22.519847815090937</v>
      </c>
      <c r="G97" s="35">
        <f t="shared" ref="G97:H97" si="14">G17-G57</f>
        <v>64427</v>
      </c>
      <c r="H97" s="35">
        <f t="shared" si="14"/>
        <v>82775</v>
      </c>
      <c r="I97" s="36">
        <f t="shared" si="11"/>
        <v>28.478743383984973</v>
      </c>
      <c r="J97" s="36">
        <f t="shared" ref="J97:J129" si="15">+(H97*100)/$H$130</f>
        <v>20.006235709831635</v>
      </c>
      <c r="K97" s="79"/>
      <c r="L97" s="35">
        <f t="shared" ref="L97" si="16">L17-L57</f>
        <v>303283</v>
      </c>
      <c r="M97" s="36">
        <f t="shared" ref="M97:M129" si="17">+(L97*100)/$L$130</f>
        <v>14.553297180782428</v>
      </c>
      <c r="N97" s="85"/>
    </row>
    <row r="98" spans="1:14" ht="15.75">
      <c r="A98" s="12"/>
      <c r="B98" s="34" t="s">
        <v>23</v>
      </c>
      <c r="C98" s="35">
        <f t="shared" si="12"/>
        <v>367</v>
      </c>
      <c r="D98" s="35">
        <f t="shared" si="12"/>
        <v>221</v>
      </c>
      <c r="E98" s="36">
        <f t="shared" si="10"/>
        <v>-39.782016348773844</v>
      </c>
      <c r="F98" s="36">
        <f t="shared" si="13"/>
        <v>0.48602405929053683</v>
      </c>
      <c r="G98" s="35">
        <f t="shared" ref="G98:H98" si="18">G18-G58</f>
        <v>3186</v>
      </c>
      <c r="H98" s="35">
        <f t="shared" si="18"/>
        <v>1892</v>
      </c>
      <c r="I98" s="36">
        <f t="shared" si="11"/>
        <v>-40.615191462649094</v>
      </c>
      <c r="J98" s="36">
        <f t="shared" si="15"/>
        <v>0.45728538765329452</v>
      </c>
      <c r="K98" s="79"/>
      <c r="L98" s="35">
        <f t="shared" ref="L98" si="19">L18-L58</f>
        <v>11300</v>
      </c>
      <c r="M98" s="36">
        <f t="shared" si="17"/>
        <v>0.54224027770379957</v>
      </c>
      <c r="N98" s="85"/>
    </row>
    <row r="99" spans="1:14" ht="15.75">
      <c r="A99" s="12"/>
      <c r="B99" s="34" t="s">
        <v>2</v>
      </c>
      <c r="C99" s="35">
        <f t="shared" si="12"/>
        <v>2353</v>
      </c>
      <c r="D99" s="35">
        <f t="shared" si="12"/>
        <v>3129</v>
      </c>
      <c r="E99" s="36">
        <f t="shared" si="10"/>
        <v>32.979175520611982</v>
      </c>
      <c r="F99" s="36">
        <f t="shared" si="13"/>
        <v>6.8813089661542524</v>
      </c>
      <c r="G99" s="35">
        <f t="shared" ref="G99:H99" si="20">G19-G59</f>
        <v>21571</v>
      </c>
      <c r="H99" s="35">
        <f t="shared" si="20"/>
        <v>28519</v>
      </c>
      <c r="I99" s="36">
        <f t="shared" si="11"/>
        <v>32.209911455194472</v>
      </c>
      <c r="J99" s="36">
        <f t="shared" si="15"/>
        <v>6.8928763057528046</v>
      </c>
      <c r="K99" s="79"/>
      <c r="L99" s="35">
        <f t="shared" ref="L99" si="21">L19-L59</f>
        <v>128709</v>
      </c>
      <c r="M99" s="36">
        <f t="shared" si="17"/>
        <v>6.1762127347768443</v>
      </c>
      <c r="N99" s="85"/>
    </row>
    <row r="100" spans="1:14" ht="15.75">
      <c r="A100" s="12"/>
      <c r="B100" s="34" t="s">
        <v>231</v>
      </c>
      <c r="C100" s="35">
        <f t="shared" si="12"/>
        <v>7333</v>
      </c>
      <c r="D100" s="35">
        <f t="shared" si="12"/>
        <v>9178</v>
      </c>
      <c r="E100" s="36">
        <f t="shared" si="10"/>
        <v>25.16023455611618</v>
      </c>
      <c r="F100" s="36">
        <f t="shared" si="13"/>
        <v>20.184293285830531</v>
      </c>
      <c r="G100" s="35">
        <f t="shared" ref="G100:H100" si="22">G20-G60</f>
        <v>75372</v>
      </c>
      <c r="H100" s="35">
        <f t="shared" si="22"/>
        <v>87254</v>
      </c>
      <c r="I100" s="36">
        <f t="shared" si="11"/>
        <v>15.764474871304991</v>
      </c>
      <c r="J100" s="36">
        <f t="shared" si="15"/>
        <v>21.088783939905159</v>
      </c>
      <c r="K100" s="79"/>
      <c r="L100" s="35">
        <f t="shared" ref="L100" si="23">L20-L60</f>
        <v>426934</v>
      </c>
      <c r="M100" s="36">
        <f t="shared" si="17"/>
        <v>20.486797408955219</v>
      </c>
      <c r="N100" s="85"/>
    </row>
    <row r="101" spans="1:14" ht="15.75">
      <c r="A101" s="12"/>
      <c r="B101" s="34" t="s">
        <v>5</v>
      </c>
      <c r="C101" s="35">
        <f t="shared" si="12"/>
        <v>624</v>
      </c>
      <c r="D101" s="35">
        <f t="shared" si="12"/>
        <v>320</v>
      </c>
      <c r="E101" s="36">
        <f t="shared" si="10"/>
        <v>-48.717948717948723</v>
      </c>
      <c r="F101" s="36">
        <f t="shared" si="13"/>
        <v>0.70374524422159179</v>
      </c>
      <c r="G101" s="35">
        <f t="shared" ref="G101:H101" si="24">G21-G61</f>
        <v>5581</v>
      </c>
      <c r="H101" s="35">
        <f t="shared" si="24"/>
        <v>3925</v>
      </c>
      <c r="I101" s="36">
        <f t="shared" si="11"/>
        <v>-29.672101773875646</v>
      </c>
      <c r="J101" s="36">
        <f t="shared" si="15"/>
        <v>0.94864965461901751</v>
      </c>
      <c r="K101" s="79"/>
      <c r="L101" s="35">
        <f t="shared" ref="L101" si="25">L21-L61</f>
        <v>28062</v>
      </c>
      <c r="M101" s="36">
        <f t="shared" si="17"/>
        <v>1.3465793515861968</v>
      </c>
      <c r="N101" s="85"/>
    </row>
    <row r="102" spans="1:14" ht="15.75">
      <c r="A102" s="12"/>
      <c r="B102" s="34" t="s">
        <v>9</v>
      </c>
      <c r="C102" s="35">
        <f t="shared" si="12"/>
        <v>1134</v>
      </c>
      <c r="D102" s="35">
        <f t="shared" si="12"/>
        <v>1070</v>
      </c>
      <c r="E102" s="36">
        <f t="shared" si="10"/>
        <v>-5.6437389770723101</v>
      </c>
      <c r="F102" s="36">
        <f t="shared" si="13"/>
        <v>2.3531481603659476</v>
      </c>
      <c r="G102" s="35">
        <f t="shared" ref="G102:H102" si="26">G22-G62</f>
        <v>9610</v>
      </c>
      <c r="H102" s="35">
        <f t="shared" si="26"/>
        <v>11164</v>
      </c>
      <c r="I102" s="36">
        <f t="shared" si="11"/>
        <v>16.170655567117585</v>
      </c>
      <c r="J102" s="36">
        <f t="shared" si="15"/>
        <v>2.6982738201698626</v>
      </c>
      <c r="K102" s="79"/>
      <c r="L102" s="35">
        <f t="shared" ref="L102" si="27">L22-L62</f>
        <v>46329</v>
      </c>
      <c r="M102" s="36">
        <f t="shared" si="17"/>
        <v>2.2231371527202946</v>
      </c>
      <c r="N102" s="85"/>
    </row>
    <row r="103" spans="1:14" ht="15.75">
      <c r="A103" s="12"/>
      <c r="B103" s="34" t="s">
        <v>10</v>
      </c>
      <c r="C103" s="35">
        <f t="shared" si="12"/>
        <v>464</v>
      </c>
      <c r="D103" s="35">
        <f t="shared" si="12"/>
        <v>630</v>
      </c>
      <c r="E103" s="36">
        <f t="shared" si="10"/>
        <v>35.775862068965523</v>
      </c>
      <c r="F103" s="36">
        <f t="shared" si="13"/>
        <v>1.3854984495612588</v>
      </c>
      <c r="G103" s="35">
        <f t="shared" ref="G103:H103" si="28">G23-G63</f>
        <v>5586</v>
      </c>
      <c r="H103" s="35">
        <f t="shared" si="28"/>
        <v>7159</v>
      </c>
      <c r="I103" s="36">
        <f t="shared" si="11"/>
        <v>28.159684926602214</v>
      </c>
      <c r="J103" s="36">
        <f t="shared" si="15"/>
        <v>1.7302886311891836</v>
      </c>
      <c r="K103" s="79"/>
      <c r="L103" s="35">
        <f t="shared" ref="L103" si="29">L23-L63</f>
        <v>35294</v>
      </c>
      <c r="M103" s="36">
        <f t="shared" si="17"/>
        <v>1.6936131293166286</v>
      </c>
      <c r="N103" s="85"/>
    </row>
    <row r="104" spans="1:14" ht="15.75">
      <c r="A104" s="12"/>
      <c r="B104" s="34" t="s">
        <v>21</v>
      </c>
      <c r="C104" s="35">
        <f t="shared" si="12"/>
        <v>135</v>
      </c>
      <c r="D104" s="35">
        <f t="shared" si="12"/>
        <v>253</v>
      </c>
      <c r="E104" s="36">
        <f t="shared" si="10"/>
        <v>87.407407407407405</v>
      </c>
      <c r="F104" s="36">
        <f t="shared" si="13"/>
        <v>0.55639858371269602</v>
      </c>
      <c r="G104" s="35">
        <f t="shared" ref="G104:H104" si="30">G24-G64</f>
        <v>1625</v>
      </c>
      <c r="H104" s="35">
        <f t="shared" si="30"/>
        <v>1758</v>
      </c>
      <c r="I104" s="36">
        <f t="shared" si="11"/>
        <v>8.1846153846153911</v>
      </c>
      <c r="J104" s="36">
        <f t="shared" si="15"/>
        <v>0.42489836759751154</v>
      </c>
      <c r="K104" s="79"/>
      <c r="L104" s="35">
        <f t="shared" ref="L104" si="31">L24-L64</f>
        <v>9312</v>
      </c>
      <c r="M104" s="36">
        <f t="shared" si="17"/>
        <v>0.44684437752015765</v>
      </c>
      <c r="N104" s="85"/>
    </row>
    <row r="105" spans="1:14" ht="15.75">
      <c r="A105" s="12"/>
      <c r="B105" s="34" t="s">
        <v>12</v>
      </c>
      <c r="C105" s="35">
        <f t="shared" si="12"/>
        <v>644</v>
      </c>
      <c r="D105" s="35">
        <f t="shared" si="12"/>
        <v>703</v>
      </c>
      <c r="E105" s="36">
        <f t="shared" si="10"/>
        <v>9.1614906832298217</v>
      </c>
      <c r="F105" s="36">
        <f t="shared" si="13"/>
        <v>1.5460403333993094</v>
      </c>
      <c r="G105" s="35">
        <f t="shared" ref="G105:H105" si="32">G25-G65</f>
        <v>8873</v>
      </c>
      <c r="H105" s="35">
        <f t="shared" si="32"/>
        <v>7616</v>
      </c>
      <c r="I105" s="36">
        <f t="shared" si="11"/>
        <v>-14.166572748788465</v>
      </c>
      <c r="J105" s="36">
        <f t="shared" si="15"/>
        <v>1.840742871230175</v>
      </c>
      <c r="K105" s="79"/>
      <c r="L105" s="35">
        <f t="shared" ref="L105" si="33">L25-L65</f>
        <v>45150</v>
      </c>
      <c r="M105" s="36">
        <f t="shared" si="17"/>
        <v>2.1665618175510222</v>
      </c>
      <c r="N105" s="85"/>
    </row>
    <row r="106" spans="1:14" ht="15.75">
      <c r="A106" s="12"/>
      <c r="B106" s="34" t="s">
        <v>16</v>
      </c>
      <c r="C106" s="35">
        <f t="shared" si="12"/>
        <v>710</v>
      </c>
      <c r="D106" s="35">
        <f t="shared" si="12"/>
        <v>766</v>
      </c>
      <c r="E106" s="36">
        <f t="shared" si="10"/>
        <v>7.8873239436619613</v>
      </c>
      <c r="F106" s="36">
        <f t="shared" si="13"/>
        <v>1.6845901783554353</v>
      </c>
      <c r="G106" s="35">
        <f t="shared" ref="G106:H106" si="34">G26-G66</f>
        <v>6548</v>
      </c>
      <c r="H106" s="35">
        <f t="shared" si="34"/>
        <v>6418</v>
      </c>
      <c r="I106" s="36">
        <f t="shared" si="11"/>
        <v>-1.9853390348197886</v>
      </c>
      <c r="J106" s="36">
        <f t="shared" si="15"/>
        <v>1.5511932441642939</v>
      </c>
      <c r="K106" s="79"/>
      <c r="L106" s="35">
        <f t="shared" ref="L106" si="35">L26-L66</f>
        <v>33905</v>
      </c>
      <c r="M106" s="36">
        <f t="shared" si="17"/>
        <v>1.6269607624378164</v>
      </c>
      <c r="N106" s="85"/>
    </row>
    <row r="107" spans="1:14" ht="15.75">
      <c r="A107" s="12"/>
      <c r="B107" s="34" t="s">
        <v>14</v>
      </c>
      <c r="C107" s="35">
        <f t="shared" si="12"/>
        <v>1458</v>
      </c>
      <c r="D107" s="35">
        <f t="shared" si="12"/>
        <v>966</v>
      </c>
      <c r="E107" s="36">
        <f t="shared" si="10"/>
        <v>-33.744855967078195</v>
      </c>
      <c r="F107" s="36">
        <f t="shared" si="13"/>
        <v>2.1244309559939301</v>
      </c>
      <c r="G107" s="35">
        <f t="shared" ref="G107:H107" si="36">G27-G67</f>
        <v>10807</v>
      </c>
      <c r="H107" s="35">
        <f t="shared" si="36"/>
        <v>10097</v>
      </c>
      <c r="I107" s="36">
        <f t="shared" si="11"/>
        <v>-6.569815860090678</v>
      </c>
      <c r="J107" s="36">
        <f t="shared" si="15"/>
        <v>2.4403861306212025</v>
      </c>
      <c r="K107" s="79"/>
      <c r="L107" s="35">
        <f t="shared" ref="L107" si="37">L27-L67</f>
        <v>42959</v>
      </c>
      <c r="M107" s="36">
        <f t="shared" si="17"/>
        <v>2.0614247867148254</v>
      </c>
      <c r="N107" s="85"/>
    </row>
    <row r="108" spans="1:14" ht="15.75">
      <c r="A108" s="12"/>
      <c r="B108" s="34" t="s">
        <v>24</v>
      </c>
      <c r="C108" s="35">
        <f t="shared" si="12"/>
        <v>82</v>
      </c>
      <c r="D108" s="35">
        <f t="shared" si="12"/>
        <v>96</v>
      </c>
      <c r="E108" s="36">
        <f t="shared" si="10"/>
        <v>17.073170731707311</v>
      </c>
      <c r="F108" s="36">
        <f t="shared" si="13"/>
        <v>0.21112357326647754</v>
      </c>
      <c r="G108" s="35">
        <f t="shared" ref="G108:H108" si="38">G28-G68</f>
        <v>1211</v>
      </c>
      <c r="H108" s="35">
        <f t="shared" si="38"/>
        <v>1154</v>
      </c>
      <c r="I108" s="36">
        <f t="shared" si="11"/>
        <v>-4.7068538398018163</v>
      </c>
      <c r="J108" s="36">
        <f t="shared" si="15"/>
        <v>0.27891508316696717</v>
      </c>
      <c r="K108" s="79"/>
      <c r="L108" s="35">
        <f t="shared" ref="L108" si="39">L28-L68</f>
        <v>5568</v>
      </c>
      <c r="M108" s="36">
        <f t="shared" si="17"/>
        <v>0.26718529789865098</v>
      </c>
      <c r="N108" s="85"/>
    </row>
    <row r="109" spans="1:14" ht="15.75">
      <c r="A109" s="12"/>
      <c r="B109" s="34" t="s">
        <v>18</v>
      </c>
      <c r="C109" s="35">
        <f t="shared" si="12"/>
        <v>986</v>
      </c>
      <c r="D109" s="35">
        <f t="shared" si="12"/>
        <v>983</v>
      </c>
      <c r="E109" s="36">
        <f t="shared" si="10"/>
        <v>-0.30425963488843744</v>
      </c>
      <c r="F109" s="36">
        <f t="shared" si="13"/>
        <v>2.1618174220932023</v>
      </c>
      <c r="G109" s="35">
        <f t="shared" ref="G109:H109" si="40">G29-G69</f>
        <v>10938</v>
      </c>
      <c r="H109" s="35">
        <f t="shared" si="40"/>
        <v>7207</v>
      </c>
      <c r="I109" s="36">
        <f t="shared" si="11"/>
        <v>-34.110440665569577</v>
      </c>
      <c r="J109" s="36">
        <f t="shared" si="15"/>
        <v>1.7418899518061806</v>
      </c>
      <c r="K109" s="79"/>
      <c r="L109" s="35">
        <f t="shared" ref="L109" si="41">L29-L69</f>
        <v>35688</v>
      </c>
      <c r="M109" s="36">
        <f t="shared" si="17"/>
        <v>1.7125195602383363</v>
      </c>
      <c r="N109" s="85"/>
    </row>
    <row r="110" spans="1:14" ht="15.75">
      <c r="A110" s="12"/>
      <c r="B110" s="34" t="s">
        <v>1</v>
      </c>
      <c r="C110" s="35">
        <f t="shared" si="12"/>
        <v>3274</v>
      </c>
      <c r="D110" s="35">
        <f t="shared" si="12"/>
        <v>3374</v>
      </c>
      <c r="E110" s="36">
        <f t="shared" si="10"/>
        <v>3.0543677458765961</v>
      </c>
      <c r="F110" s="36">
        <f t="shared" si="13"/>
        <v>7.420113918761408</v>
      </c>
      <c r="G110" s="35">
        <f t="shared" ref="G110:H110" si="42">G30-G70</f>
        <v>32801</v>
      </c>
      <c r="H110" s="35">
        <f t="shared" si="42"/>
        <v>34105</v>
      </c>
      <c r="I110" s="36">
        <f t="shared" si="11"/>
        <v>3.9754885521782857</v>
      </c>
      <c r="J110" s="36">
        <f t="shared" si="15"/>
        <v>8.2429799925558189</v>
      </c>
      <c r="K110" s="79"/>
      <c r="L110" s="35">
        <f t="shared" ref="L110" si="43">L30-L70</f>
        <v>156897</v>
      </c>
      <c r="M110" s="36">
        <f t="shared" si="17"/>
        <v>7.5288383053887644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1</v>
      </c>
      <c r="H111" s="35">
        <f t="shared" si="44"/>
        <v>0</v>
      </c>
      <c r="I111" s="36">
        <f t="shared" si="11"/>
        <v>-100</v>
      </c>
      <c r="J111" s="36">
        <f t="shared" si="15"/>
        <v>0</v>
      </c>
      <c r="K111" s="79"/>
      <c r="L111" s="35">
        <f t="shared" ref="L111" si="45">L31-L71</f>
        <v>38</v>
      </c>
      <c r="M111" s="36">
        <f t="shared" si="17"/>
        <v>1.8234628807738394E-3</v>
      </c>
      <c r="N111" s="85"/>
    </row>
    <row r="112" spans="1:14" ht="15.75">
      <c r="A112" s="12"/>
      <c r="B112" s="34" t="s">
        <v>26</v>
      </c>
      <c r="C112" s="35">
        <f t="shared" si="12"/>
        <v>5</v>
      </c>
      <c r="D112" s="35">
        <f t="shared" si="12"/>
        <v>4</v>
      </c>
      <c r="E112" s="36">
        <f t="shared" si="10"/>
        <v>-19.999999999999996</v>
      </c>
      <c r="F112" s="36">
        <f t="shared" si="13"/>
        <v>8.7968155527698971E-3</v>
      </c>
      <c r="G112" s="35">
        <f t="shared" ref="G112:H112" si="46">G32-G72</f>
        <v>29</v>
      </c>
      <c r="H112" s="35">
        <f t="shared" si="46"/>
        <v>20</v>
      </c>
      <c r="I112" s="36">
        <f t="shared" si="11"/>
        <v>-31.034482758620683</v>
      </c>
      <c r="J112" s="36">
        <f t="shared" si="15"/>
        <v>4.8338835904153752E-3</v>
      </c>
      <c r="K112" s="79"/>
      <c r="L112" s="35">
        <f t="shared" ref="L112" si="47">L32-L72</f>
        <v>133</v>
      </c>
      <c r="M112" s="36">
        <f t="shared" si="17"/>
        <v>6.3821200827084371E-3</v>
      </c>
      <c r="N112" s="85"/>
    </row>
    <row r="113" spans="1:14" ht="15.75">
      <c r="A113" s="12"/>
      <c r="B113" s="34" t="s">
        <v>8</v>
      </c>
      <c r="C113" s="35">
        <f t="shared" si="12"/>
        <v>766</v>
      </c>
      <c r="D113" s="35">
        <f t="shared" si="12"/>
        <v>468</v>
      </c>
      <c r="E113" s="36">
        <f t="shared" si="10"/>
        <v>-38.903394255874666</v>
      </c>
      <c r="F113" s="36">
        <f t="shared" si="13"/>
        <v>1.029227419674078</v>
      </c>
      <c r="G113" s="35">
        <f t="shared" ref="G113:H113" si="48">G33-G73</f>
        <v>6926</v>
      </c>
      <c r="H113" s="35">
        <f t="shared" si="48"/>
        <v>5655</v>
      </c>
      <c r="I113" s="36">
        <f t="shared" si="11"/>
        <v>-18.351140629511985</v>
      </c>
      <c r="J113" s="36">
        <f t="shared" si="15"/>
        <v>1.3667805851899475</v>
      </c>
      <c r="K113" s="79"/>
      <c r="L113" s="35">
        <f t="shared" ref="L113" si="49">L33-L73</f>
        <v>39095</v>
      </c>
      <c r="M113" s="36">
        <f t="shared" si="17"/>
        <v>1.8760074032592959</v>
      </c>
      <c r="N113" s="85"/>
    </row>
    <row r="114" spans="1:14" ht="15.75">
      <c r="A114" s="12"/>
      <c r="B114" s="34" t="s">
        <v>19</v>
      </c>
      <c r="C114" s="35">
        <f t="shared" si="12"/>
        <v>532</v>
      </c>
      <c r="D114" s="35">
        <f t="shared" si="12"/>
        <v>349</v>
      </c>
      <c r="E114" s="36">
        <f t="shared" si="10"/>
        <v>-34.398496240601503</v>
      </c>
      <c r="F114" s="36">
        <f t="shared" si="13"/>
        <v>0.76752215697917359</v>
      </c>
      <c r="G114" s="35">
        <f t="shared" ref="G114:H114" si="50">G34-G74</f>
        <v>4374</v>
      </c>
      <c r="H114" s="35">
        <f t="shared" si="50"/>
        <v>4150</v>
      </c>
      <c r="I114" s="36">
        <f t="shared" si="11"/>
        <v>-5.1211705532693159</v>
      </c>
      <c r="J114" s="36">
        <f t="shared" si="15"/>
        <v>1.0030308450111904</v>
      </c>
      <c r="K114" s="79"/>
      <c r="L114" s="35">
        <f t="shared" ref="L114" si="51">L34-L74</f>
        <v>19788</v>
      </c>
      <c r="M114" s="36">
        <f t="shared" si="17"/>
        <v>0.94954430223033504</v>
      </c>
      <c r="N114" s="85"/>
    </row>
    <row r="115" spans="1:14" ht="15.75">
      <c r="A115" s="12"/>
      <c r="B115" s="34" t="s">
        <v>17</v>
      </c>
      <c r="C115" s="35">
        <f t="shared" si="12"/>
        <v>610</v>
      </c>
      <c r="D115" s="35">
        <f t="shared" si="12"/>
        <v>1152</v>
      </c>
      <c r="E115" s="36">
        <f t="shared" si="10"/>
        <v>88.852459016393453</v>
      </c>
      <c r="F115" s="36">
        <f t="shared" si="13"/>
        <v>2.5334828791977304</v>
      </c>
      <c r="G115" s="35">
        <f t="shared" ref="G115:H115" si="52">G35-G75</f>
        <v>5912</v>
      </c>
      <c r="H115" s="35">
        <f t="shared" si="52"/>
        <v>7085</v>
      </c>
      <c r="I115" s="36">
        <f t="shared" si="11"/>
        <v>19.841001353179966</v>
      </c>
      <c r="J115" s="36">
        <f t="shared" si="15"/>
        <v>1.7124032619046468</v>
      </c>
      <c r="K115" s="79"/>
      <c r="L115" s="35">
        <f t="shared" ref="L115" si="53">L35-L75</f>
        <v>29032</v>
      </c>
      <c r="M115" s="36">
        <f t="shared" si="17"/>
        <v>1.3931256409112132</v>
      </c>
      <c r="N115" s="85"/>
    </row>
    <row r="116" spans="1:14" ht="15.75">
      <c r="A116" s="12"/>
      <c r="B116" s="34" t="s">
        <v>4</v>
      </c>
      <c r="C116" s="35">
        <f t="shared" si="12"/>
        <v>1246</v>
      </c>
      <c r="D116" s="35">
        <f t="shared" si="12"/>
        <v>1261</v>
      </c>
      <c r="E116" s="36">
        <f t="shared" si="10"/>
        <v>1.2038523274478408</v>
      </c>
      <c r="F116" s="36">
        <f t="shared" si="13"/>
        <v>2.7731961030107102</v>
      </c>
      <c r="G116" s="35">
        <f t="shared" ref="G116:H116" si="54">G36-G76</f>
        <v>13282</v>
      </c>
      <c r="H116" s="35">
        <f t="shared" si="54"/>
        <v>11389</v>
      </c>
      <c r="I116" s="36">
        <f t="shared" si="11"/>
        <v>-14.252371630778493</v>
      </c>
      <c r="J116" s="36">
        <f t="shared" si="15"/>
        <v>2.7526550105620355</v>
      </c>
      <c r="K116" s="79"/>
      <c r="L116" s="35">
        <f t="shared" ref="L116" si="55">L36-L76</f>
        <v>96366</v>
      </c>
      <c r="M116" s="36">
        <f t="shared" si="17"/>
        <v>4.6242058939118893</v>
      </c>
      <c r="N116" s="85"/>
    </row>
    <row r="117" spans="1:14" ht="15.75">
      <c r="A117" s="12"/>
      <c r="B117" s="34" t="s">
        <v>13</v>
      </c>
      <c r="C117" s="35">
        <f t="shared" si="12"/>
        <v>537</v>
      </c>
      <c r="D117" s="35">
        <f t="shared" si="12"/>
        <v>643</v>
      </c>
      <c r="E117" s="36">
        <f t="shared" si="10"/>
        <v>19.739292364990678</v>
      </c>
      <c r="F117" s="36">
        <f t="shared" si="13"/>
        <v>1.414088100107761</v>
      </c>
      <c r="G117" s="35">
        <f t="shared" ref="G117:H117" si="56">G37-G77</f>
        <v>6141</v>
      </c>
      <c r="H117" s="35">
        <f t="shared" si="56"/>
        <v>4586</v>
      </c>
      <c r="I117" s="36">
        <f t="shared" si="11"/>
        <v>-25.321608858492105</v>
      </c>
      <c r="J117" s="36">
        <f t="shared" si="15"/>
        <v>1.1084095072822455</v>
      </c>
      <c r="K117" s="79"/>
      <c r="L117" s="35">
        <f t="shared" ref="L117" si="57">L37-L77</f>
        <v>30894</v>
      </c>
      <c r="M117" s="36">
        <f t="shared" si="17"/>
        <v>1.4824753220691314</v>
      </c>
      <c r="N117" s="85"/>
    </row>
    <row r="118" spans="1:14" ht="15.75">
      <c r="A118" s="12"/>
      <c r="B118" s="34" t="s">
        <v>11</v>
      </c>
      <c r="C118" s="35">
        <f t="shared" si="12"/>
        <v>1307</v>
      </c>
      <c r="D118" s="35">
        <f t="shared" si="12"/>
        <v>1164</v>
      </c>
      <c r="E118" s="36">
        <f t="shared" si="10"/>
        <v>-10.941086457536342</v>
      </c>
      <c r="F118" s="36">
        <f t="shared" si="13"/>
        <v>2.55987332585604</v>
      </c>
      <c r="G118" s="35">
        <f t="shared" ref="G118:H118" si="58">G38-G78</f>
        <v>11961</v>
      </c>
      <c r="H118" s="35">
        <f t="shared" si="58"/>
        <v>10216</v>
      </c>
      <c r="I118" s="36">
        <f t="shared" si="11"/>
        <v>-14.589081180503305</v>
      </c>
      <c r="J118" s="36">
        <f t="shared" si="15"/>
        <v>2.4691477379841738</v>
      </c>
      <c r="K118" s="79"/>
      <c r="L118" s="35">
        <f t="shared" ref="L118" si="59">L38-L78</f>
        <v>52921</v>
      </c>
      <c r="M118" s="36">
        <f t="shared" si="17"/>
        <v>2.5394599766692725</v>
      </c>
      <c r="N118" s="85"/>
    </row>
    <row r="119" spans="1:14" ht="15.75">
      <c r="A119" s="12"/>
      <c r="B119" s="34" t="s">
        <v>22</v>
      </c>
      <c r="C119" s="35">
        <f t="shared" si="12"/>
        <v>309</v>
      </c>
      <c r="D119" s="35">
        <f t="shared" si="12"/>
        <v>384</v>
      </c>
      <c r="E119" s="36">
        <f t="shared" si="10"/>
        <v>24.271844660194162</v>
      </c>
      <c r="F119" s="36">
        <f t="shared" si="13"/>
        <v>0.84449429306591017</v>
      </c>
      <c r="G119" s="35">
        <f t="shared" ref="G119:H119" si="60">G39-G79</f>
        <v>4867</v>
      </c>
      <c r="H119" s="35">
        <f t="shared" si="60"/>
        <v>3319</v>
      </c>
      <c r="I119" s="36">
        <f t="shared" si="11"/>
        <v>-31.806040682145053</v>
      </c>
      <c r="J119" s="36">
        <f t="shared" si="15"/>
        <v>0.8021829818294316</v>
      </c>
      <c r="K119" s="79"/>
      <c r="L119" s="35">
        <f t="shared" ref="L119" si="61">L39-L79</f>
        <v>15794</v>
      </c>
      <c r="M119" s="36">
        <f t="shared" si="17"/>
        <v>0.75788875628794783</v>
      </c>
      <c r="N119" s="85"/>
    </row>
    <row r="120" spans="1:14" ht="15.75">
      <c r="A120" s="12"/>
      <c r="B120" s="34" t="s">
        <v>15</v>
      </c>
      <c r="C120" s="35">
        <f t="shared" si="12"/>
        <v>309</v>
      </c>
      <c r="D120" s="35">
        <f t="shared" si="12"/>
        <v>430</v>
      </c>
      <c r="E120" s="36">
        <f t="shared" si="10"/>
        <v>39.158576051779924</v>
      </c>
      <c r="F120" s="36">
        <f t="shared" si="13"/>
        <v>0.94565767192276395</v>
      </c>
      <c r="G120" s="35">
        <f t="shared" ref="G120:H120" si="62">G40-G80</f>
        <v>3155</v>
      </c>
      <c r="H120" s="35">
        <f t="shared" si="62"/>
        <v>3755</v>
      </c>
      <c r="I120" s="36">
        <f t="shared" si="11"/>
        <v>19.017432646592702</v>
      </c>
      <c r="J120" s="36">
        <f t="shared" si="15"/>
        <v>0.90756164410048679</v>
      </c>
      <c r="K120" s="79"/>
      <c r="L120" s="35">
        <f t="shared" ref="L120" si="63">L40-L80</f>
        <v>19380</v>
      </c>
      <c r="M120" s="36">
        <f t="shared" si="17"/>
        <v>0.92996606919465807</v>
      </c>
      <c r="N120" s="85"/>
    </row>
    <row r="121" spans="1:14" ht="15.75">
      <c r="A121" s="12"/>
      <c r="B121" s="34" t="s">
        <v>6</v>
      </c>
      <c r="C121" s="35">
        <f t="shared" si="12"/>
        <v>766</v>
      </c>
      <c r="D121" s="35">
        <f t="shared" si="12"/>
        <v>986</v>
      </c>
      <c r="E121" s="36">
        <f t="shared" si="10"/>
        <v>28.720626631853797</v>
      </c>
      <c r="F121" s="36">
        <f t="shared" si="13"/>
        <v>2.1684150337577797</v>
      </c>
      <c r="G121" s="35">
        <f t="shared" ref="G121:H121" si="64">G41-G81</f>
        <v>6247</v>
      </c>
      <c r="H121" s="35">
        <f t="shared" si="64"/>
        <v>8464</v>
      </c>
      <c r="I121" s="36">
        <f t="shared" si="11"/>
        <v>35.489034736673595</v>
      </c>
      <c r="J121" s="36">
        <f t="shared" si="15"/>
        <v>2.045699535463787</v>
      </c>
      <c r="K121" s="79"/>
      <c r="L121" s="35">
        <f t="shared" ref="L121" si="65">L41-L81</f>
        <v>37149</v>
      </c>
      <c r="M121" s="36">
        <f t="shared" si="17"/>
        <v>1.782626909417562</v>
      </c>
      <c r="N121" s="85"/>
    </row>
    <row r="122" spans="1:14" ht="15.75">
      <c r="A122" s="12"/>
      <c r="B122" s="34" t="s">
        <v>74</v>
      </c>
      <c r="C122" s="35">
        <f t="shared" si="12"/>
        <v>67</v>
      </c>
      <c r="D122" s="35">
        <f t="shared" si="12"/>
        <v>89</v>
      </c>
      <c r="E122" s="36">
        <f t="shared" si="10"/>
        <v>32.835820895522396</v>
      </c>
      <c r="F122" s="36">
        <f t="shared" si="13"/>
        <v>0.19572914604913022</v>
      </c>
      <c r="G122" s="35">
        <f t="shared" ref="G122:H122" si="66">G42-G82</f>
        <v>396</v>
      </c>
      <c r="H122" s="35">
        <f t="shared" si="66"/>
        <v>547</v>
      </c>
      <c r="I122" s="36">
        <f t="shared" si="11"/>
        <v>38.131313131313128</v>
      </c>
      <c r="J122" s="36">
        <f t="shared" si="15"/>
        <v>0.13220671619786054</v>
      </c>
      <c r="K122" s="79"/>
      <c r="L122" s="35">
        <f t="shared" ref="L122" si="67">L42-L82</f>
        <v>1750</v>
      </c>
      <c r="M122" s="36">
        <f t="shared" si="17"/>
        <v>8.3975264246163653E-2</v>
      </c>
      <c r="N122" s="85"/>
    </row>
    <row r="123" spans="1:14" ht="15.75">
      <c r="A123" s="12"/>
      <c r="B123" s="34" t="s">
        <v>3</v>
      </c>
      <c r="C123" s="35">
        <f t="shared" si="12"/>
        <v>2549</v>
      </c>
      <c r="D123" s="35">
        <f t="shared" si="12"/>
        <v>2753</v>
      </c>
      <c r="E123" s="36">
        <f t="shared" si="10"/>
        <v>8.0031384856806618</v>
      </c>
      <c r="F123" s="36">
        <f t="shared" si="13"/>
        <v>6.0544083041938821</v>
      </c>
      <c r="G123" s="35">
        <f t="shared" ref="G123:H123" si="68">G43-G83</f>
        <v>25721</v>
      </c>
      <c r="H123" s="35">
        <f t="shared" si="68"/>
        <v>26647</v>
      </c>
      <c r="I123" s="36">
        <f t="shared" si="11"/>
        <v>3.6001710664437692</v>
      </c>
      <c r="J123" s="36">
        <f t="shared" si="15"/>
        <v>6.4404248016899253</v>
      </c>
      <c r="K123" s="79"/>
      <c r="L123" s="35">
        <f t="shared" ref="L123" si="69">L43-L83</f>
        <v>130639</v>
      </c>
      <c r="M123" s="36">
        <f t="shared" si="17"/>
        <v>6.2688254547740421</v>
      </c>
      <c r="N123" s="85"/>
    </row>
    <row r="124" spans="1:14" ht="15.75">
      <c r="A124" s="12"/>
      <c r="B124" s="34" t="s">
        <v>20</v>
      </c>
      <c r="C124" s="35">
        <f t="shared" si="12"/>
        <v>356</v>
      </c>
      <c r="D124" s="35">
        <f t="shared" si="12"/>
        <v>136</v>
      </c>
      <c r="E124" s="36">
        <f t="shared" si="10"/>
        <v>-61.797752808988761</v>
      </c>
      <c r="F124" s="36">
        <f t="shared" si="13"/>
        <v>0.2990917287941765</v>
      </c>
      <c r="G124" s="35">
        <f t="shared" ref="G124:H124" si="70">G44-G84</f>
        <v>3388</v>
      </c>
      <c r="H124" s="35">
        <f t="shared" si="70"/>
        <v>1661</v>
      </c>
      <c r="I124" s="36">
        <f t="shared" si="11"/>
        <v>-50.97402597402597</v>
      </c>
      <c r="J124" s="36">
        <f t="shared" si="15"/>
        <v>0.40145403218399695</v>
      </c>
      <c r="K124" s="79"/>
      <c r="L124" s="35">
        <f t="shared" ref="L124" si="71">L44-L84</f>
        <v>20177</v>
      </c>
      <c r="M124" s="36">
        <f t="shared" si="17"/>
        <v>0.96821080382562508</v>
      </c>
      <c r="N124" s="85"/>
    </row>
    <row r="125" spans="1:14" ht="15.75">
      <c r="A125" s="12"/>
      <c r="B125" s="34" t="s">
        <v>7</v>
      </c>
      <c r="C125" s="35">
        <f t="shared" ref="C125:D129" si="72">C45-C85</f>
        <v>997</v>
      </c>
      <c r="D125" s="35">
        <f t="shared" si="72"/>
        <v>1009</v>
      </c>
      <c r="E125" s="36">
        <f t="shared" ref="E125:E130" si="73">IF(ISBLANK(D125),"",(IFERROR(((D125/C125-1)*100),"")))</f>
        <v>1.2036108324974926</v>
      </c>
      <c r="F125" s="36">
        <f t="shared" si="13"/>
        <v>2.2189967231862067</v>
      </c>
      <c r="G125" s="35">
        <f t="shared" ref="G125:H129" si="74">G45-G85</f>
        <v>9542</v>
      </c>
      <c r="H125" s="35">
        <f t="shared" si="74"/>
        <v>9095</v>
      </c>
      <c r="I125" s="36">
        <f t="shared" ref="I125:I130" si="75">IF(ISBLANK(H125),"",(IFERROR(((H125/G125-1)*100),"")))</f>
        <v>-4.6845525047159882</v>
      </c>
      <c r="J125" s="36">
        <f t="shared" si="15"/>
        <v>2.1982085627413919</v>
      </c>
      <c r="K125" s="79"/>
      <c r="L125" s="35">
        <f>L45-L85</f>
        <v>47006</v>
      </c>
      <c r="M125" s="36">
        <f t="shared" si="17"/>
        <v>2.2556235835172394</v>
      </c>
      <c r="N125" s="85"/>
    </row>
    <row r="126" spans="1:14" ht="15.75">
      <c r="A126" s="12"/>
      <c r="B126" s="34" t="s">
        <v>232</v>
      </c>
      <c r="C126" s="35">
        <f t="shared" si="72"/>
        <v>4644</v>
      </c>
      <c r="D126" s="35">
        <f t="shared" si="72"/>
        <v>2669</v>
      </c>
      <c r="E126" s="36">
        <f t="shared" si="73"/>
        <v>-42.527993109388461</v>
      </c>
      <c r="F126" s="36">
        <f t="shared" si="13"/>
        <v>5.8696751775857141</v>
      </c>
      <c r="G126" s="35">
        <f t="shared" si="74"/>
        <v>37591</v>
      </c>
      <c r="H126" s="35">
        <f t="shared" si="74"/>
        <v>25820</v>
      </c>
      <c r="I126" s="36">
        <f t="shared" si="75"/>
        <v>-31.31334627969461</v>
      </c>
      <c r="J126" s="36">
        <f t="shared" si="15"/>
        <v>6.2405437152262495</v>
      </c>
      <c r="K126" s="79"/>
      <c r="L126" s="35">
        <f>L46-L86</f>
        <v>232971</v>
      </c>
      <c r="M126" s="36">
        <f t="shared" si="17"/>
        <v>11.179315020967424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0</v>
      </c>
      <c r="E127" s="36" t="str">
        <f t="shared" si="73"/>
        <v/>
      </c>
      <c r="F127" s="36">
        <f t="shared" si="13"/>
        <v>0</v>
      </c>
      <c r="G127" s="35">
        <f t="shared" si="74"/>
        <v>1</v>
      </c>
      <c r="H127" s="35">
        <f t="shared" si="74"/>
        <v>2</v>
      </c>
      <c r="I127" s="36">
        <f t="shared" si="75"/>
        <v>100</v>
      </c>
      <c r="J127" s="36">
        <f t="shared" si="15"/>
        <v>4.8338835904153756E-4</v>
      </c>
      <c r="K127" s="79"/>
      <c r="L127" s="35">
        <f>L47-L87</f>
        <v>31</v>
      </c>
      <c r="M127" s="36">
        <f t="shared" si="17"/>
        <v>1.4875618237891847E-3</v>
      </c>
      <c r="N127" s="85"/>
    </row>
    <row r="128" spans="1:14" ht="15.75">
      <c r="A128" s="12"/>
      <c r="B128" s="34" t="s">
        <v>28</v>
      </c>
      <c r="C128" s="35">
        <f t="shared" si="72"/>
        <v>1</v>
      </c>
      <c r="D128" s="35">
        <f t="shared" si="72"/>
        <v>1</v>
      </c>
      <c r="E128" s="36">
        <f t="shared" si="73"/>
        <v>0</v>
      </c>
      <c r="F128" s="36">
        <f t="shared" si="13"/>
        <v>2.1992038881924743E-3</v>
      </c>
      <c r="G128" s="35">
        <f t="shared" si="74"/>
        <v>14</v>
      </c>
      <c r="H128" s="35">
        <f t="shared" si="74"/>
        <v>9</v>
      </c>
      <c r="I128" s="36">
        <f t="shared" si="75"/>
        <v>-35.714285714285708</v>
      </c>
      <c r="J128" s="36">
        <f t="shared" si="15"/>
        <v>2.1752476156869189E-3</v>
      </c>
      <c r="K128" s="79"/>
      <c r="L128" s="35">
        <f>L48-L88</f>
        <v>57</v>
      </c>
      <c r="M128" s="36">
        <f t="shared" si="17"/>
        <v>2.7351943211607588E-3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2.5432508600266705E-3</v>
      </c>
      <c r="N129" s="85"/>
    </row>
    <row r="130" spans="1:14" ht="15.75">
      <c r="A130" s="12"/>
      <c r="B130" s="40" t="s">
        <v>70</v>
      </c>
      <c r="C130" s="37">
        <f>SUM(C96:C129)</f>
        <v>43513</v>
      </c>
      <c r="D130" s="37">
        <f>SUM(D96:D129)</f>
        <v>45471</v>
      </c>
      <c r="E130" s="38">
        <f t="shared" si="73"/>
        <v>4.4998046560797977</v>
      </c>
      <c r="F130" s="38">
        <f>SUM(F96:F129)</f>
        <v>100.00000000000001</v>
      </c>
      <c r="G130" s="37">
        <f>SUM(G96:G129)</f>
        <v>397989</v>
      </c>
      <c r="H130" s="37">
        <f>SUM(H96:H129)</f>
        <v>413746</v>
      </c>
      <c r="I130" s="38">
        <f t="shared" si="75"/>
        <v>3.959154650002894</v>
      </c>
      <c r="J130" s="38">
        <f>SUM(J96:J129)</f>
        <v>99.999999999999972</v>
      </c>
      <c r="K130" s="79"/>
      <c r="L130" s="37">
        <f>SUM(L96:L129)</f>
        <v>2083947</v>
      </c>
      <c r="M130" s="38">
        <f>SUM(M96:M129)</f>
        <v>100.00000000000001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307</v>
      </c>
      <c r="N13" s="15"/>
    </row>
    <row r="14" spans="1:22" ht="63">
      <c r="A14" s="12"/>
      <c r="B14" s="30" t="s">
        <v>256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285</v>
      </c>
      <c r="D17" s="35">
        <v>213</v>
      </c>
      <c r="E17" s="36">
        <f t="shared" ref="E17:E49" si="0">IF(ISBLANK(D17),"",(IFERROR(((D17/C17-1)*100),"")))</f>
        <v>-25.263157894736842</v>
      </c>
      <c r="F17" s="36">
        <f>+(D17*100)/$D$49</f>
        <v>0.38390829458202658</v>
      </c>
      <c r="G17" s="35">
        <v>3547</v>
      </c>
      <c r="H17" s="35">
        <v>2078</v>
      </c>
      <c r="I17" s="36">
        <f t="shared" ref="I17:I49" si="1">IF(ISBLANK(H17),"",(IFERROR(((H17/G17-1)*100),"")))</f>
        <v>-41.41528051874824</v>
      </c>
      <c r="J17" s="36">
        <f>+(H17*100)/$H$49</f>
        <v>0.40930247216329552</v>
      </c>
      <c r="K17" s="79"/>
      <c r="L17" s="35">
        <v>14908</v>
      </c>
      <c r="M17" s="36">
        <f>+(L17*100)/$L$49</f>
        <v>0.53296229509837711</v>
      </c>
      <c r="N17" s="15"/>
    </row>
    <row r="18" spans="1:14" ht="15.75">
      <c r="A18" s="12"/>
      <c r="B18" s="34" t="s">
        <v>43</v>
      </c>
      <c r="C18" s="35">
        <v>468</v>
      </c>
      <c r="D18" s="35">
        <v>770</v>
      </c>
      <c r="E18" s="36">
        <f t="shared" si="0"/>
        <v>64.529914529914521</v>
      </c>
      <c r="F18" s="36">
        <f t="shared" ref="F18:F48" si="2">+(D18*100)/$D$49</f>
        <v>1.3878374968458238</v>
      </c>
      <c r="G18" s="35">
        <v>5425</v>
      </c>
      <c r="H18" s="35">
        <v>6624</v>
      </c>
      <c r="I18" s="36">
        <f t="shared" si="1"/>
        <v>22.10138248847926</v>
      </c>
      <c r="J18" s="36">
        <f t="shared" ref="J18:J48" si="3">+(H18*100)/$H$49</f>
        <v>1.3047254935561452</v>
      </c>
      <c r="K18" s="79"/>
      <c r="L18" s="35">
        <v>34859</v>
      </c>
      <c r="M18" s="36">
        <f t="shared" ref="M18:M48" si="4">+(L18*100)/$L$49</f>
        <v>1.2462122782958363</v>
      </c>
      <c r="N18" s="15"/>
    </row>
    <row r="19" spans="1:14" ht="15.75">
      <c r="A19" s="12"/>
      <c r="B19" s="34" t="s">
        <v>33</v>
      </c>
      <c r="C19" s="35">
        <v>3000</v>
      </c>
      <c r="D19" s="35">
        <v>4012</v>
      </c>
      <c r="E19" s="36">
        <f t="shared" si="0"/>
        <v>33.733333333333327</v>
      </c>
      <c r="F19" s="36">
        <f t="shared" si="2"/>
        <v>7.2311740744746045</v>
      </c>
      <c r="G19" s="35">
        <v>29280</v>
      </c>
      <c r="H19" s="35">
        <v>35870</v>
      </c>
      <c r="I19" s="36">
        <f t="shared" si="1"/>
        <v>22.506830601092886</v>
      </c>
      <c r="J19" s="36">
        <f t="shared" si="3"/>
        <v>7.0652933958120361</v>
      </c>
      <c r="K19" s="79"/>
      <c r="L19" s="35">
        <v>174847</v>
      </c>
      <c r="M19" s="36">
        <f t="shared" si="4"/>
        <v>6.2507954394329177</v>
      </c>
      <c r="N19" s="15"/>
    </row>
    <row r="20" spans="1:14" ht="15.75">
      <c r="A20" s="12"/>
      <c r="B20" s="34" t="s">
        <v>30</v>
      </c>
      <c r="C20" s="35">
        <v>16746</v>
      </c>
      <c r="D20" s="35">
        <v>20489</v>
      </c>
      <c r="E20" s="36">
        <f t="shared" si="0"/>
        <v>22.351606353756125</v>
      </c>
      <c r="F20" s="36">
        <f t="shared" si="2"/>
        <v>36.929094120615694</v>
      </c>
      <c r="G20" s="35">
        <v>180147</v>
      </c>
      <c r="H20" s="35">
        <v>198643</v>
      </c>
      <c r="I20" s="36">
        <f t="shared" si="1"/>
        <v>10.267170699484307</v>
      </c>
      <c r="J20" s="36">
        <f t="shared" si="3"/>
        <v>39.12659816069948</v>
      </c>
      <c r="K20" s="79"/>
      <c r="L20" s="35">
        <v>1034745</v>
      </c>
      <c r="M20" s="36">
        <f t="shared" si="4"/>
        <v>36.99222364110345</v>
      </c>
      <c r="N20" s="15"/>
    </row>
    <row r="21" spans="1:14" ht="15.75">
      <c r="A21" s="12"/>
      <c r="B21" s="34" t="s">
        <v>34</v>
      </c>
      <c r="C21" s="35">
        <v>1674</v>
      </c>
      <c r="D21" s="35">
        <v>1520</v>
      </c>
      <c r="E21" s="36">
        <f t="shared" si="0"/>
        <v>-9.199522102747915</v>
      </c>
      <c r="F21" s="36">
        <f t="shared" si="2"/>
        <v>2.7396272665008472</v>
      </c>
      <c r="G21" s="35">
        <v>18738</v>
      </c>
      <c r="H21" s="35">
        <v>17220</v>
      </c>
      <c r="I21" s="36">
        <f t="shared" si="1"/>
        <v>-8.1011847582452727</v>
      </c>
      <c r="J21" s="36">
        <f t="shared" si="3"/>
        <v>3.3918135566178775</v>
      </c>
      <c r="K21" s="79"/>
      <c r="L21" s="35">
        <v>91964</v>
      </c>
      <c r="M21" s="36">
        <f t="shared" si="4"/>
        <v>3.2877209891620036</v>
      </c>
      <c r="N21" s="15"/>
    </row>
    <row r="22" spans="1:14" ht="15.75">
      <c r="A22" s="12"/>
      <c r="B22" s="34" t="s">
        <v>32</v>
      </c>
      <c r="C22" s="35">
        <v>4288</v>
      </c>
      <c r="D22" s="35">
        <v>3046</v>
      </c>
      <c r="E22" s="36">
        <f t="shared" si="0"/>
        <v>-28.964552238805975</v>
      </c>
      <c r="F22" s="36">
        <f t="shared" si="2"/>
        <v>5.4900688511589344</v>
      </c>
      <c r="G22" s="35">
        <v>33853</v>
      </c>
      <c r="H22" s="35">
        <v>26618</v>
      </c>
      <c r="I22" s="36">
        <f t="shared" si="1"/>
        <v>-21.371813428647389</v>
      </c>
      <c r="J22" s="36">
        <f t="shared" si="3"/>
        <v>5.2429322444863331</v>
      </c>
      <c r="K22" s="79"/>
      <c r="L22" s="35">
        <v>243920</v>
      </c>
      <c r="M22" s="36">
        <f t="shared" si="4"/>
        <v>8.7201611899916909</v>
      </c>
      <c r="N22" s="15"/>
    </row>
    <row r="23" spans="1:14" ht="15.75">
      <c r="A23" s="12"/>
      <c r="B23" s="34" t="s">
        <v>35</v>
      </c>
      <c r="C23" s="35">
        <v>864</v>
      </c>
      <c r="D23" s="35">
        <v>664</v>
      </c>
      <c r="E23" s="36">
        <f t="shared" si="0"/>
        <v>-23.148148148148152</v>
      </c>
      <c r="F23" s="36">
        <f t="shared" si="2"/>
        <v>1.1967845427345807</v>
      </c>
      <c r="G23" s="35">
        <v>8612</v>
      </c>
      <c r="H23" s="35">
        <v>7275</v>
      </c>
      <c r="I23" s="36">
        <f t="shared" si="1"/>
        <v>-15.524849047840227</v>
      </c>
      <c r="J23" s="36">
        <f t="shared" si="3"/>
        <v>1.4329525914282844</v>
      </c>
      <c r="K23" s="79"/>
      <c r="L23" s="35">
        <v>45747</v>
      </c>
      <c r="M23" s="36">
        <f t="shared" si="4"/>
        <v>1.6354592241659147</v>
      </c>
      <c r="N23" s="15"/>
    </row>
    <row r="24" spans="1:14" ht="15.75">
      <c r="A24" s="12"/>
      <c r="B24" s="34" t="s">
        <v>41</v>
      </c>
      <c r="C24" s="35">
        <v>1683</v>
      </c>
      <c r="D24" s="35">
        <v>1825</v>
      </c>
      <c r="E24" s="36">
        <f t="shared" si="0"/>
        <v>8.4373143196672551</v>
      </c>
      <c r="F24" s="36">
        <f t="shared" si="2"/>
        <v>3.2893551061605564</v>
      </c>
      <c r="G24" s="35">
        <v>18195</v>
      </c>
      <c r="H24" s="35">
        <v>15753</v>
      </c>
      <c r="I24" s="36">
        <f t="shared" si="1"/>
        <v>-13.421269579554817</v>
      </c>
      <c r="J24" s="36">
        <f t="shared" si="3"/>
        <v>3.1028594051917202</v>
      </c>
      <c r="K24" s="79"/>
      <c r="L24" s="35">
        <v>89301</v>
      </c>
      <c r="M24" s="36">
        <f t="shared" si="4"/>
        <v>3.1925185078199738</v>
      </c>
      <c r="N24" s="15"/>
    </row>
    <row r="25" spans="1:14" ht="15.75">
      <c r="A25" s="12"/>
      <c r="B25" s="34" t="s">
        <v>52</v>
      </c>
      <c r="C25" s="35">
        <v>288</v>
      </c>
      <c r="D25" s="35">
        <v>488</v>
      </c>
      <c r="E25" s="36">
        <f t="shared" si="0"/>
        <v>69.444444444444443</v>
      </c>
      <c r="F25" s="36">
        <f t="shared" si="2"/>
        <v>0.87956454345553514</v>
      </c>
      <c r="G25" s="35">
        <v>3288</v>
      </c>
      <c r="H25" s="35">
        <v>3624</v>
      </c>
      <c r="I25" s="36">
        <f t="shared" si="1"/>
        <v>10.218978102189791</v>
      </c>
      <c r="J25" s="36">
        <f t="shared" si="3"/>
        <v>0.71381720843107943</v>
      </c>
      <c r="K25" s="79"/>
      <c r="L25" s="35">
        <v>19101</v>
      </c>
      <c r="M25" s="36">
        <f t="shared" si="4"/>
        <v>0.68286240935565479</v>
      </c>
      <c r="N25" s="15"/>
    </row>
    <row r="26" spans="1:14" ht="15.75">
      <c r="A26" s="12"/>
      <c r="B26" s="34" t="s">
        <v>38</v>
      </c>
      <c r="C26" s="35">
        <v>1389</v>
      </c>
      <c r="D26" s="35">
        <v>1536</v>
      </c>
      <c r="E26" s="36">
        <f t="shared" si="0"/>
        <v>10.583153347732189</v>
      </c>
      <c r="F26" s="36">
        <f t="shared" si="2"/>
        <v>2.7684654482534876</v>
      </c>
      <c r="G26" s="35">
        <v>13530</v>
      </c>
      <c r="H26" s="35">
        <v>13068</v>
      </c>
      <c r="I26" s="36">
        <f t="shared" si="1"/>
        <v>-3.4146341463414664</v>
      </c>
      <c r="J26" s="36">
        <f t="shared" si="3"/>
        <v>2.5739964900047863</v>
      </c>
      <c r="K26" s="79"/>
      <c r="L26" s="35">
        <v>74081</v>
      </c>
      <c r="M26" s="36">
        <f t="shared" si="4"/>
        <v>2.6484021856173112</v>
      </c>
      <c r="N26" s="15"/>
    </row>
    <row r="27" spans="1:14" ht="15.75">
      <c r="A27" s="12"/>
      <c r="B27" s="34" t="s">
        <v>57</v>
      </c>
      <c r="C27" s="35">
        <v>1</v>
      </c>
      <c r="D27" s="35">
        <v>0</v>
      </c>
      <c r="E27" s="36">
        <f t="shared" si="0"/>
        <v>-100</v>
      </c>
      <c r="F27" s="36">
        <f t="shared" si="2"/>
        <v>0</v>
      </c>
      <c r="G27" s="35">
        <v>5</v>
      </c>
      <c r="H27" s="35">
        <v>0</v>
      </c>
      <c r="I27" s="36">
        <f t="shared" si="1"/>
        <v>-100</v>
      </c>
      <c r="J27" s="36">
        <f t="shared" si="3"/>
        <v>0</v>
      </c>
      <c r="K27" s="79"/>
      <c r="L27" s="35">
        <v>55</v>
      </c>
      <c r="M27" s="36">
        <f t="shared" si="4"/>
        <v>1.9662547779991106E-3</v>
      </c>
      <c r="N27" s="15"/>
    </row>
    <row r="28" spans="1:14" ht="15.75">
      <c r="A28" s="12"/>
      <c r="B28" s="34" t="s">
        <v>56</v>
      </c>
      <c r="C28" s="35">
        <v>67</v>
      </c>
      <c r="D28" s="35">
        <v>83</v>
      </c>
      <c r="E28" s="36">
        <f t="shared" si="0"/>
        <v>23.880597014925375</v>
      </c>
      <c r="F28" s="36">
        <f t="shared" si="2"/>
        <v>0.14959806784182259</v>
      </c>
      <c r="G28" s="35">
        <v>678</v>
      </c>
      <c r="H28" s="35">
        <v>740</v>
      </c>
      <c r="I28" s="36">
        <f t="shared" si="1"/>
        <v>9.1445427728613637</v>
      </c>
      <c r="J28" s="36">
        <f t="shared" si="3"/>
        <v>0.1457573769975162</v>
      </c>
      <c r="K28" s="79"/>
      <c r="L28" s="35">
        <v>3185</v>
      </c>
      <c r="M28" s="36">
        <f t="shared" si="4"/>
        <v>0.11386402668958485</v>
      </c>
      <c r="N28" s="15"/>
    </row>
    <row r="29" spans="1:14" ht="15.75">
      <c r="A29" s="12"/>
      <c r="B29" s="34" t="s">
        <v>39</v>
      </c>
      <c r="C29" s="35">
        <v>729</v>
      </c>
      <c r="D29" s="35">
        <v>913</v>
      </c>
      <c r="E29" s="36">
        <f t="shared" si="0"/>
        <v>25.240054869684503</v>
      </c>
      <c r="F29" s="36">
        <f t="shared" si="2"/>
        <v>1.6455787462600484</v>
      </c>
      <c r="G29" s="35">
        <v>8834</v>
      </c>
      <c r="H29" s="35">
        <v>9324</v>
      </c>
      <c r="I29" s="36">
        <f t="shared" si="1"/>
        <v>5.5467511885895382</v>
      </c>
      <c r="J29" s="36">
        <f t="shared" si="3"/>
        <v>1.8365429501687043</v>
      </c>
      <c r="K29" s="79"/>
      <c r="L29" s="35">
        <v>56475</v>
      </c>
      <c r="M29" s="36">
        <f t="shared" si="4"/>
        <v>2.0189861561363593</v>
      </c>
      <c r="N29" s="15"/>
    </row>
    <row r="30" spans="1:14" ht="15.75">
      <c r="A30" s="12"/>
      <c r="B30" s="34" t="s">
        <v>31</v>
      </c>
      <c r="C30" s="35">
        <v>9521</v>
      </c>
      <c r="D30" s="35">
        <v>10167</v>
      </c>
      <c r="E30" s="36">
        <f t="shared" si="0"/>
        <v>6.7850015754647552</v>
      </c>
      <c r="F30" s="36">
        <f t="shared" si="2"/>
        <v>18.324862117443494</v>
      </c>
      <c r="G30" s="35">
        <v>66578</v>
      </c>
      <c r="H30" s="35">
        <v>78448</v>
      </c>
      <c r="I30" s="36">
        <f t="shared" si="1"/>
        <v>17.828712187208986</v>
      </c>
      <c r="J30" s="36">
        <f t="shared" si="3"/>
        <v>15.451857717163719</v>
      </c>
      <c r="K30" s="79"/>
      <c r="L30" s="35">
        <v>342729</v>
      </c>
      <c r="M30" s="36">
        <f t="shared" si="4"/>
        <v>12.252591523797403</v>
      </c>
      <c r="N30" s="15"/>
    </row>
    <row r="31" spans="1:14" ht="15.75">
      <c r="A31" s="12"/>
      <c r="B31" s="34" t="s">
        <v>58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4</v>
      </c>
      <c r="H31" s="35">
        <v>3</v>
      </c>
      <c r="I31" s="36">
        <f t="shared" si="1"/>
        <v>-25</v>
      </c>
      <c r="J31" s="36">
        <f t="shared" si="3"/>
        <v>5.9090828512506572E-4</v>
      </c>
      <c r="K31" s="79"/>
      <c r="L31" s="35">
        <v>42</v>
      </c>
      <c r="M31" s="36">
        <f t="shared" si="4"/>
        <v>1.5015036486538662E-3</v>
      </c>
      <c r="N31" s="15"/>
    </row>
    <row r="32" spans="1:14" ht="15.75">
      <c r="A32" s="12"/>
      <c r="B32" s="34" t="s">
        <v>55</v>
      </c>
      <c r="C32" s="35">
        <v>69</v>
      </c>
      <c r="D32" s="35">
        <v>147</v>
      </c>
      <c r="E32" s="36">
        <f t="shared" si="0"/>
        <v>113.04347826086958</v>
      </c>
      <c r="F32" s="36">
        <f t="shared" si="2"/>
        <v>0.26495079485238454</v>
      </c>
      <c r="G32" s="35">
        <v>793</v>
      </c>
      <c r="H32" s="35">
        <v>1158</v>
      </c>
      <c r="I32" s="36">
        <f t="shared" si="1"/>
        <v>46.027742749054234</v>
      </c>
      <c r="J32" s="36">
        <f t="shared" si="3"/>
        <v>0.22809059805827536</v>
      </c>
      <c r="K32" s="79"/>
      <c r="L32" s="35">
        <v>4048</v>
      </c>
      <c r="M32" s="36">
        <f t="shared" si="4"/>
        <v>0.14471635166073454</v>
      </c>
      <c r="N32" s="15"/>
    </row>
    <row r="33" spans="1:14" ht="15.75">
      <c r="A33" s="12"/>
      <c r="B33" s="34" t="s">
        <v>47</v>
      </c>
      <c r="C33" s="35">
        <v>1453</v>
      </c>
      <c r="D33" s="35">
        <v>1109</v>
      </c>
      <c r="E33" s="36">
        <f t="shared" si="0"/>
        <v>-23.675154852030278</v>
      </c>
      <c r="F33" s="36">
        <f t="shared" si="2"/>
        <v>1.9988464727298945</v>
      </c>
      <c r="G33" s="35">
        <v>13247</v>
      </c>
      <c r="H33" s="35">
        <v>9611</v>
      </c>
      <c r="I33" s="36">
        <f t="shared" si="1"/>
        <v>-27.447724012984075</v>
      </c>
      <c r="J33" s="36">
        <f t="shared" si="3"/>
        <v>1.8930731761123356</v>
      </c>
      <c r="K33" s="79"/>
      <c r="L33" s="35">
        <v>43198</v>
      </c>
      <c r="M33" s="36">
        <f t="shared" si="4"/>
        <v>1.5443322527273742</v>
      </c>
      <c r="N33" s="15"/>
    </row>
    <row r="34" spans="1:14" ht="15.75">
      <c r="A34" s="12"/>
      <c r="B34" s="34" t="s">
        <v>40</v>
      </c>
      <c r="C34" s="35">
        <v>1012</v>
      </c>
      <c r="D34" s="35">
        <v>644</v>
      </c>
      <c r="E34" s="36">
        <f t="shared" si="0"/>
        <v>-36.363636363636367</v>
      </c>
      <c r="F34" s="36">
        <f t="shared" si="2"/>
        <v>1.1607368155437801</v>
      </c>
      <c r="G34" s="35">
        <v>9029</v>
      </c>
      <c r="H34" s="35">
        <v>8199</v>
      </c>
      <c r="I34" s="36">
        <f t="shared" si="1"/>
        <v>-9.192601617011853</v>
      </c>
      <c r="J34" s="36">
        <f t="shared" si="3"/>
        <v>1.6149523432468047</v>
      </c>
      <c r="K34" s="79"/>
      <c r="L34" s="35">
        <v>59616</v>
      </c>
      <c r="M34" s="36">
        <f t="shared" si="4"/>
        <v>2.1312771790035452</v>
      </c>
      <c r="N34" s="15"/>
    </row>
    <row r="35" spans="1:14" ht="15.75">
      <c r="A35" s="12"/>
      <c r="B35" s="34" t="s">
        <v>44</v>
      </c>
      <c r="C35" s="35">
        <v>909</v>
      </c>
      <c r="D35" s="35">
        <v>851</v>
      </c>
      <c r="E35" s="36">
        <f t="shared" si="0"/>
        <v>-6.3806380638063764</v>
      </c>
      <c r="F35" s="36">
        <f t="shared" si="2"/>
        <v>1.5338307919685663</v>
      </c>
      <c r="G35" s="35">
        <v>9075</v>
      </c>
      <c r="H35" s="35">
        <v>6985</v>
      </c>
      <c r="I35" s="36">
        <f t="shared" si="1"/>
        <v>-23.030303030303035</v>
      </c>
      <c r="J35" s="36">
        <f t="shared" si="3"/>
        <v>1.375831457199528</v>
      </c>
      <c r="K35" s="79"/>
      <c r="L35" s="35">
        <v>52057</v>
      </c>
      <c r="M35" s="36">
        <f t="shared" si="4"/>
        <v>1.8610422723327218</v>
      </c>
      <c r="N35" s="15"/>
    </row>
    <row r="36" spans="1:14" ht="15.75">
      <c r="A36" s="12"/>
      <c r="B36" s="34" t="s">
        <v>36</v>
      </c>
      <c r="C36" s="35">
        <v>988</v>
      </c>
      <c r="D36" s="35">
        <v>1262</v>
      </c>
      <c r="E36" s="36">
        <f t="shared" si="0"/>
        <v>27.732793522267208</v>
      </c>
      <c r="F36" s="36">
        <f t="shared" si="2"/>
        <v>2.2746115857395193</v>
      </c>
      <c r="G36" s="35">
        <v>8979</v>
      </c>
      <c r="H36" s="35">
        <v>10128</v>
      </c>
      <c r="I36" s="36">
        <f t="shared" si="1"/>
        <v>12.796525225526235</v>
      </c>
      <c r="J36" s="36">
        <f t="shared" si="3"/>
        <v>1.9949063705822219</v>
      </c>
      <c r="K36" s="79"/>
      <c r="L36" s="35">
        <v>54359</v>
      </c>
      <c r="M36" s="36">
        <f t="shared" si="4"/>
        <v>1.9433389723137027</v>
      </c>
      <c r="N36" s="15"/>
    </row>
    <row r="37" spans="1:14" ht="15.75">
      <c r="A37" s="12"/>
      <c r="B37" s="34" t="s">
        <v>48</v>
      </c>
      <c r="C37" s="35">
        <v>921</v>
      </c>
      <c r="D37" s="35">
        <v>808</v>
      </c>
      <c r="E37" s="36">
        <f t="shared" si="0"/>
        <v>-12.269272529858855</v>
      </c>
      <c r="F37" s="36">
        <f t="shared" si="2"/>
        <v>1.4563281785083451</v>
      </c>
      <c r="G37" s="35">
        <v>8906</v>
      </c>
      <c r="H37" s="35">
        <v>8093</v>
      </c>
      <c r="I37" s="36">
        <f t="shared" si="1"/>
        <v>-9.1286772962048008</v>
      </c>
      <c r="J37" s="36">
        <f t="shared" si="3"/>
        <v>1.5940735838390523</v>
      </c>
      <c r="K37" s="79"/>
      <c r="L37" s="35">
        <v>43707</v>
      </c>
      <c r="M37" s="36">
        <f t="shared" si="4"/>
        <v>1.5625290469455841</v>
      </c>
      <c r="N37" s="15"/>
    </row>
    <row r="38" spans="1:14" ht="15.75">
      <c r="A38" s="12"/>
      <c r="B38" s="34" t="s">
        <v>85</v>
      </c>
      <c r="C38" s="35">
        <v>0</v>
      </c>
      <c r="D38" s="35">
        <v>0</v>
      </c>
      <c r="E38" s="36" t="str">
        <f t="shared" si="0"/>
        <v/>
      </c>
      <c r="F38" s="36">
        <f t="shared" si="2"/>
        <v>0</v>
      </c>
      <c r="G38" s="35">
        <v>14</v>
      </c>
      <c r="H38" s="35">
        <v>10</v>
      </c>
      <c r="I38" s="36">
        <f t="shared" si="1"/>
        <v>-28.571428571428569</v>
      </c>
      <c r="J38" s="36">
        <f t="shared" si="3"/>
        <v>1.9696942837502192E-3</v>
      </c>
      <c r="K38" s="79"/>
      <c r="L38" s="35">
        <v>70</v>
      </c>
      <c r="M38" s="36">
        <f t="shared" si="4"/>
        <v>2.5025060810897771E-3</v>
      </c>
      <c r="N38" s="15"/>
    </row>
    <row r="39" spans="1:14" ht="15.75">
      <c r="A39" s="12"/>
      <c r="B39" s="34" t="s">
        <v>53</v>
      </c>
      <c r="C39" s="35">
        <v>205</v>
      </c>
      <c r="D39" s="35">
        <v>126</v>
      </c>
      <c r="E39" s="36">
        <f t="shared" si="0"/>
        <v>-38.536585365853661</v>
      </c>
      <c r="F39" s="36">
        <f t="shared" si="2"/>
        <v>0.22710068130204392</v>
      </c>
      <c r="G39" s="35">
        <v>2532</v>
      </c>
      <c r="H39" s="35">
        <v>2207</v>
      </c>
      <c r="I39" s="36">
        <f t="shared" si="1"/>
        <v>-12.835703001579779</v>
      </c>
      <c r="J39" s="36">
        <f t="shared" si="3"/>
        <v>0.43471152842367339</v>
      </c>
      <c r="K39" s="79"/>
      <c r="L39" s="35">
        <v>12918</v>
      </c>
      <c r="M39" s="36">
        <f t="shared" si="4"/>
        <v>0.46181962222168199</v>
      </c>
      <c r="N39" s="15"/>
    </row>
    <row r="40" spans="1:14" ht="15.75">
      <c r="A40" s="12"/>
      <c r="B40" s="34" t="s">
        <v>50</v>
      </c>
      <c r="C40" s="35">
        <v>598</v>
      </c>
      <c r="D40" s="35">
        <v>365</v>
      </c>
      <c r="E40" s="36">
        <f t="shared" si="0"/>
        <v>-38.963210702341136</v>
      </c>
      <c r="F40" s="36">
        <f t="shared" si="2"/>
        <v>0.65787102123211127</v>
      </c>
      <c r="G40" s="35">
        <v>5301</v>
      </c>
      <c r="H40" s="35">
        <v>4432</v>
      </c>
      <c r="I40" s="36">
        <f t="shared" si="1"/>
        <v>-16.393133371062063</v>
      </c>
      <c r="J40" s="36">
        <f t="shared" si="3"/>
        <v>0.8729685065580971</v>
      </c>
      <c r="K40" s="79"/>
      <c r="L40" s="35">
        <v>23516</v>
      </c>
      <c r="M40" s="36">
        <f t="shared" si="4"/>
        <v>0.84069904289867425</v>
      </c>
      <c r="N40" s="15"/>
    </row>
    <row r="41" spans="1:14" ht="15.75">
      <c r="A41" s="12"/>
      <c r="B41" s="34" t="s">
        <v>54</v>
      </c>
      <c r="C41" s="35">
        <v>153</v>
      </c>
      <c r="D41" s="35">
        <v>163</v>
      </c>
      <c r="E41" s="36">
        <f t="shared" si="0"/>
        <v>6.5359477124182996</v>
      </c>
      <c r="F41" s="36">
        <f t="shared" si="2"/>
        <v>0.29378897660502507</v>
      </c>
      <c r="G41" s="35">
        <v>1350</v>
      </c>
      <c r="H41" s="35">
        <v>1433</v>
      </c>
      <c r="I41" s="36">
        <f t="shared" si="1"/>
        <v>6.148148148148147</v>
      </c>
      <c r="J41" s="36">
        <f t="shared" si="3"/>
        <v>0.28225719086140638</v>
      </c>
      <c r="K41" s="79"/>
      <c r="L41" s="35">
        <v>5504</v>
      </c>
      <c r="M41" s="36">
        <f t="shared" si="4"/>
        <v>0.19676847814740189</v>
      </c>
      <c r="N41" s="15"/>
    </row>
    <row r="42" spans="1:14" ht="15.75">
      <c r="A42" s="12"/>
      <c r="B42" s="34" t="s">
        <v>233</v>
      </c>
      <c r="C42" s="35">
        <v>6</v>
      </c>
      <c r="D42" s="35">
        <v>4</v>
      </c>
      <c r="E42" s="36">
        <f t="shared" si="0"/>
        <v>-33.333333333333336</v>
      </c>
      <c r="F42" s="36">
        <f t="shared" si="2"/>
        <v>7.209545438160124E-3</v>
      </c>
      <c r="G42" s="35">
        <v>51</v>
      </c>
      <c r="H42" s="35">
        <v>44</v>
      </c>
      <c r="I42" s="36">
        <f t="shared" si="1"/>
        <v>-13.725490196078427</v>
      </c>
      <c r="J42" s="36">
        <f t="shared" si="3"/>
        <v>8.666654848500965E-3</v>
      </c>
      <c r="K42" s="79"/>
      <c r="L42" s="35">
        <v>252</v>
      </c>
      <c r="M42" s="36">
        <f t="shared" si="4"/>
        <v>9.0090218919231975E-3</v>
      </c>
      <c r="N42" s="15"/>
    </row>
    <row r="43" spans="1:14" ht="15.75">
      <c r="A43" s="12"/>
      <c r="B43" s="34" t="s">
        <v>42</v>
      </c>
      <c r="C43" s="35">
        <v>749</v>
      </c>
      <c r="D43" s="35">
        <v>854</v>
      </c>
      <c r="E43" s="36">
        <f t="shared" si="0"/>
        <v>14.018691588785037</v>
      </c>
      <c r="F43" s="36">
        <f t="shared" si="2"/>
        <v>1.5392379510471865</v>
      </c>
      <c r="G43" s="35">
        <v>7123</v>
      </c>
      <c r="H43" s="35">
        <v>6648</v>
      </c>
      <c r="I43" s="36">
        <f t="shared" si="1"/>
        <v>-6.6685385371332284</v>
      </c>
      <c r="J43" s="36">
        <f t="shared" si="3"/>
        <v>1.3094527598371457</v>
      </c>
      <c r="K43" s="79"/>
      <c r="L43" s="35">
        <v>37832</v>
      </c>
      <c r="M43" s="36">
        <f t="shared" si="4"/>
        <v>1.3524972865684064</v>
      </c>
      <c r="N43" s="15"/>
    </row>
    <row r="44" spans="1:14" ht="15.75">
      <c r="A44" s="12"/>
      <c r="B44" s="34" t="s">
        <v>51</v>
      </c>
      <c r="C44" s="35">
        <v>316</v>
      </c>
      <c r="D44" s="35">
        <v>113</v>
      </c>
      <c r="E44" s="36">
        <f t="shared" si="0"/>
        <v>-64.240506329113927</v>
      </c>
      <c r="F44" s="36">
        <f t="shared" si="2"/>
        <v>0.2036696586280235</v>
      </c>
      <c r="G44" s="35">
        <v>3722</v>
      </c>
      <c r="H44" s="35">
        <v>1789</v>
      </c>
      <c r="I44" s="36">
        <f t="shared" si="1"/>
        <v>-51.934443847393872</v>
      </c>
      <c r="J44" s="36">
        <f t="shared" si="3"/>
        <v>0.3523783073629142</v>
      </c>
      <c r="K44" s="79"/>
      <c r="L44" s="35">
        <v>31207</v>
      </c>
      <c r="M44" s="36">
        <f t="shared" si="4"/>
        <v>1.1156529610366954</v>
      </c>
      <c r="N44" s="15"/>
    </row>
    <row r="45" spans="1:14" ht="15.75">
      <c r="A45" s="12"/>
      <c r="B45" s="34" t="s">
        <v>46</v>
      </c>
      <c r="C45" s="35">
        <v>532</v>
      </c>
      <c r="D45" s="35">
        <v>844</v>
      </c>
      <c r="E45" s="36">
        <f t="shared" si="0"/>
        <v>58.646616541353389</v>
      </c>
      <c r="F45" s="36">
        <f t="shared" si="2"/>
        <v>1.5212140874517861</v>
      </c>
      <c r="G45" s="35">
        <v>6355</v>
      </c>
      <c r="H45" s="35">
        <v>6811</v>
      </c>
      <c r="I45" s="36">
        <f t="shared" si="1"/>
        <v>7.1754523996852893</v>
      </c>
      <c r="J45" s="36">
        <f t="shared" si="3"/>
        <v>1.3415587766622743</v>
      </c>
      <c r="K45" s="79"/>
      <c r="L45" s="35">
        <v>36491</v>
      </c>
      <c r="M45" s="36">
        <f t="shared" si="4"/>
        <v>1.3045564200721007</v>
      </c>
      <c r="N45" s="15"/>
    </row>
    <row r="46" spans="1:14" ht="15.75">
      <c r="A46" s="12"/>
      <c r="B46" s="34" t="s">
        <v>49</v>
      </c>
      <c r="C46" s="35">
        <v>1122</v>
      </c>
      <c r="D46" s="35">
        <v>798</v>
      </c>
      <c r="E46" s="36">
        <f t="shared" si="0"/>
        <v>-28.877005347593588</v>
      </c>
      <c r="F46" s="36">
        <f t="shared" si="2"/>
        <v>1.4383043149129446</v>
      </c>
      <c r="G46" s="35">
        <v>7835</v>
      </c>
      <c r="H46" s="35">
        <v>9087</v>
      </c>
      <c r="I46" s="36">
        <f t="shared" si="1"/>
        <v>15.979578813018502</v>
      </c>
      <c r="J46" s="36">
        <f t="shared" si="3"/>
        <v>1.7898611956438242</v>
      </c>
      <c r="K46" s="79"/>
      <c r="L46" s="35">
        <v>45070</v>
      </c>
      <c r="M46" s="36">
        <f t="shared" si="4"/>
        <v>1.6112564153530893</v>
      </c>
      <c r="N46" s="15"/>
    </row>
    <row r="47" spans="1:14" ht="15.75">
      <c r="A47" s="12"/>
      <c r="B47" s="34" t="s">
        <v>37</v>
      </c>
      <c r="C47" s="35">
        <v>1263</v>
      </c>
      <c r="D47" s="35">
        <v>1071</v>
      </c>
      <c r="E47" s="36">
        <f t="shared" si="0"/>
        <v>-15.201900237529687</v>
      </c>
      <c r="F47" s="36">
        <f t="shared" si="2"/>
        <v>1.9303557910673732</v>
      </c>
      <c r="G47" s="35">
        <v>13128</v>
      </c>
      <c r="H47" s="35">
        <v>9945</v>
      </c>
      <c r="I47" s="36">
        <f t="shared" si="1"/>
        <v>-24.245886654478976</v>
      </c>
      <c r="J47" s="36">
        <f t="shared" si="3"/>
        <v>1.958860965189593</v>
      </c>
      <c r="K47" s="79"/>
      <c r="L47" s="35">
        <v>82290</v>
      </c>
      <c r="M47" s="36">
        <f t="shared" si="4"/>
        <v>2.9418746487553964</v>
      </c>
      <c r="N47" s="15"/>
    </row>
    <row r="48" spans="1:14" ht="15.75">
      <c r="A48" s="12"/>
      <c r="B48" s="34" t="s">
        <v>45</v>
      </c>
      <c r="C48" s="35">
        <v>572</v>
      </c>
      <c r="D48" s="35">
        <v>597</v>
      </c>
      <c r="E48" s="36">
        <f t="shared" si="0"/>
        <v>4.3706293706293753</v>
      </c>
      <c r="F48" s="36">
        <f t="shared" si="2"/>
        <v>1.0760246566453986</v>
      </c>
      <c r="G48" s="35">
        <v>6770</v>
      </c>
      <c r="H48" s="35">
        <v>5825</v>
      </c>
      <c r="I48" s="36">
        <f t="shared" si="1"/>
        <v>-13.958641063515509</v>
      </c>
      <c r="J48" s="36">
        <f t="shared" si="3"/>
        <v>1.1473469202845026</v>
      </c>
      <c r="K48" s="79"/>
      <c r="L48" s="35">
        <v>39102</v>
      </c>
      <c r="M48" s="36">
        <f t="shared" si="4"/>
        <v>1.3978998968967495</v>
      </c>
      <c r="N48" s="15"/>
    </row>
    <row r="49" spans="1:15" ht="15.75">
      <c r="A49" s="12"/>
      <c r="B49" s="40" t="s">
        <v>70</v>
      </c>
      <c r="C49" s="42">
        <f>SUM(C17:C48)</f>
        <v>51872</v>
      </c>
      <c r="D49" s="42">
        <f>SUM(D17:D48)</f>
        <v>55482</v>
      </c>
      <c r="E49" s="38">
        <f t="shared" si="0"/>
        <v>6.9594386181369483</v>
      </c>
      <c r="F49" s="38">
        <f>SUM(F17:F48)</f>
        <v>100.00000000000001</v>
      </c>
      <c r="G49" s="42">
        <f>SUM(G17:G48)</f>
        <v>494924</v>
      </c>
      <c r="H49" s="42">
        <f>SUM(H17:H48)</f>
        <v>507693</v>
      </c>
      <c r="I49" s="38">
        <f t="shared" si="1"/>
        <v>2.5799920795920084</v>
      </c>
      <c r="J49" s="38">
        <f>SUM(J17:J48)</f>
        <v>99.999999999999972</v>
      </c>
      <c r="K49" s="4"/>
      <c r="L49" s="42">
        <f>SUM(L17:L48)</f>
        <v>2797196</v>
      </c>
      <c r="M49" s="38">
        <f>SUM(M17:M48)</f>
        <v>100.00000000000003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319</v>
      </c>
      <c r="D52" s="104"/>
      <c r="E52" s="101" t="s">
        <v>316</v>
      </c>
      <c r="F52" s="101" t="s">
        <v>306</v>
      </c>
      <c r="G52" s="105" t="s">
        <v>321</v>
      </c>
      <c r="H52" s="106"/>
      <c r="I52" s="101" t="s">
        <v>316</v>
      </c>
      <c r="J52" s="101" t="s">
        <v>306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318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92</v>
      </c>
      <c r="D55" s="35">
        <v>80</v>
      </c>
      <c r="E55" s="36">
        <f t="shared" ref="E55:E87" si="5">IF(ISBLANK(D55),"",(IFERROR(((D55/C55-1)*100),"")))</f>
        <v>-13.043478260869568</v>
      </c>
      <c r="F55" s="36">
        <f>+(D55*100)/$D$87</f>
        <v>0.27116805640295572</v>
      </c>
      <c r="G55" s="35">
        <v>1319</v>
      </c>
      <c r="H55" s="35">
        <v>988</v>
      </c>
      <c r="I55" s="36">
        <f t="shared" ref="I55:I87" si="6">IF(ISBLANK(H55),"",(IFERROR(((H55/G55-1)*100),"")))</f>
        <v>-25.094768764215313</v>
      </c>
      <c r="J55" s="36">
        <f>+(H55*100)/$H$87</f>
        <v>0.35945310737752034</v>
      </c>
      <c r="K55" s="79"/>
      <c r="L55" s="35">
        <v>6836</v>
      </c>
      <c r="M55" s="36">
        <f>+(L55*100)/$L$87</f>
        <v>0.43246471357436894</v>
      </c>
      <c r="N55" s="15"/>
    </row>
    <row r="56" spans="1:15" ht="15.75">
      <c r="A56" s="12"/>
      <c r="B56" s="34" t="s">
        <v>43</v>
      </c>
      <c r="C56" s="35">
        <v>267</v>
      </c>
      <c r="D56" s="35">
        <v>438</v>
      </c>
      <c r="E56" s="36">
        <f t="shared" si="5"/>
        <v>64.044943820224717</v>
      </c>
      <c r="F56" s="36">
        <f t="shared" ref="F56:F85" si="7">+(D56*100)/$D$87</f>
        <v>1.4846451088061827</v>
      </c>
      <c r="G56" s="35">
        <v>3135</v>
      </c>
      <c r="H56" s="35">
        <v>3895</v>
      </c>
      <c r="I56" s="36">
        <f t="shared" si="6"/>
        <v>24.242424242424242</v>
      </c>
      <c r="J56" s="36">
        <f t="shared" ref="J56:J86" si="8">+(H56*100)/$H$87</f>
        <v>1.4170747502383014</v>
      </c>
      <c r="K56" s="79"/>
      <c r="L56" s="35">
        <v>20523</v>
      </c>
      <c r="M56" s="36">
        <f t="shared" ref="M56:M86" si="9">+(L56*100)/$L$87</f>
        <v>1.2983430831899903</v>
      </c>
      <c r="N56" s="15"/>
    </row>
    <row r="57" spans="1:15" ht="15.75">
      <c r="A57" s="12"/>
      <c r="B57" s="34" t="s">
        <v>33</v>
      </c>
      <c r="C57" s="35">
        <v>1546</v>
      </c>
      <c r="D57" s="35">
        <v>2161</v>
      </c>
      <c r="E57" s="36">
        <f t="shared" si="5"/>
        <v>39.780077619663643</v>
      </c>
      <c r="F57" s="36">
        <f t="shared" si="7"/>
        <v>7.3249271235848417</v>
      </c>
      <c r="G57" s="35">
        <v>15965</v>
      </c>
      <c r="H57" s="35">
        <v>18577</v>
      </c>
      <c r="I57" s="36">
        <f t="shared" si="6"/>
        <v>16.360789226432825</v>
      </c>
      <c r="J57" s="36">
        <f t="shared" si="8"/>
        <v>6.7586643479273238</v>
      </c>
      <c r="K57" s="79"/>
      <c r="L57" s="35">
        <v>93460</v>
      </c>
      <c r="M57" s="36">
        <f t="shared" si="9"/>
        <v>5.9125441969953947</v>
      </c>
      <c r="N57" s="15"/>
    </row>
    <row r="58" spans="1:15" ht="15.75">
      <c r="A58" s="12"/>
      <c r="B58" s="34" t="s">
        <v>30</v>
      </c>
      <c r="C58" s="35">
        <v>9413</v>
      </c>
      <c r="D58" s="35">
        <v>11311</v>
      </c>
      <c r="E58" s="36">
        <f t="shared" si="5"/>
        <v>20.163603527037075</v>
      </c>
      <c r="F58" s="36">
        <f t="shared" si="7"/>
        <v>38.339773574672904</v>
      </c>
      <c r="G58" s="35">
        <v>104775</v>
      </c>
      <c r="H58" s="35">
        <v>111389</v>
      </c>
      <c r="I58" s="36">
        <f t="shared" si="6"/>
        <v>6.3125745645430609</v>
      </c>
      <c r="J58" s="36">
        <f t="shared" si="8"/>
        <v>40.525427305338681</v>
      </c>
      <c r="K58" s="79"/>
      <c r="L58" s="35">
        <v>607811</v>
      </c>
      <c r="M58" s="36">
        <f t="shared" si="9"/>
        <v>38.451844649261375</v>
      </c>
      <c r="N58" s="15"/>
    </row>
    <row r="59" spans="1:15" ht="15.75">
      <c r="A59" s="12"/>
      <c r="B59" s="34" t="s">
        <v>34</v>
      </c>
      <c r="C59" s="35">
        <v>827</v>
      </c>
      <c r="D59" s="35">
        <v>779</v>
      </c>
      <c r="E59" s="36">
        <f t="shared" si="5"/>
        <v>-5.8041112454655375</v>
      </c>
      <c r="F59" s="36">
        <f t="shared" si="7"/>
        <v>2.6404989492237814</v>
      </c>
      <c r="G59" s="35">
        <v>9550</v>
      </c>
      <c r="H59" s="35">
        <v>8336</v>
      </c>
      <c r="I59" s="36">
        <f t="shared" si="6"/>
        <v>-12.712041884816749</v>
      </c>
      <c r="J59" s="36">
        <f t="shared" si="8"/>
        <v>3.0327946387641798</v>
      </c>
      <c r="K59" s="79"/>
      <c r="L59" s="35">
        <v>48718</v>
      </c>
      <c r="M59" s="36">
        <f t="shared" si="9"/>
        <v>3.0820386067753227</v>
      </c>
      <c r="N59" s="15"/>
    </row>
    <row r="60" spans="1:15" ht="15.75">
      <c r="A60" s="12"/>
      <c r="B60" s="34" t="s">
        <v>32</v>
      </c>
      <c r="C60" s="35">
        <v>2555</v>
      </c>
      <c r="D60" s="35">
        <v>1724</v>
      </c>
      <c r="E60" s="36">
        <f t="shared" si="5"/>
        <v>-32.524461839530325</v>
      </c>
      <c r="F60" s="36">
        <f t="shared" si="7"/>
        <v>5.8436716154836956</v>
      </c>
      <c r="G60" s="35">
        <v>19113</v>
      </c>
      <c r="H60" s="35">
        <v>14641</v>
      </c>
      <c r="I60" s="36">
        <f t="shared" si="6"/>
        <v>-23.397687437869507</v>
      </c>
      <c r="J60" s="36">
        <f t="shared" si="8"/>
        <v>5.3266730213707243</v>
      </c>
      <c r="K60" s="79"/>
      <c r="L60" s="35">
        <v>135260</v>
      </c>
      <c r="M60" s="36">
        <f t="shared" si="9"/>
        <v>8.5569305380440532</v>
      </c>
      <c r="N60" s="15"/>
    </row>
    <row r="61" spans="1:15" ht="15.75">
      <c r="A61" s="12"/>
      <c r="B61" s="34" t="s">
        <v>35</v>
      </c>
      <c r="C61" s="35">
        <v>496</v>
      </c>
      <c r="D61" s="35">
        <v>380</v>
      </c>
      <c r="E61" s="36">
        <f t="shared" si="5"/>
        <v>-23.387096774193552</v>
      </c>
      <c r="F61" s="36">
        <f t="shared" si="7"/>
        <v>1.2880482679140397</v>
      </c>
      <c r="G61" s="35">
        <v>3902</v>
      </c>
      <c r="H61" s="35">
        <v>3839</v>
      </c>
      <c r="I61" s="36">
        <f t="shared" si="6"/>
        <v>-1.6145566376217335</v>
      </c>
      <c r="J61" s="36">
        <f t="shared" si="8"/>
        <v>1.396700889901114</v>
      </c>
      <c r="K61" s="79"/>
      <c r="L61" s="35">
        <v>21522</v>
      </c>
      <c r="M61" s="36">
        <f t="shared" si="9"/>
        <v>1.3615426514844307</v>
      </c>
      <c r="N61" s="15"/>
    </row>
    <row r="62" spans="1:15" ht="15.75">
      <c r="A62" s="12"/>
      <c r="B62" s="34" t="s">
        <v>41</v>
      </c>
      <c r="C62" s="35">
        <v>961</v>
      </c>
      <c r="D62" s="35">
        <v>960</v>
      </c>
      <c r="E62" s="36">
        <f t="shared" si="5"/>
        <v>-0.10405827263267886</v>
      </c>
      <c r="F62" s="36">
        <f t="shared" si="7"/>
        <v>3.2540166768354686</v>
      </c>
      <c r="G62" s="35">
        <v>9210</v>
      </c>
      <c r="H62" s="35">
        <v>8328</v>
      </c>
      <c r="I62" s="36">
        <f t="shared" si="6"/>
        <v>-9.5765472312703608</v>
      </c>
      <c r="J62" s="36">
        <f t="shared" si="8"/>
        <v>3.0298840872874386</v>
      </c>
      <c r="K62" s="79"/>
      <c r="L62" s="35">
        <v>49250</v>
      </c>
      <c r="M62" s="36">
        <f t="shared" si="9"/>
        <v>3.1156944329341236</v>
      </c>
      <c r="N62" s="15"/>
    </row>
    <row r="63" spans="1:15" ht="15.75">
      <c r="A63" s="12"/>
      <c r="B63" s="34" t="s">
        <v>52</v>
      </c>
      <c r="C63" s="35">
        <v>156</v>
      </c>
      <c r="D63" s="35">
        <v>304</v>
      </c>
      <c r="E63" s="36">
        <f t="shared" si="5"/>
        <v>94.871794871794862</v>
      </c>
      <c r="F63" s="36">
        <f t="shared" si="7"/>
        <v>1.0304386143312319</v>
      </c>
      <c r="G63" s="35">
        <v>1813</v>
      </c>
      <c r="H63" s="35">
        <v>2106</v>
      </c>
      <c r="I63" s="36">
        <f t="shared" si="6"/>
        <v>16.161059018201883</v>
      </c>
      <c r="J63" s="36">
        <f t="shared" si="8"/>
        <v>0.76620267625208283</v>
      </c>
      <c r="K63" s="79"/>
      <c r="L63" s="35">
        <v>10603</v>
      </c>
      <c r="M63" s="36">
        <f t="shared" si="9"/>
        <v>0.67077579842437596</v>
      </c>
      <c r="N63" s="15"/>
    </row>
    <row r="64" spans="1:15" ht="15.75">
      <c r="A64" s="12"/>
      <c r="B64" s="34" t="s">
        <v>38</v>
      </c>
      <c r="C64" s="35">
        <v>754</v>
      </c>
      <c r="D64" s="35">
        <v>867</v>
      </c>
      <c r="E64" s="36">
        <f t="shared" si="5"/>
        <v>14.986737400530515</v>
      </c>
      <c r="F64" s="36">
        <f t="shared" si="7"/>
        <v>2.9387838112670326</v>
      </c>
      <c r="G64" s="35">
        <v>7327</v>
      </c>
      <c r="H64" s="35">
        <v>7181</v>
      </c>
      <c r="I64" s="36">
        <f t="shared" si="6"/>
        <v>-1.992629998635187</v>
      </c>
      <c r="J64" s="36">
        <f t="shared" si="8"/>
        <v>2.6125837693096901</v>
      </c>
      <c r="K64" s="79"/>
      <c r="L64" s="35">
        <v>40707</v>
      </c>
      <c r="M64" s="36">
        <f t="shared" si="9"/>
        <v>2.5752400666284139</v>
      </c>
      <c r="N64" s="15"/>
    </row>
    <row r="65" spans="1:14" ht="15.75">
      <c r="A65" s="12"/>
      <c r="B65" s="34" t="s">
        <v>57</v>
      </c>
      <c r="C65" s="35">
        <v>1</v>
      </c>
      <c r="D65" s="35">
        <v>0</v>
      </c>
      <c r="E65" s="36">
        <f t="shared" si="5"/>
        <v>-100</v>
      </c>
      <c r="F65" s="36">
        <f t="shared" si="7"/>
        <v>0</v>
      </c>
      <c r="G65" s="35">
        <v>4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1.2652566225113194E-3</v>
      </c>
      <c r="N65" s="15"/>
    </row>
    <row r="66" spans="1:14" ht="15.75">
      <c r="A66" s="12"/>
      <c r="B66" s="34" t="s">
        <v>56</v>
      </c>
      <c r="C66" s="35">
        <v>33</v>
      </c>
      <c r="D66" s="35">
        <v>39</v>
      </c>
      <c r="E66" s="36">
        <f t="shared" si="5"/>
        <v>18.181818181818187</v>
      </c>
      <c r="F66" s="36">
        <f t="shared" si="7"/>
        <v>0.13219442749644092</v>
      </c>
      <c r="G66" s="35">
        <v>377</v>
      </c>
      <c r="H66" s="35">
        <v>461</v>
      </c>
      <c r="I66" s="36">
        <f t="shared" si="6"/>
        <v>22.281167108753319</v>
      </c>
      <c r="J66" s="36">
        <f t="shared" si="8"/>
        <v>0.16772052884720332</v>
      </c>
      <c r="K66" s="79"/>
      <c r="L66" s="35">
        <v>1927</v>
      </c>
      <c r="M66" s="36">
        <f t="shared" si="9"/>
        <v>0.12190747557896561</v>
      </c>
      <c r="N66" s="15"/>
    </row>
    <row r="67" spans="1:14" ht="15.75">
      <c r="A67" s="12"/>
      <c r="B67" s="34" t="s">
        <v>39</v>
      </c>
      <c r="C67" s="35">
        <v>406</v>
      </c>
      <c r="D67" s="35">
        <v>499</v>
      </c>
      <c r="E67" s="36">
        <f t="shared" si="5"/>
        <v>22.906403940886698</v>
      </c>
      <c r="F67" s="36">
        <f t="shared" si="7"/>
        <v>1.6914107518134365</v>
      </c>
      <c r="G67" s="35">
        <v>5043</v>
      </c>
      <c r="H67" s="35">
        <v>5096</v>
      </c>
      <c r="I67" s="36">
        <f t="shared" si="6"/>
        <v>1.0509617291294848</v>
      </c>
      <c r="J67" s="36">
        <f t="shared" si="8"/>
        <v>1.8540212906840523</v>
      </c>
      <c r="K67" s="79"/>
      <c r="L67" s="35">
        <v>32571</v>
      </c>
      <c r="M67" s="36">
        <f t="shared" si="9"/>
        <v>2.0605336725908092</v>
      </c>
      <c r="N67" s="15"/>
    </row>
    <row r="68" spans="1:14" ht="15.75">
      <c r="A68" s="12"/>
      <c r="B68" s="34" t="s">
        <v>31</v>
      </c>
      <c r="C68" s="35">
        <v>5338</v>
      </c>
      <c r="D68" s="35">
        <v>4891</v>
      </c>
      <c r="E68" s="36">
        <f t="shared" si="5"/>
        <v>-8.3739228175346625</v>
      </c>
      <c r="F68" s="36">
        <f t="shared" si="7"/>
        <v>16.578537048335708</v>
      </c>
      <c r="G68" s="35">
        <v>38422</v>
      </c>
      <c r="H68" s="35">
        <v>41041</v>
      </c>
      <c r="I68" s="36">
        <f t="shared" si="6"/>
        <v>6.8164072666701436</v>
      </c>
      <c r="J68" s="36">
        <f t="shared" si="8"/>
        <v>14.931492894616207</v>
      </c>
      <c r="K68" s="79"/>
      <c r="L68" s="35">
        <v>198611</v>
      </c>
      <c r="M68" s="36">
        <f t="shared" si="9"/>
        <v>12.564694152679781</v>
      </c>
      <c r="N68" s="15"/>
    </row>
    <row r="69" spans="1:14" ht="15.75">
      <c r="A69" s="12"/>
      <c r="B69" s="34" t="s">
        <v>58</v>
      </c>
      <c r="C69" s="35">
        <v>1</v>
      </c>
      <c r="D69" s="35">
        <v>0</v>
      </c>
      <c r="E69" s="36">
        <f t="shared" si="5"/>
        <v>-100</v>
      </c>
      <c r="F69" s="36">
        <f t="shared" si="7"/>
        <v>0</v>
      </c>
      <c r="G69" s="35">
        <v>3</v>
      </c>
      <c r="H69" s="35">
        <v>1</v>
      </c>
      <c r="I69" s="36">
        <f t="shared" si="6"/>
        <v>-66.666666666666671</v>
      </c>
      <c r="J69" s="36">
        <f t="shared" si="8"/>
        <v>3.6381893459263193E-4</v>
      </c>
      <c r="K69" s="79"/>
      <c r="L69" s="35">
        <v>12</v>
      </c>
      <c r="M69" s="36">
        <f t="shared" si="9"/>
        <v>7.5915397350679161E-4</v>
      </c>
      <c r="N69" s="15"/>
    </row>
    <row r="70" spans="1:14" ht="15.75">
      <c r="A70" s="12"/>
      <c r="B70" s="34" t="s">
        <v>55</v>
      </c>
      <c r="C70" s="35">
        <v>37</v>
      </c>
      <c r="D70" s="35">
        <v>58</v>
      </c>
      <c r="E70" s="36">
        <f t="shared" si="5"/>
        <v>56.756756756756758</v>
      </c>
      <c r="F70" s="36">
        <f t="shared" si="7"/>
        <v>0.19659684089214291</v>
      </c>
      <c r="G70" s="35">
        <v>384</v>
      </c>
      <c r="H70" s="35">
        <v>570</v>
      </c>
      <c r="I70" s="36">
        <f t="shared" si="6"/>
        <v>48.4375</v>
      </c>
      <c r="J70" s="36">
        <f t="shared" si="8"/>
        <v>0.20737679271780021</v>
      </c>
      <c r="K70" s="79"/>
      <c r="L70" s="35">
        <v>2080</v>
      </c>
      <c r="M70" s="36">
        <f t="shared" si="9"/>
        <v>0.13158668874117721</v>
      </c>
      <c r="N70" s="15"/>
    </row>
    <row r="71" spans="1:14" ht="15.75">
      <c r="A71" s="12"/>
      <c r="B71" s="34" t="s">
        <v>47</v>
      </c>
      <c r="C71" s="35">
        <v>898</v>
      </c>
      <c r="D71" s="35">
        <v>612</v>
      </c>
      <c r="E71" s="36">
        <f t="shared" si="5"/>
        <v>-31.848552338530066</v>
      </c>
      <c r="F71" s="36">
        <f t="shared" si="7"/>
        <v>2.0744356314826113</v>
      </c>
      <c r="G71" s="35">
        <v>6907</v>
      </c>
      <c r="H71" s="35">
        <v>5485</v>
      </c>
      <c r="I71" s="36">
        <f t="shared" si="6"/>
        <v>-20.587809468654982</v>
      </c>
      <c r="J71" s="36">
        <f t="shared" si="8"/>
        <v>1.9955468562405863</v>
      </c>
      <c r="K71" s="79"/>
      <c r="L71" s="35">
        <v>23413</v>
      </c>
      <c r="M71" s="36">
        <f t="shared" si="9"/>
        <v>1.481172665142876</v>
      </c>
      <c r="N71" s="15"/>
    </row>
    <row r="72" spans="1:14" ht="15.75">
      <c r="A72" s="12"/>
      <c r="B72" s="34" t="s">
        <v>40</v>
      </c>
      <c r="C72" s="35">
        <v>495</v>
      </c>
      <c r="D72" s="35">
        <v>299</v>
      </c>
      <c r="E72" s="36">
        <f t="shared" si="5"/>
        <v>-39.595959595959599</v>
      </c>
      <c r="F72" s="36">
        <f t="shared" si="7"/>
        <v>1.0134906108060471</v>
      </c>
      <c r="G72" s="35">
        <v>4456</v>
      </c>
      <c r="H72" s="35">
        <v>4159</v>
      </c>
      <c r="I72" s="36">
        <f t="shared" si="6"/>
        <v>-6.6651705565529573</v>
      </c>
      <c r="J72" s="36">
        <f t="shared" si="8"/>
        <v>1.5131229489707563</v>
      </c>
      <c r="K72" s="79"/>
      <c r="L72" s="35">
        <v>30932</v>
      </c>
      <c r="M72" s="36">
        <f t="shared" si="9"/>
        <v>1.9568458923760064</v>
      </c>
      <c r="N72" s="15"/>
    </row>
    <row r="73" spans="1:14" ht="15.75">
      <c r="A73" s="12"/>
      <c r="B73" s="34" t="s">
        <v>44</v>
      </c>
      <c r="C73" s="35">
        <v>537</v>
      </c>
      <c r="D73" s="35">
        <v>462</v>
      </c>
      <c r="E73" s="36">
        <f t="shared" si="5"/>
        <v>-13.966480446927376</v>
      </c>
      <c r="F73" s="36">
        <f t="shared" si="7"/>
        <v>1.5659955257270695</v>
      </c>
      <c r="G73" s="35">
        <v>4646</v>
      </c>
      <c r="H73" s="35">
        <v>3928</v>
      </c>
      <c r="I73" s="36">
        <f t="shared" si="6"/>
        <v>-15.454154111063279</v>
      </c>
      <c r="J73" s="36">
        <f t="shared" si="8"/>
        <v>1.4290807750798582</v>
      </c>
      <c r="K73" s="79"/>
      <c r="L73" s="35">
        <v>29888</v>
      </c>
      <c r="M73" s="36">
        <f t="shared" si="9"/>
        <v>1.8907994966809156</v>
      </c>
      <c r="N73" s="15"/>
    </row>
    <row r="74" spans="1:14" ht="15.75">
      <c r="A74" s="12"/>
      <c r="B74" s="34" t="s">
        <v>36</v>
      </c>
      <c r="C74" s="35">
        <v>512</v>
      </c>
      <c r="D74" s="35">
        <v>656</v>
      </c>
      <c r="E74" s="36">
        <f t="shared" si="5"/>
        <v>28.125</v>
      </c>
      <c r="F74" s="36">
        <f t="shared" si="7"/>
        <v>2.2235780625042372</v>
      </c>
      <c r="G74" s="35">
        <v>5088</v>
      </c>
      <c r="H74" s="35">
        <v>5343</v>
      </c>
      <c r="I74" s="36">
        <f t="shared" si="6"/>
        <v>5.0117924528301883</v>
      </c>
      <c r="J74" s="36">
        <f t="shared" si="8"/>
        <v>1.9438845675284324</v>
      </c>
      <c r="K74" s="79"/>
      <c r="L74" s="35">
        <v>31236</v>
      </c>
      <c r="M74" s="36">
        <f t="shared" si="9"/>
        <v>1.9760777930381785</v>
      </c>
      <c r="N74" s="15"/>
    </row>
    <row r="75" spans="1:14" ht="15.75">
      <c r="A75" s="12"/>
      <c r="B75" s="34" t="s">
        <v>48</v>
      </c>
      <c r="C75" s="35">
        <v>485</v>
      </c>
      <c r="D75" s="35">
        <v>415</v>
      </c>
      <c r="E75" s="36">
        <f t="shared" si="5"/>
        <v>-14.432989690721653</v>
      </c>
      <c r="F75" s="36">
        <f t="shared" si="7"/>
        <v>1.4066842925903329</v>
      </c>
      <c r="G75" s="35">
        <v>5003</v>
      </c>
      <c r="H75" s="35">
        <v>4453</v>
      </c>
      <c r="I75" s="36">
        <f t="shared" si="6"/>
        <v>-10.993403957625425</v>
      </c>
      <c r="J75" s="36">
        <f t="shared" si="8"/>
        <v>1.62008571574099</v>
      </c>
      <c r="K75" s="79"/>
      <c r="L75" s="35">
        <v>24574</v>
      </c>
      <c r="M75" s="36">
        <f t="shared" si="9"/>
        <v>1.5546208120796581</v>
      </c>
      <c r="N75" s="15"/>
    </row>
    <row r="76" spans="1:14" ht="15.75">
      <c r="A76" s="12"/>
      <c r="B76" s="34" t="s">
        <v>85</v>
      </c>
      <c r="C76" s="35">
        <v>0</v>
      </c>
      <c r="D76" s="35">
        <v>0</v>
      </c>
      <c r="E76" s="36" t="str">
        <f t="shared" si="5"/>
        <v/>
      </c>
      <c r="F76" s="36">
        <f t="shared" si="7"/>
        <v>0</v>
      </c>
      <c r="G76" s="35">
        <v>5</v>
      </c>
      <c r="H76" s="35">
        <v>4</v>
      </c>
      <c r="I76" s="36">
        <f t="shared" si="6"/>
        <v>-19.999999999999996</v>
      </c>
      <c r="J76" s="36">
        <f t="shared" si="8"/>
        <v>1.4552757383705277E-3</v>
      </c>
      <c r="K76" s="79"/>
      <c r="L76" s="35">
        <v>38</v>
      </c>
      <c r="M76" s="36">
        <f t="shared" si="9"/>
        <v>2.4039875827715066E-3</v>
      </c>
      <c r="N76" s="15"/>
    </row>
    <row r="77" spans="1:14" ht="15.75">
      <c r="A77" s="12"/>
      <c r="B77" s="34" t="s">
        <v>53</v>
      </c>
      <c r="C77" s="35">
        <v>141</v>
      </c>
      <c r="D77" s="35">
        <v>79</v>
      </c>
      <c r="E77" s="36">
        <f t="shared" si="5"/>
        <v>-43.971631205673759</v>
      </c>
      <c r="F77" s="36">
        <f t="shared" si="7"/>
        <v>0.2677784556979188</v>
      </c>
      <c r="G77" s="35">
        <v>1640</v>
      </c>
      <c r="H77" s="35">
        <v>1317</v>
      </c>
      <c r="I77" s="36">
        <f t="shared" si="6"/>
        <v>-19.695121951219509</v>
      </c>
      <c r="J77" s="36">
        <f t="shared" si="8"/>
        <v>0.47914953685849626</v>
      </c>
      <c r="K77" s="79"/>
      <c r="L77" s="35">
        <v>8466</v>
      </c>
      <c r="M77" s="36">
        <f t="shared" si="9"/>
        <v>0.53558312830904142</v>
      </c>
      <c r="N77" s="15"/>
    </row>
    <row r="78" spans="1:14" ht="15.75">
      <c r="A78" s="12"/>
      <c r="B78" s="34" t="s">
        <v>50</v>
      </c>
      <c r="C78" s="35">
        <v>327</v>
      </c>
      <c r="D78" s="35">
        <v>208</v>
      </c>
      <c r="E78" s="36">
        <f t="shared" si="5"/>
        <v>-36.391437308868504</v>
      </c>
      <c r="F78" s="36">
        <f t="shared" si="7"/>
        <v>0.7050369466476849</v>
      </c>
      <c r="G78" s="35">
        <v>2914</v>
      </c>
      <c r="H78" s="35">
        <v>2544</v>
      </c>
      <c r="I78" s="36">
        <f t="shared" si="6"/>
        <v>-12.69732326698696</v>
      </c>
      <c r="J78" s="36">
        <f t="shared" si="8"/>
        <v>0.9255553696036557</v>
      </c>
      <c r="K78" s="79"/>
      <c r="L78" s="35">
        <v>13411</v>
      </c>
      <c r="M78" s="36">
        <f t="shared" si="9"/>
        <v>0.84841782822496514</v>
      </c>
      <c r="N78" s="15"/>
    </row>
    <row r="79" spans="1:14" ht="15.75">
      <c r="A79" s="12"/>
      <c r="B79" s="34" t="s">
        <v>54</v>
      </c>
      <c r="C79" s="35">
        <v>87</v>
      </c>
      <c r="D79" s="35">
        <v>74</v>
      </c>
      <c r="E79" s="36">
        <f t="shared" si="5"/>
        <v>-14.942528735632187</v>
      </c>
      <c r="F79" s="36">
        <f t="shared" si="7"/>
        <v>0.25083045217273403</v>
      </c>
      <c r="G79" s="35">
        <v>955</v>
      </c>
      <c r="H79" s="35">
        <v>886</v>
      </c>
      <c r="I79" s="36">
        <f t="shared" si="6"/>
        <v>-7.2251308900523554</v>
      </c>
      <c r="J79" s="36">
        <f t="shared" si="8"/>
        <v>0.32234357604907188</v>
      </c>
      <c r="K79" s="79"/>
      <c r="L79" s="35">
        <v>3758</v>
      </c>
      <c r="M79" s="36">
        <f t="shared" si="9"/>
        <v>0.2377417193698769</v>
      </c>
      <c r="N79" s="15"/>
    </row>
    <row r="80" spans="1:14" ht="15.75">
      <c r="A80" s="12"/>
      <c r="B80" s="34" t="s">
        <v>233</v>
      </c>
      <c r="C80" s="35">
        <v>1</v>
      </c>
      <c r="D80" s="35">
        <v>1</v>
      </c>
      <c r="E80" s="36">
        <f t="shared" si="5"/>
        <v>0</v>
      </c>
      <c r="F80" s="36">
        <f t="shared" si="7"/>
        <v>3.3896007050369468E-3</v>
      </c>
      <c r="G80" s="35">
        <v>26</v>
      </c>
      <c r="H80" s="35">
        <v>27</v>
      </c>
      <c r="I80" s="36">
        <f t="shared" si="6"/>
        <v>3.8461538461538547</v>
      </c>
      <c r="J80" s="36">
        <f t="shared" si="8"/>
        <v>9.8231112340010623E-3</v>
      </c>
      <c r="K80" s="79"/>
      <c r="L80" s="35">
        <v>139</v>
      </c>
      <c r="M80" s="36">
        <f t="shared" si="9"/>
        <v>8.7935335264536698E-3</v>
      </c>
      <c r="N80" s="15"/>
    </row>
    <row r="81" spans="1:14" ht="15.75">
      <c r="A81" s="12"/>
      <c r="B81" s="34" t="s">
        <v>42</v>
      </c>
      <c r="C81" s="35">
        <v>370</v>
      </c>
      <c r="D81" s="35">
        <v>473</v>
      </c>
      <c r="E81" s="36">
        <f t="shared" si="5"/>
        <v>27.837837837837842</v>
      </c>
      <c r="F81" s="36">
        <f t="shared" si="7"/>
        <v>1.6032811334824757</v>
      </c>
      <c r="G81" s="35">
        <v>3731</v>
      </c>
      <c r="H81" s="35">
        <v>3482</v>
      </c>
      <c r="I81" s="36">
        <f t="shared" si="6"/>
        <v>-6.6738139908871563</v>
      </c>
      <c r="J81" s="36">
        <f t="shared" si="8"/>
        <v>1.2668175302515443</v>
      </c>
      <c r="K81" s="79"/>
      <c r="L81" s="35">
        <v>20052</v>
      </c>
      <c r="M81" s="36">
        <f t="shared" si="9"/>
        <v>1.2685462897298487</v>
      </c>
      <c r="N81" s="15"/>
    </row>
    <row r="82" spans="1:14" ht="15.75">
      <c r="A82" s="12"/>
      <c r="B82" s="34" t="s">
        <v>51</v>
      </c>
      <c r="C82" s="35">
        <v>128</v>
      </c>
      <c r="D82" s="35">
        <v>54</v>
      </c>
      <c r="E82" s="36">
        <f t="shared" si="5"/>
        <v>-57.8125</v>
      </c>
      <c r="F82" s="36">
        <f t="shared" si="7"/>
        <v>0.18303843807199513</v>
      </c>
      <c r="G82" s="35">
        <v>1819</v>
      </c>
      <c r="H82" s="35">
        <v>952</v>
      </c>
      <c r="I82" s="36">
        <f t="shared" si="6"/>
        <v>-47.663551401869164</v>
      </c>
      <c r="J82" s="36">
        <f t="shared" si="8"/>
        <v>0.34635562573218559</v>
      </c>
      <c r="K82" s="79"/>
      <c r="L82" s="35">
        <v>18359</v>
      </c>
      <c r="M82" s="36">
        <f t="shared" si="9"/>
        <v>1.1614423166342656</v>
      </c>
      <c r="N82" s="15"/>
    </row>
    <row r="83" spans="1:14" ht="15.75">
      <c r="A83" s="12"/>
      <c r="B83" s="34" t="s">
        <v>46</v>
      </c>
      <c r="C83" s="35">
        <v>266</v>
      </c>
      <c r="D83" s="35">
        <v>467</v>
      </c>
      <c r="E83" s="36">
        <f t="shared" si="5"/>
        <v>75.563909774436098</v>
      </c>
      <c r="F83" s="36">
        <f t="shared" si="7"/>
        <v>1.582943529252254</v>
      </c>
      <c r="G83" s="35">
        <v>3559</v>
      </c>
      <c r="H83" s="35">
        <v>3658</v>
      </c>
      <c r="I83" s="36">
        <f t="shared" si="6"/>
        <v>2.7816802472604651</v>
      </c>
      <c r="J83" s="36">
        <f t="shared" si="8"/>
        <v>1.3308496627398476</v>
      </c>
      <c r="K83" s="79"/>
      <c r="L83" s="35">
        <v>21102</v>
      </c>
      <c r="M83" s="36">
        <f t="shared" si="9"/>
        <v>1.3349722624116931</v>
      </c>
      <c r="N83" s="15"/>
    </row>
    <row r="84" spans="1:14" ht="15.75">
      <c r="A84" s="12"/>
      <c r="B84" s="34" t="s">
        <v>49</v>
      </c>
      <c r="C84" s="35">
        <v>532</v>
      </c>
      <c r="D84" s="35">
        <v>431</v>
      </c>
      <c r="E84" s="36">
        <f t="shared" si="5"/>
        <v>-18.984962406015036</v>
      </c>
      <c r="F84" s="36">
        <f t="shared" si="7"/>
        <v>1.4609179038709239</v>
      </c>
      <c r="G84" s="35">
        <v>4225</v>
      </c>
      <c r="H84" s="35">
        <v>4879</v>
      </c>
      <c r="I84" s="36">
        <f t="shared" si="6"/>
        <v>15.479289940828412</v>
      </c>
      <c r="J84" s="36">
        <f t="shared" si="8"/>
        <v>1.7750725818774513</v>
      </c>
      <c r="K84" s="79"/>
      <c r="L84" s="35">
        <v>25439</v>
      </c>
      <c r="M84" s="36">
        <f t="shared" si="9"/>
        <v>1.6093431610032727</v>
      </c>
      <c r="N84" s="15"/>
    </row>
    <row r="85" spans="1:14" ht="15.75">
      <c r="A85" s="12"/>
      <c r="B85" s="34" t="s">
        <v>37</v>
      </c>
      <c r="C85" s="35">
        <v>617</v>
      </c>
      <c r="D85" s="35">
        <v>517</v>
      </c>
      <c r="E85" s="36">
        <f t="shared" si="5"/>
        <v>-16.207455429497564</v>
      </c>
      <c r="F85" s="36">
        <f t="shared" si="7"/>
        <v>1.7524235645041015</v>
      </c>
      <c r="G85" s="35">
        <v>6445</v>
      </c>
      <c r="H85" s="35">
        <v>4600</v>
      </c>
      <c r="I85" s="36">
        <f t="shared" si="6"/>
        <v>-28.626842513576413</v>
      </c>
      <c r="J85" s="36">
        <f t="shared" si="8"/>
        <v>1.6735670991261069</v>
      </c>
      <c r="K85" s="79"/>
      <c r="L85" s="35">
        <v>41467</v>
      </c>
      <c r="M85" s="36">
        <f t="shared" si="9"/>
        <v>2.6233198182838438</v>
      </c>
      <c r="N85" s="15"/>
    </row>
    <row r="86" spans="1:14" ht="15.75">
      <c r="A86" s="12"/>
      <c r="B86" s="34" t="s">
        <v>45</v>
      </c>
      <c r="C86" s="35">
        <v>240</v>
      </c>
      <c r="D86" s="35">
        <v>263</v>
      </c>
      <c r="E86" s="36">
        <f t="shared" si="5"/>
        <v>9.5833333333333428</v>
      </c>
      <c r="F86" s="36">
        <f>+(D86*100)/$D$87</f>
        <v>0.89146498542471697</v>
      </c>
      <c r="G86" s="35">
        <v>2946</v>
      </c>
      <c r="H86" s="35">
        <v>2696</v>
      </c>
      <c r="I86" s="36">
        <f t="shared" si="6"/>
        <v>-8.4860828241683617</v>
      </c>
      <c r="J86" s="36">
        <f t="shared" si="8"/>
        <v>0.98085584766173572</v>
      </c>
      <c r="K86" s="79"/>
      <c r="L86" s="35">
        <v>18522</v>
      </c>
      <c r="M86" s="36">
        <f t="shared" si="9"/>
        <v>1.1717541581077329</v>
      </c>
      <c r="N86" s="15"/>
    </row>
    <row r="87" spans="1:14" ht="15.75">
      <c r="A87" s="12"/>
      <c r="B87" s="40" t="s">
        <v>70</v>
      </c>
      <c r="C87" s="42">
        <f>SUM(C55:C86)</f>
        <v>28519</v>
      </c>
      <c r="D87" s="42">
        <f>SUM(D55:D86)</f>
        <v>29502</v>
      </c>
      <c r="E87" s="38">
        <f t="shared" si="5"/>
        <v>3.4468249237350479</v>
      </c>
      <c r="F87" s="38">
        <f>SUM(F55:F86)</f>
        <v>99.999999999999986</v>
      </c>
      <c r="G87" s="42">
        <f>SUM(G55:G86)</f>
        <v>274707</v>
      </c>
      <c r="H87" s="42">
        <f>SUM(H55:H86)</f>
        <v>274862</v>
      </c>
      <c r="I87" s="38">
        <f t="shared" si="6"/>
        <v>5.6423753308076918E-2</v>
      </c>
      <c r="J87" s="38">
        <f>SUM(J55:J86)</f>
        <v>99.999999999999986</v>
      </c>
      <c r="K87" s="4"/>
      <c r="L87" s="42">
        <f>SUM(L55:L86)</f>
        <v>1580707</v>
      </c>
      <c r="M87" s="38">
        <f>SUM(M55:M86)</f>
        <v>99.999999999999986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319</v>
      </c>
      <c r="D90" s="104"/>
      <c r="E90" s="101" t="s">
        <v>316</v>
      </c>
      <c r="F90" s="101" t="s">
        <v>306</v>
      </c>
      <c r="G90" s="105" t="s">
        <v>321</v>
      </c>
      <c r="H90" s="106"/>
      <c r="I90" s="101" t="s">
        <v>316</v>
      </c>
      <c r="J90" s="101" t="s">
        <v>306</v>
      </c>
      <c r="K90" s="94"/>
      <c r="L90" s="86" t="s">
        <v>312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318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193</v>
      </c>
      <c r="D93" s="35">
        <f>D17-D55</f>
        <v>133</v>
      </c>
      <c r="E93" s="36">
        <f t="shared" ref="E93:E125" si="10">IF(ISBLANK(D93),"",(IFERROR(((D93/C93-1)*100),"")))</f>
        <v>-31.088082901554404</v>
      </c>
      <c r="F93" s="36">
        <f>+(D93*100)/$D$125</f>
        <v>0.51193225558121636</v>
      </c>
      <c r="G93" s="35">
        <f>G17-G55</f>
        <v>2228</v>
      </c>
      <c r="H93" s="35">
        <f>H17-H55</f>
        <v>1090</v>
      </c>
      <c r="I93" s="36">
        <f t="shared" ref="I93:I125" si="11">IF(ISBLANK(H93),"",(IFERROR(((H93/G93-1)*100),"")))</f>
        <v>-51.077199281867145</v>
      </c>
      <c r="J93" s="36">
        <f>+(H93*100)/$H$125</f>
        <v>0.46815071876167691</v>
      </c>
      <c r="K93" s="79"/>
      <c r="L93" s="35">
        <f>L17-L55</f>
        <v>8072</v>
      </c>
      <c r="M93" s="36">
        <f>+(L93*100)/$L$125</f>
        <v>0.66354895112080747</v>
      </c>
      <c r="N93" s="15"/>
    </row>
    <row r="94" spans="1:14" ht="15.75">
      <c r="A94" s="12"/>
      <c r="B94" s="34" t="s">
        <v>43</v>
      </c>
      <c r="C94" s="35">
        <f t="shared" ref="C94:D124" si="12">C18-C56</f>
        <v>201</v>
      </c>
      <c r="D94" s="35">
        <f t="shared" si="12"/>
        <v>332</v>
      </c>
      <c r="E94" s="36">
        <f t="shared" si="10"/>
        <v>65.174129353233837</v>
      </c>
      <c r="F94" s="36">
        <f t="shared" ref="F94:F124" si="13">+(D94*100)/$D$125</f>
        <v>1.2779060816012318</v>
      </c>
      <c r="G94" s="35">
        <f t="shared" ref="G94:H94" si="14">G18-G56</f>
        <v>2290</v>
      </c>
      <c r="H94" s="35">
        <f t="shared" si="14"/>
        <v>2729</v>
      </c>
      <c r="I94" s="36">
        <f t="shared" si="11"/>
        <v>19.170305676855893</v>
      </c>
      <c r="J94" s="36">
        <f t="shared" ref="J94:J124" si="15">+(H94*100)/$H$125</f>
        <v>1.1720947811932261</v>
      </c>
      <c r="K94" s="79"/>
      <c r="L94" s="35">
        <f t="shared" ref="L94" si="16">L18-L56</f>
        <v>14336</v>
      </c>
      <c r="M94" s="36">
        <f t="shared" ref="M94:M124" si="17">+(L94*100)/$L$125</f>
        <v>1.1784734592750119</v>
      </c>
      <c r="N94" s="15"/>
    </row>
    <row r="95" spans="1:14" ht="15.75">
      <c r="A95" s="12"/>
      <c r="B95" s="34" t="s">
        <v>33</v>
      </c>
      <c r="C95" s="35">
        <f t="shared" si="12"/>
        <v>1454</v>
      </c>
      <c r="D95" s="35">
        <f t="shared" si="12"/>
        <v>1851</v>
      </c>
      <c r="E95" s="36">
        <f t="shared" si="10"/>
        <v>27.303988995873453</v>
      </c>
      <c r="F95" s="36">
        <f t="shared" si="13"/>
        <v>7.1247113163972289</v>
      </c>
      <c r="G95" s="35">
        <f t="shared" ref="G95:H95" si="18">G19-G57</f>
        <v>13315</v>
      </c>
      <c r="H95" s="35">
        <f t="shared" si="18"/>
        <v>17293</v>
      </c>
      <c r="I95" s="36">
        <f t="shared" si="11"/>
        <v>29.876079609463012</v>
      </c>
      <c r="J95" s="36">
        <f t="shared" si="15"/>
        <v>7.4272755775648429</v>
      </c>
      <c r="K95" s="79"/>
      <c r="L95" s="35">
        <f t="shared" ref="L95" si="19">L19-L57</f>
        <v>81387</v>
      </c>
      <c r="M95" s="36">
        <f t="shared" si="17"/>
        <v>6.6903194356874582</v>
      </c>
      <c r="N95" s="15"/>
    </row>
    <row r="96" spans="1:14" ht="15.75">
      <c r="A96" s="12"/>
      <c r="B96" s="34" t="s">
        <v>30</v>
      </c>
      <c r="C96" s="35">
        <f t="shared" si="12"/>
        <v>7333</v>
      </c>
      <c r="D96" s="35">
        <f t="shared" si="12"/>
        <v>9178</v>
      </c>
      <c r="E96" s="36">
        <f t="shared" si="10"/>
        <v>25.16023455611618</v>
      </c>
      <c r="F96" s="36">
        <f t="shared" si="13"/>
        <v>35.327174749807547</v>
      </c>
      <c r="G96" s="35">
        <f t="shared" ref="G96:H96" si="20">G20-G58</f>
        <v>75372</v>
      </c>
      <c r="H96" s="35">
        <f t="shared" si="20"/>
        <v>87254</v>
      </c>
      <c r="I96" s="36">
        <f t="shared" si="11"/>
        <v>15.764474871304991</v>
      </c>
      <c r="J96" s="36">
        <f t="shared" si="15"/>
        <v>37.475250288836108</v>
      </c>
      <c r="K96" s="79"/>
      <c r="L96" s="35">
        <f t="shared" ref="L96" si="21">L20-L58</f>
        <v>426934</v>
      </c>
      <c r="M96" s="36">
        <f t="shared" si="17"/>
        <v>35.095590671185683</v>
      </c>
      <c r="N96" s="15"/>
    </row>
    <row r="97" spans="1:14" ht="15.75">
      <c r="A97" s="12"/>
      <c r="B97" s="34" t="s">
        <v>34</v>
      </c>
      <c r="C97" s="35">
        <f t="shared" si="12"/>
        <v>847</v>
      </c>
      <c r="D97" s="35">
        <f t="shared" si="12"/>
        <v>741</v>
      </c>
      <c r="E97" s="36">
        <f t="shared" si="10"/>
        <v>-12.514757969303425</v>
      </c>
      <c r="F97" s="36">
        <f t="shared" si="13"/>
        <v>2.8521939953810622</v>
      </c>
      <c r="G97" s="35">
        <f t="shared" ref="G97:H97" si="22">G21-G59</f>
        <v>9188</v>
      </c>
      <c r="H97" s="35">
        <f t="shared" si="22"/>
        <v>8884</v>
      </c>
      <c r="I97" s="36">
        <f t="shared" si="11"/>
        <v>-3.3086634740966514</v>
      </c>
      <c r="J97" s="36">
        <f t="shared" si="15"/>
        <v>3.8156431059437961</v>
      </c>
      <c r="K97" s="79"/>
      <c r="L97" s="35">
        <f t="shared" ref="L97" si="23">L21-L59</f>
        <v>43246</v>
      </c>
      <c r="M97" s="36">
        <f t="shared" si="17"/>
        <v>3.554984878613781</v>
      </c>
      <c r="N97" s="15"/>
    </row>
    <row r="98" spans="1:14" ht="15.75">
      <c r="A98" s="12"/>
      <c r="B98" s="34" t="s">
        <v>32</v>
      </c>
      <c r="C98" s="35">
        <f t="shared" si="12"/>
        <v>1733</v>
      </c>
      <c r="D98" s="35">
        <f t="shared" si="12"/>
        <v>1322</v>
      </c>
      <c r="E98" s="36">
        <f t="shared" si="10"/>
        <v>-23.716099249855738</v>
      </c>
      <c r="F98" s="36">
        <f t="shared" si="13"/>
        <v>5.0885296381832177</v>
      </c>
      <c r="G98" s="35">
        <f t="shared" ref="G98:H98" si="24">G22-G60</f>
        <v>14740</v>
      </c>
      <c r="H98" s="35">
        <f t="shared" si="24"/>
        <v>11977</v>
      </c>
      <c r="I98" s="36">
        <f t="shared" si="11"/>
        <v>-18.744911804613295</v>
      </c>
      <c r="J98" s="36">
        <f t="shared" si="15"/>
        <v>5.1440744574390864</v>
      </c>
      <c r="K98" s="79"/>
      <c r="L98" s="35">
        <f t="shared" ref="L98" si="25">L22-L60</f>
        <v>108660</v>
      </c>
      <c r="M98" s="36">
        <f t="shared" si="17"/>
        <v>8.9322632592649835</v>
      </c>
      <c r="N98" s="15"/>
    </row>
    <row r="99" spans="1:14" ht="15.75">
      <c r="A99" s="12"/>
      <c r="B99" s="34" t="s">
        <v>35</v>
      </c>
      <c r="C99" s="35">
        <f t="shared" si="12"/>
        <v>368</v>
      </c>
      <c r="D99" s="35">
        <f t="shared" si="12"/>
        <v>284</v>
      </c>
      <c r="E99" s="36">
        <f t="shared" si="10"/>
        <v>-22.826086956521742</v>
      </c>
      <c r="F99" s="36">
        <f t="shared" si="13"/>
        <v>1.0931485758275596</v>
      </c>
      <c r="G99" s="35">
        <f t="shared" ref="G99:H99" si="26">G23-G61</f>
        <v>4710</v>
      </c>
      <c r="H99" s="35">
        <f t="shared" si="26"/>
        <v>3436</v>
      </c>
      <c r="I99" s="36">
        <f t="shared" si="11"/>
        <v>-27.048832271762212</v>
      </c>
      <c r="J99" s="36">
        <f t="shared" si="15"/>
        <v>1.4757485042799283</v>
      </c>
      <c r="K99" s="79"/>
      <c r="L99" s="35">
        <f t="shared" ref="L99" si="27">L23-L61</f>
        <v>24225</v>
      </c>
      <c r="M99" s="36">
        <f t="shared" si="17"/>
        <v>1.9913866874258626</v>
      </c>
      <c r="N99" s="15"/>
    </row>
    <row r="100" spans="1:14" ht="15.75">
      <c r="A100" s="12"/>
      <c r="B100" s="34" t="s">
        <v>41</v>
      </c>
      <c r="C100" s="35">
        <f t="shared" si="12"/>
        <v>722</v>
      </c>
      <c r="D100" s="35">
        <f t="shared" si="12"/>
        <v>865</v>
      </c>
      <c r="E100" s="36">
        <f t="shared" si="10"/>
        <v>19.806094182825483</v>
      </c>
      <c r="F100" s="36">
        <f t="shared" si="13"/>
        <v>3.3294842186297151</v>
      </c>
      <c r="G100" s="35">
        <f t="shared" ref="G100:H100" si="28">G24-G62</f>
        <v>8985</v>
      </c>
      <c r="H100" s="35">
        <f t="shared" si="28"/>
        <v>7425</v>
      </c>
      <c r="I100" s="36">
        <f t="shared" si="11"/>
        <v>-17.36227045075125</v>
      </c>
      <c r="J100" s="36">
        <f t="shared" si="15"/>
        <v>3.1890083365187625</v>
      </c>
      <c r="K100" s="79"/>
      <c r="L100" s="35">
        <f t="shared" ref="L100" si="29">L24-L62</f>
        <v>40051</v>
      </c>
      <c r="M100" s="36">
        <f t="shared" si="17"/>
        <v>3.2923437860925993</v>
      </c>
      <c r="N100" s="15"/>
    </row>
    <row r="101" spans="1:14" ht="15.75">
      <c r="A101" s="12"/>
      <c r="B101" s="34" t="s">
        <v>52</v>
      </c>
      <c r="C101" s="35">
        <f t="shared" si="12"/>
        <v>132</v>
      </c>
      <c r="D101" s="35">
        <f t="shared" si="12"/>
        <v>184</v>
      </c>
      <c r="E101" s="36">
        <f t="shared" si="10"/>
        <v>39.393939393939405</v>
      </c>
      <c r="F101" s="36">
        <f t="shared" si="13"/>
        <v>0.70823710546574292</v>
      </c>
      <c r="G101" s="35">
        <f t="shared" ref="G101:H101" si="30">G25-G63</f>
        <v>1475</v>
      </c>
      <c r="H101" s="35">
        <f t="shared" si="30"/>
        <v>1518</v>
      </c>
      <c r="I101" s="36">
        <f t="shared" si="11"/>
        <v>2.915254237288134</v>
      </c>
      <c r="J101" s="36">
        <f t="shared" si="15"/>
        <v>0.65197503768828036</v>
      </c>
      <c r="K101" s="79"/>
      <c r="L101" s="35">
        <f t="shared" ref="L101" si="31">L25-L63</f>
        <v>8498</v>
      </c>
      <c r="M101" s="36">
        <f t="shared" si="17"/>
        <v>0.69856776345696514</v>
      </c>
      <c r="N101" s="15"/>
    </row>
    <row r="102" spans="1:14" ht="15.75">
      <c r="A102" s="12"/>
      <c r="B102" s="34" t="s">
        <v>38</v>
      </c>
      <c r="C102" s="35">
        <f t="shared" si="12"/>
        <v>635</v>
      </c>
      <c r="D102" s="35">
        <f t="shared" si="12"/>
        <v>669</v>
      </c>
      <c r="E102" s="36">
        <f t="shared" si="10"/>
        <v>5.3543307086614256</v>
      </c>
      <c r="F102" s="36">
        <f t="shared" si="13"/>
        <v>2.5750577367205545</v>
      </c>
      <c r="G102" s="35">
        <f t="shared" ref="G102:H102" si="32">G26-G64</f>
        <v>6203</v>
      </c>
      <c r="H102" s="35">
        <f t="shared" si="32"/>
        <v>5887</v>
      </c>
      <c r="I102" s="36">
        <f t="shared" si="11"/>
        <v>-5.0943092052232792</v>
      </c>
      <c r="J102" s="36">
        <f t="shared" si="15"/>
        <v>2.5284433773853139</v>
      </c>
      <c r="K102" s="79"/>
      <c r="L102" s="35">
        <f t="shared" ref="L102" si="33">L26-L64</f>
        <v>33374</v>
      </c>
      <c r="M102" s="36">
        <f t="shared" si="17"/>
        <v>2.7434691148049839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1</v>
      </c>
      <c r="H103" s="35">
        <f t="shared" si="34"/>
        <v>0</v>
      </c>
      <c r="I103" s="36">
        <f t="shared" si="11"/>
        <v>-100</v>
      </c>
      <c r="J103" s="36">
        <f t="shared" si="15"/>
        <v>0</v>
      </c>
      <c r="K103" s="79"/>
      <c r="L103" s="35">
        <f t="shared" ref="L103" si="35">L27-L65</f>
        <v>35</v>
      </c>
      <c r="M103" s="36">
        <f t="shared" si="17"/>
        <v>2.8771324689331346E-3</v>
      </c>
      <c r="N103" s="15"/>
    </row>
    <row r="104" spans="1:14" ht="15.75">
      <c r="A104" s="12"/>
      <c r="B104" s="34" t="s">
        <v>56</v>
      </c>
      <c r="C104" s="35">
        <f t="shared" si="12"/>
        <v>34</v>
      </c>
      <c r="D104" s="35">
        <f t="shared" si="12"/>
        <v>44</v>
      </c>
      <c r="E104" s="36">
        <f t="shared" si="10"/>
        <v>29.411764705882359</v>
      </c>
      <c r="F104" s="36">
        <f t="shared" si="13"/>
        <v>0.16936104695919937</v>
      </c>
      <c r="G104" s="35">
        <f t="shared" ref="G104:H104" si="36">G28-G66</f>
        <v>301</v>
      </c>
      <c r="H104" s="35">
        <f t="shared" si="36"/>
        <v>279</v>
      </c>
      <c r="I104" s="36">
        <f t="shared" si="11"/>
        <v>-7.3089700996677776</v>
      </c>
      <c r="J104" s="36">
        <f t="shared" si="15"/>
        <v>0.11982940416009896</v>
      </c>
      <c r="K104" s="79"/>
      <c r="L104" s="35">
        <f t="shared" ref="L104" si="37">L28-L66</f>
        <v>1258</v>
      </c>
      <c r="M104" s="36">
        <f t="shared" si="17"/>
        <v>0.10341236131193952</v>
      </c>
      <c r="N104" s="15"/>
    </row>
    <row r="105" spans="1:14" ht="15.75">
      <c r="A105" s="12"/>
      <c r="B105" s="34" t="s">
        <v>39</v>
      </c>
      <c r="C105" s="35">
        <f t="shared" si="12"/>
        <v>323</v>
      </c>
      <c r="D105" s="35">
        <f t="shared" si="12"/>
        <v>414</v>
      </c>
      <c r="E105" s="36">
        <f t="shared" si="10"/>
        <v>28.173374613003087</v>
      </c>
      <c r="F105" s="36">
        <f t="shared" si="13"/>
        <v>1.5935334872979214</v>
      </c>
      <c r="G105" s="35">
        <f t="shared" ref="G105:H105" si="38">G29-G67</f>
        <v>3791</v>
      </c>
      <c r="H105" s="35">
        <f t="shared" si="38"/>
        <v>4228</v>
      </c>
      <c r="I105" s="36">
        <f t="shared" si="11"/>
        <v>11.527301503561072</v>
      </c>
      <c r="J105" s="36">
        <f t="shared" si="15"/>
        <v>1.8159093935085964</v>
      </c>
      <c r="K105" s="79"/>
      <c r="L105" s="35">
        <f t="shared" ref="L105" si="39">L29-L67</f>
        <v>23904</v>
      </c>
      <c r="M105" s="36">
        <f t="shared" si="17"/>
        <v>1.9649992724965042</v>
      </c>
      <c r="N105" s="15"/>
    </row>
    <row r="106" spans="1:14" ht="15.75">
      <c r="A106" s="12"/>
      <c r="B106" s="34" t="s">
        <v>31</v>
      </c>
      <c r="C106" s="35">
        <f t="shared" si="12"/>
        <v>4183</v>
      </c>
      <c r="D106" s="35">
        <f t="shared" si="12"/>
        <v>5276</v>
      </c>
      <c r="E106" s="36">
        <f t="shared" si="10"/>
        <v>26.129572077456366</v>
      </c>
      <c r="F106" s="36">
        <f t="shared" si="13"/>
        <v>20.307929176289452</v>
      </c>
      <c r="G106" s="35">
        <f t="shared" ref="G106:H106" si="40">G30-G68</f>
        <v>28156</v>
      </c>
      <c r="H106" s="35">
        <f t="shared" si="40"/>
        <v>37407</v>
      </c>
      <c r="I106" s="36">
        <f t="shared" si="11"/>
        <v>32.856229578065069</v>
      </c>
      <c r="J106" s="36">
        <f t="shared" si="15"/>
        <v>16.066159574970687</v>
      </c>
      <c r="K106" s="79"/>
      <c r="L106" s="35">
        <f t="shared" ref="L106" si="41">L30-L68</f>
        <v>144118</v>
      </c>
      <c r="M106" s="36">
        <f t="shared" si="17"/>
        <v>11.847045061648728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0</v>
      </c>
      <c r="E107" s="36" t="str">
        <f t="shared" si="10"/>
        <v/>
      </c>
      <c r="F107" s="36">
        <f t="shared" si="13"/>
        <v>0</v>
      </c>
      <c r="G107" s="35">
        <f t="shared" ref="G107:H107" si="42">G31-G69</f>
        <v>1</v>
      </c>
      <c r="H107" s="35">
        <f t="shared" si="42"/>
        <v>2</v>
      </c>
      <c r="I107" s="36">
        <f t="shared" si="11"/>
        <v>100</v>
      </c>
      <c r="J107" s="36">
        <f t="shared" si="15"/>
        <v>8.5899214451683843E-4</v>
      </c>
      <c r="K107" s="79"/>
      <c r="L107" s="35">
        <f t="shared" ref="L107" si="43">L31-L69</f>
        <v>30</v>
      </c>
      <c r="M107" s="36">
        <f t="shared" si="17"/>
        <v>2.4661135447998296E-3</v>
      </c>
      <c r="N107" s="15"/>
    </row>
    <row r="108" spans="1:14" ht="15.75">
      <c r="A108" s="12"/>
      <c r="B108" s="34" t="s">
        <v>55</v>
      </c>
      <c r="C108" s="35">
        <f t="shared" si="12"/>
        <v>32</v>
      </c>
      <c r="D108" s="35">
        <f t="shared" si="12"/>
        <v>89</v>
      </c>
      <c r="E108" s="36">
        <f t="shared" si="10"/>
        <v>178.125</v>
      </c>
      <c r="F108" s="36">
        <f t="shared" si="13"/>
        <v>0.34257120862201695</v>
      </c>
      <c r="G108" s="35">
        <f t="shared" ref="G108:H108" si="44">G32-G70</f>
        <v>409</v>
      </c>
      <c r="H108" s="35">
        <f t="shared" si="44"/>
        <v>588</v>
      </c>
      <c r="I108" s="36">
        <f t="shared" si="11"/>
        <v>43.765281173594126</v>
      </c>
      <c r="J108" s="36">
        <f t="shared" si="15"/>
        <v>0.2525436904879505</v>
      </c>
      <c r="K108" s="79"/>
      <c r="L108" s="35">
        <f t="shared" ref="L108" si="45">L32-L70</f>
        <v>1968</v>
      </c>
      <c r="M108" s="36">
        <f t="shared" si="17"/>
        <v>0.16177704853886882</v>
      </c>
      <c r="N108" s="15"/>
    </row>
    <row r="109" spans="1:14" ht="15.75">
      <c r="A109" s="12"/>
      <c r="B109" s="34" t="s">
        <v>47</v>
      </c>
      <c r="C109" s="35">
        <f t="shared" si="12"/>
        <v>555</v>
      </c>
      <c r="D109" s="35">
        <f t="shared" si="12"/>
        <v>497</v>
      </c>
      <c r="E109" s="36">
        <f t="shared" si="10"/>
        <v>-10.450450450450454</v>
      </c>
      <c r="F109" s="36">
        <f t="shared" si="13"/>
        <v>1.9130100076982295</v>
      </c>
      <c r="G109" s="35">
        <f t="shared" ref="G109:H109" si="46">G33-G71</f>
        <v>6340</v>
      </c>
      <c r="H109" s="35">
        <f t="shared" si="46"/>
        <v>4126</v>
      </c>
      <c r="I109" s="36">
        <f t="shared" si="11"/>
        <v>-34.921135646687695</v>
      </c>
      <c r="J109" s="36">
        <f t="shared" si="15"/>
        <v>1.7721007941382376</v>
      </c>
      <c r="K109" s="79"/>
      <c r="L109" s="35">
        <f t="shared" ref="L109" si="47">L33-L71</f>
        <v>19785</v>
      </c>
      <c r="M109" s="36">
        <f t="shared" si="17"/>
        <v>1.6264018827954876</v>
      </c>
      <c r="N109" s="15"/>
    </row>
    <row r="110" spans="1:14" ht="15.75">
      <c r="A110" s="12"/>
      <c r="B110" s="34" t="s">
        <v>40</v>
      </c>
      <c r="C110" s="35">
        <f t="shared" si="12"/>
        <v>517</v>
      </c>
      <c r="D110" s="35">
        <f t="shared" si="12"/>
        <v>345</v>
      </c>
      <c r="E110" s="36">
        <f t="shared" si="10"/>
        <v>-33.268858800773693</v>
      </c>
      <c r="F110" s="36">
        <f t="shared" si="13"/>
        <v>1.3279445727482679</v>
      </c>
      <c r="G110" s="35">
        <f t="shared" ref="G110:H110" si="48">G34-G72</f>
        <v>4573</v>
      </c>
      <c r="H110" s="35">
        <f t="shared" si="48"/>
        <v>4040</v>
      </c>
      <c r="I110" s="36">
        <f t="shared" si="11"/>
        <v>-11.655368467089433</v>
      </c>
      <c r="J110" s="36">
        <f t="shared" si="15"/>
        <v>1.7351641319240136</v>
      </c>
      <c r="K110" s="79"/>
      <c r="L110" s="35">
        <f t="shared" ref="L110" si="49">L34-L72</f>
        <v>28684</v>
      </c>
      <c r="M110" s="36">
        <f t="shared" si="17"/>
        <v>2.3579333639679438</v>
      </c>
      <c r="N110" s="15"/>
    </row>
    <row r="111" spans="1:14" ht="15.75">
      <c r="A111" s="12"/>
      <c r="B111" s="34" t="s">
        <v>44</v>
      </c>
      <c r="C111" s="35">
        <f t="shared" si="12"/>
        <v>372</v>
      </c>
      <c r="D111" s="35">
        <f t="shared" si="12"/>
        <v>389</v>
      </c>
      <c r="E111" s="36">
        <f t="shared" si="10"/>
        <v>4.5698924731182755</v>
      </c>
      <c r="F111" s="36">
        <f t="shared" si="13"/>
        <v>1.4973056197074672</v>
      </c>
      <c r="G111" s="35">
        <f t="shared" ref="G111:H111" si="50">G35-G73</f>
        <v>4429</v>
      </c>
      <c r="H111" s="35">
        <f t="shared" si="50"/>
        <v>3057</v>
      </c>
      <c r="I111" s="36">
        <f t="shared" si="11"/>
        <v>-30.977647324452473</v>
      </c>
      <c r="J111" s="36">
        <f t="shared" si="15"/>
        <v>1.3129694928939875</v>
      </c>
      <c r="K111" s="79"/>
      <c r="L111" s="35">
        <f t="shared" ref="L111" si="51">L35-L73</f>
        <v>22169</v>
      </c>
      <c r="M111" s="36">
        <f t="shared" si="17"/>
        <v>1.8223757058222474</v>
      </c>
      <c r="N111" s="15"/>
    </row>
    <row r="112" spans="1:14" ht="15.75">
      <c r="A112" s="12"/>
      <c r="B112" s="34" t="s">
        <v>36</v>
      </c>
      <c r="C112" s="35">
        <f t="shared" si="12"/>
        <v>476</v>
      </c>
      <c r="D112" s="35">
        <f t="shared" si="12"/>
        <v>606</v>
      </c>
      <c r="E112" s="36">
        <f t="shared" si="10"/>
        <v>27.310924369747891</v>
      </c>
      <c r="F112" s="36">
        <f t="shared" si="13"/>
        <v>2.3325635103926099</v>
      </c>
      <c r="G112" s="35">
        <f t="shared" ref="G112:H112" si="52">G36-G74</f>
        <v>3891</v>
      </c>
      <c r="H112" s="35">
        <f t="shared" si="52"/>
        <v>4785</v>
      </c>
      <c r="I112" s="36">
        <f t="shared" si="11"/>
        <v>22.976098689282964</v>
      </c>
      <c r="J112" s="36">
        <f t="shared" si="15"/>
        <v>2.0551387057565358</v>
      </c>
      <c r="K112" s="79"/>
      <c r="L112" s="35">
        <f t="shared" ref="L112" si="53">L36-L74</f>
        <v>23123</v>
      </c>
      <c r="M112" s="36">
        <f t="shared" si="17"/>
        <v>1.9007981165468821</v>
      </c>
      <c r="N112" s="15"/>
    </row>
    <row r="113" spans="1:14" ht="15.75">
      <c r="A113" s="12"/>
      <c r="B113" s="34" t="s">
        <v>48</v>
      </c>
      <c r="C113" s="35">
        <f t="shared" si="12"/>
        <v>436</v>
      </c>
      <c r="D113" s="35">
        <f t="shared" si="12"/>
        <v>393</v>
      </c>
      <c r="E113" s="36">
        <f t="shared" si="10"/>
        <v>-9.8623853211009198</v>
      </c>
      <c r="F113" s="36">
        <f t="shared" si="13"/>
        <v>1.5127020785219401</v>
      </c>
      <c r="G113" s="35">
        <f t="shared" ref="G113:H113" si="54">G37-G75</f>
        <v>3903</v>
      </c>
      <c r="H113" s="35">
        <f t="shared" si="54"/>
        <v>3640</v>
      </c>
      <c r="I113" s="36">
        <f t="shared" si="11"/>
        <v>-6.7384063540866013</v>
      </c>
      <c r="J113" s="36">
        <f t="shared" si="15"/>
        <v>1.5633657030206458</v>
      </c>
      <c r="K113" s="79"/>
      <c r="L113" s="35">
        <f t="shared" ref="L113" si="55">L37-L75</f>
        <v>19133</v>
      </c>
      <c r="M113" s="36">
        <f t="shared" si="17"/>
        <v>1.5728050150885047</v>
      </c>
      <c r="N113" s="15"/>
    </row>
    <row r="114" spans="1:14" ht="15.75">
      <c r="A114" s="12"/>
      <c r="B114" s="34" t="s">
        <v>85</v>
      </c>
      <c r="C114" s="35">
        <f t="shared" si="12"/>
        <v>0</v>
      </c>
      <c r="D114" s="35">
        <f t="shared" si="12"/>
        <v>0</v>
      </c>
      <c r="E114" s="36" t="str">
        <f t="shared" si="10"/>
        <v/>
      </c>
      <c r="F114" s="36">
        <f t="shared" si="13"/>
        <v>0</v>
      </c>
      <c r="G114" s="35">
        <f t="shared" ref="G114:H114" si="56">G38-G76</f>
        <v>9</v>
      </c>
      <c r="H114" s="35">
        <f t="shared" si="56"/>
        <v>6</v>
      </c>
      <c r="I114" s="36">
        <f t="shared" si="11"/>
        <v>-33.333333333333336</v>
      </c>
      <c r="J114" s="36">
        <f t="shared" si="15"/>
        <v>2.5769764335505153E-3</v>
      </c>
      <c r="K114" s="79"/>
      <c r="L114" s="35">
        <f t="shared" ref="L114" si="57">L38-L76</f>
        <v>32</v>
      </c>
      <c r="M114" s="36">
        <f t="shared" si="17"/>
        <v>2.6305211144531516E-3</v>
      </c>
      <c r="N114" s="15"/>
    </row>
    <row r="115" spans="1:14" ht="15.75">
      <c r="A115" s="12"/>
      <c r="B115" s="34" t="s">
        <v>53</v>
      </c>
      <c r="C115" s="35">
        <f t="shared" si="12"/>
        <v>64</v>
      </c>
      <c r="D115" s="35">
        <f t="shared" si="12"/>
        <v>47</v>
      </c>
      <c r="E115" s="36">
        <f t="shared" si="10"/>
        <v>-26.5625</v>
      </c>
      <c r="F115" s="36">
        <f t="shared" si="13"/>
        <v>0.18090839107005388</v>
      </c>
      <c r="G115" s="35">
        <f t="shared" ref="G115:H115" si="58">G39-G77</f>
        <v>892</v>
      </c>
      <c r="H115" s="35">
        <f t="shared" si="58"/>
        <v>890</v>
      </c>
      <c r="I115" s="36">
        <f t="shared" si="11"/>
        <v>-0.22421524663677195</v>
      </c>
      <c r="J115" s="36">
        <f t="shared" si="15"/>
        <v>0.38225150430999311</v>
      </c>
      <c r="K115" s="79"/>
      <c r="L115" s="35">
        <f t="shared" ref="L115" si="59">L39-L77</f>
        <v>4452</v>
      </c>
      <c r="M115" s="36">
        <f t="shared" si="17"/>
        <v>0.36597125004829473</v>
      </c>
      <c r="N115" s="15"/>
    </row>
    <row r="116" spans="1:14" ht="15.75">
      <c r="A116" s="12"/>
      <c r="B116" s="34" t="s">
        <v>50</v>
      </c>
      <c r="C116" s="35">
        <f t="shared" si="12"/>
        <v>271</v>
      </c>
      <c r="D116" s="35">
        <f t="shared" si="12"/>
        <v>157</v>
      </c>
      <c r="E116" s="36">
        <f t="shared" si="10"/>
        <v>-42.066420664206639</v>
      </c>
      <c r="F116" s="36">
        <f t="shared" si="13"/>
        <v>0.6043110084680523</v>
      </c>
      <c r="G116" s="35">
        <f t="shared" ref="G116:H116" si="60">G40-G78</f>
        <v>2387</v>
      </c>
      <c r="H116" s="35">
        <f t="shared" si="60"/>
        <v>1888</v>
      </c>
      <c r="I116" s="36">
        <f t="shared" si="11"/>
        <v>-20.904901550062839</v>
      </c>
      <c r="J116" s="36">
        <f t="shared" si="15"/>
        <v>0.81088858442389544</v>
      </c>
      <c r="K116" s="79"/>
      <c r="L116" s="35">
        <f t="shared" ref="L116" si="61">L40-L78</f>
        <v>10105</v>
      </c>
      <c r="M116" s="36">
        <f t="shared" si="17"/>
        <v>0.83066924567340927</v>
      </c>
      <c r="N116" s="15"/>
    </row>
    <row r="117" spans="1:14" ht="15.75">
      <c r="A117" s="12"/>
      <c r="B117" s="34" t="s">
        <v>54</v>
      </c>
      <c r="C117" s="35">
        <f t="shared" si="12"/>
        <v>66</v>
      </c>
      <c r="D117" s="35">
        <f t="shared" si="12"/>
        <v>89</v>
      </c>
      <c r="E117" s="36">
        <f t="shared" si="10"/>
        <v>34.848484848484837</v>
      </c>
      <c r="F117" s="36">
        <f t="shared" si="13"/>
        <v>0.34257120862201695</v>
      </c>
      <c r="G117" s="35">
        <f t="shared" ref="G117:H117" si="62">G41-G79</f>
        <v>395</v>
      </c>
      <c r="H117" s="35">
        <f t="shared" si="62"/>
        <v>547</v>
      </c>
      <c r="I117" s="36">
        <f t="shared" si="11"/>
        <v>38.481012658227854</v>
      </c>
      <c r="J117" s="36">
        <f t="shared" si="15"/>
        <v>0.2349343515253553</v>
      </c>
      <c r="K117" s="79"/>
      <c r="L117" s="35">
        <f t="shared" ref="L117" si="63">L41-L79</f>
        <v>1746</v>
      </c>
      <c r="M117" s="36">
        <f t="shared" si="17"/>
        <v>0.1435278083073501</v>
      </c>
      <c r="N117" s="15"/>
    </row>
    <row r="118" spans="1:14" ht="15.75">
      <c r="A118" s="12"/>
      <c r="B118" s="34" t="s">
        <v>233</v>
      </c>
      <c r="C118" s="35">
        <f t="shared" si="12"/>
        <v>5</v>
      </c>
      <c r="D118" s="35">
        <f t="shared" si="12"/>
        <v>3</v>
      </c>
      <c r="E118" s="36">
        <f t="shared" si="10"/>
        <v>-40</v>
      </c>
      <c r="F118" s="36">
        <f t="shared" si="13"/>
        <v>1.1547344110854504E-2</v>
      </c>
      <c r="G118" s="35">
        <f t="shared" ref="G118:H118" si="64">G42-G80</f>
        <v>25</v>
      </c>
      <c r="H118" s="35">
        <f t="shared" si="64"/>
        <v>17</v>
      </c>
      <c r="I118" s="36">
        <f t="shared" si="11"/>
        <v>-31.999999999999996</v>
      </c>
      <c r="J118" s="36">
        <f t="shared" si="15"/>
        <v>7.301433228393126E-3</v>
      </c>
      <c r="K118" s="79"/>
      <c r="L118" s="35">
        <f t="shared" ref="L118" si="65">L42-L80</f>
        <v>113</v>
      </c>
      <c r="M118" s="36">
        <f t="shared" si="17"/>
        <v>9.2890276854126919E-3</v>
      </c>
      <c r="N118" s="15"/>
    </row>
    <row r="119" spans="1:14" ht="15.75">
      <c r="A119" s="12"/>
      <c r="B119" s="34" t="s">
        <v>42</v>
      </c>
      <c r="C119" s="35">
        <f t="shared" si="12"/>
        <v>379</v>
      </c>
      <c r="D119" s="35">
        <f t="shared" si="12"/>
        <v>381</v>
      </c>
      <c r="E119" s="36">
        <f t="shared" si="10"/>
        <v>0.52770448548813409</v>
      </c>
      <c r="F119" s="36">
        <f t="shared" si="13"/>
        <v>1.466512702078522</v>
      </c>
      <c r="G119" s="35">
        <f t="shared" ref="G119:H119" si="66">G43-G81</f>
        <v>3392</v>
      </c>
      <c r="H119" s="35">
        <f t="shared" si="66"/>
        <v>3166</v>
      </c>
      <c r="I119" s="36">
        <f t="shared" si="11"/>
        <v>-6.6627358490566007</v>
      </c>
      <c r="J119" s="36">
        <f t="shared" si="15"/>
        <v>1.3597845647701552</v>
      </c>
      <c r="K119" s="79"/>
      <c r="L119" s="35">
        <f t="shared" ref="L119" si="67">L43-L81</f>
        <v>17780</v>
      </c>
      <c r="M119" s="36">
        <f t="shared" si="17"/>
        <v>1.4615832942180325</v>
      </c>
      <c r="N119" s="15"/>
    </row>
    <row r="120" spans="1:14" ht="15.75">
      <c r="A120" s="12"/>
      <c r="B120" s="34" t="s">
        <v>51</v>
      </c>
      <c r="C120" s="35">
        <f t="shared" si="12"/>
        <v>188</v>
      </c>
      <c r="D120" s="35">
        <f t="shared" si="12"/>
        <v>59</v>
      </c>
      <c r="E120" s="36">
        <f t="shared" si="10"/>
        <v>-68.61702127659575</v>
      </c>
      <c r="F120" s="36">
        <f t="shared" si="13"/>
        <v>0.22709776751347191</v>
      </c>
      <c r="G120" s="35">
        <f t="shared" ref="G120:H120" si="68">G44-G82</f>
        <v>1903</v>
      </c>
      <c r="H120" s="35">
        <f t="shared" si="68"/>
        <v>837</v>
      </c>
      <c r="I120" s="36">
        <f t="shared" si="11"/>
        <v>-56.016815554387811</v>
      </c>
      <c r="J120" s="36">
        <f t="shared" si="15"/>
        <v>0.35948821248029689</v>
      </c>
      <c r="K120" s="79"/>
      <c r="L120" s="35">
        <f t="shared" ref="L120" si="69">L44-L82</f>
        <v>12848</v>
      </c>
      <c r="M120" s="36">
        <f t="shared" si="17"/>
        <v>1.0561542274529403</v>
      </c>
      <c r="N120" s="15"/>
    </row>
    <row r="121" spans="1:14" ht="15.75">
      <c r="A121" s="12"/>
      <c r="B121" s="34" t="s">
        <v>46</v>
      </c>
      <c r="C121" s="35">
        <f t="shared" si="12"/>
        <v>266</v>
      </c>
      <c r="D121" s="35">
        <f t="shared" si="12"/>
        <v>377</v>
      </c>
      <c r="E121" s="36">
        <f t="shared" si="10"/>
        <v>41.729323308270679</v>
      </c>
      <c r="F121" s="36">
        <f t="shared" si="13"/>
        <v>1.4511162432640492</v>
      </c>
      <c r="G121" s="35">
        <f t="shared" ref="G121:H121" si="70">G45-G83</f>
        <v>2796</v>
      </c>
      <c r="H121" s="35">
        <f t="shared" si="70"/>
        <v>3153</v>
      </c>
      <c r="I121" s="36">
        <f t="shared" si="11"/>
        <v>12.768240343347648</v>
      </c>
      <c r="J121" s="36">
        <f t="shared" si="15"/>
        <v>1.3542011158307958</v>
      </c>
      <c r="K121" s="79"/>
      <c r="L121" s="35">
        <f t="shared" ref="L121" si="71">L45-L83</f>
        <v>15389</v>
      </c>
      <c r="M121" s="36">
        <f t="shared" si="17"/>
        <v>1.2650340446974859</v>
      </c>
      <c r="N121" s="15"/>
    </row>
    <row r="122" spans="1:14" ht="15.75">
      <c r="A122" s="12"/>
      <c r="B122" s="34" t="s">
        <v>49</v>
      </c>
      <c r="C122" s="35">
        <f t="shared" si="12"/>
        <v>590</v>
      </c>
      <c r="D122" s="35">
        <f t="shared" si="12"/>
        <v>367</v>
      </c>
      <c r="E122" s="36">
        <f t="shared" si="10"/>
        <v>-37.79661016949153</v>
      </c>
      <c r="F122" s="36">
        <f t="shared" si="13"/>
        <v>1.4126250962278677</v>
      </c>
      <c r="G122" s="35">
        <f t="shared" ref="G122:H122" si="72">G46-G84</f>
        <v>3610</v>
      </c>
      <c r="H122" s="35">
        <f t="shared" si="72"/>
        <v>4208</v>
      </c>
      <c r="I122" s="36">
        <f t="shared" si="11"/>
        <v>16.565096952908597</v>
      </c>
      <c r="J122" s="36">
        <f t="shared" si="15"/>
        <v>1.807319472063428</v>
      </c>
      <c r="K122" s="79"/>
      <c r="L122" s="35">
        <f t="shared" ref="L122" si="73">L46-L84</f>
        <v>19631</v>
      </c>
      <c r="M122" s="36">
        <f t="shared" si="17"/>
        <v>1.6137424999321819</v>
      </c>
      <c r="N122" s="15"/>
    </row>
    <row r="123" spans="1:14" ht="15.75">
      <c r="A123" s="12"/>
      <c r="B123" s="34" t="s">
        <v>37</v>
      </c>
      <c r="C123" s="35">
        <f t="shared" si="12"/>
        <v>646</v>
      </c>
      <c r="D123" s="35">
        <f t="shared" si="12"/>
        <v>554</v>
      </c>
      <c r="E123" s="36">
        <f t="shared" si="10"/>
        <v>-14.241486068111453</v>
      </c>
      <c r="F123" s="36">
        <f t="shared" si="13"/>
        <v>2.1324095458044652</v>
      </c>
      <c r="G123" s="35">
        <f t="shared" ref="G123:H123" si="74">G47-G85</f>
        <v>6683</v>
      </c>
      <c r="H123" s="35">
        <f t="shared" si="74"/>
        <v>5345</v>
      </c>
      <c r="I123" s="36">
        <f t="shared" si="11"/>
        <v>-20.020948675744421</v>
      </c>
      <c r="J123" s="36">
        <f t="shared" si="15"/>
        <v>2.2956565062212504</v>
      </c>
      <c r="K123" s="79"/>
      <c r="L123" s="35">
        <f t="shared" ref="L123" si="75">L47-L85</f>
        <v>40823</v>
      </c>
      <c r="M123" s="36">
        <f t="shared" si="17"/>
        <v>3.3558051079787816</v>
      </c>
      <c r="N123" s="15"/>
    </row>
    <row r="124" spans="1:14" ht="15.75">
      <c r="A124" s="12"/>
      <c r="B124" s="34" t="s">
        <v>45</v>
      </c>
      <c r="C124" s="35">
        <f t="shared" si="12"/>
        <v>332</v>
      </c>
      <c r="D124" s="35">
        <f t="shared" si="12"/>
        <v>334</v>
      </c>
      <c r="E124" s="36">
        <f t="shared" si="10"/>
        <v>0.60240963855422436</v>
      </c>
      <c r="F124" s="36">
        <f t="shared" si="13"/>
        <v>1.2856043110084681</v>
      </c>
      <c r="G124" s="35">
        <f t="shared" ref="G124:H124" si="76">G48-G86</f>
        <v>3824</v>
      </c>
      <c r="H124" s="35">
        <f t="shared" si="76"/>
        <v>3129</v>
      </c>
      <c r="I124" s="36">
        <f t="shared" si="11"/>
        <v>-18.174686192468613</v>
      </c>
      <c r="J124" s="36">
        <f t="shared" si="15"/>
        <v>1.3438932100965937</v>
      </c>
      <c r="K124" s="79"/>
      <c r="L124" s="35">
        <f t="shared" ref="L124" si="77">L48-L86</f>
        <v>20580</v>
      </c>
      <c r="M124" s="36">
        <f t="shared" si="17"/>
        <v>1.6917538917326831</v>
      </c>
      <c r="N124" s="15"/>
    </row>
    <row r="125" spans="1:14" ht="15.75">
      <c r="A125" s="12"/>
      <c r="B125" s="40" t="s">
        <v>70</v>
      </c>
      <c r="C125" s="42">
        <f>SUM(C93:C124)</f>
        <v>23353</v>
      </c>
      <c r="D125" s="42">
        <f>SUM(D93:D124)</f>
        <v>25980</v>
      </c>
      <c r="E125" s="38">
        <f t="shared" si="10"/>
        <v>11.249090052669896</v>
      </c>
      <c r="F125" s="38">
        <f>SUM(F93:F124)</f>
        <v>99.999999999999986</v>
      </c>
      <c r="G125" s="42">
        <f>SUM(G93:G124)</f>
        <v>220217</v>
      </c>
      <c r="H125" s="42">
        <f>SUM(H93:H124)</f>
        <v>232831</v>
      </c>
      <c r="I125" s="38">
        <f t="shared" si="11"/>
        <v>5.7279864860569241</v>
      </c>
      <c r="J125" s="38">
        <f>SUM(J93:J124)</f>
        <v>99.999999999999972</v>
      </c>
      <c r="K125" s="4"/>
      <c r="L125" s="42">
        <f>SUM(L93:L124)</f>
        <v>1216489</v>
      </c>
      <c r="M125" s="38">
        <f>SUM(M93:M124)</f>
        <v>100.00000000000001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6923</v>
      </c>
      <c r="D17" s="35">
        <v>4350</v>
      </c>
      <c r="E17" s="36">
        <f t="shared" ref="E17:E42" si="0">IF(ISBLANK(D17),"",(IFERROR(((D17/C17-1)*100),"")))</f>
        <v>-37.165968510761225</v>
      </c>
      <c r="F17" s="36">
        <f>+(D17*100)/$D$42</f>
        <v>4.6123504962252948</v>
      </c>
      <c r="G17" s="35">
        <v>32280</v>
      </c>
      <c r="H17" s="35">
        <v>43435</v>
      </c>
      <c r="I17" s="36">
        <f t="shared" ref="I17:I42" si="1">IF(ISBLANK(H17),"",(IFERROR(((H17/G17-1)*100),"")))</f>
        <v>34.557001239157373</v>
      </c>
      <c r="J17" s="36">
        <f>+(H17*100)/$H$42</f>
        <v>4.9942279212237723</v>
      </c>
      <c r="K17" s="79"/>
      <c r="L17" s="35">
        <v>156075</v>
      </c>
      <c r="M17" s="36">
        <f>+(L17*100)/$L$42</f>
        <v>3.3933552635870097</v>
      </c>
      <c r="N17" s="15"/>
    </row>
    <row r="18" spans="1:18" ht="15.75">
      <c r="A18" s="12"/>
      <c r="B18" s="34" t="s">
        <v>235</v>
      </c>
      <c r="C18" s="35">
        <v>6113</v>
      </c>
      <c r="D18" s="35">
        <v>4444</v>
      </c>
      <c r="E18" s="36">
        <f t="shared" si="0"/>
        <v>-27.302470145591361</v>
      </c>
      <c r="F18" s="36">
        <f t="shared" ref="F18:F41" si="2">+(D18*100)/$D$42</f>
        <v>4.7120196793621174</v>
      </c>
      <c r="G18" s="35">
        <v>23935</v>
      </c>
      <c r="H18" s="35">
        <v>43515</v>
      </c>
      <c r="I18" s="36">
        <f t="shared" si="1"/>
        <v>81.804888238980581</v>
      </c>
      <c r="J18" s="36">
        <f t="shared" ref="J18:J41" si="3">+(H18*100)/$H$42</f>
        <v>5.0034264531380792</v>
      </c>
      <c r="K18" s="79"/>
      <c r="L18" s="35">
        <v>108005</v>
      </c>
      <c r="M18" s="36">
        <f t="shared" ref="M18:M41" si="4">+(L18*100)/$L$42</f>
        <v>2.3482257584091943</v>
      </c>
      <c r="N18" s="15"/>
    </row>
    <row r="19" spans="1:18" ht="15.75">
      <c r="A19" s="12"/>
      <c r="B19" s="34" t="s">
        <v>236</v>
      </c>
      <c r="C19" s="35">
        <v>899</v>
      </c>
      <c r="D19" s="35">
        <v>658</v>
      </c>
      <c r="E19" s="36">
        <f t="shared" si="0"/>
        <v>-26.807563959955505</v>
      </c>
      <c r="F19" s="36">
        <f t="shared" si="2"/>
        <v>0.69768428195775722</v>
      </c>
      <c r="G19" s="35">
        <v>51877</v>
      </c>
      <c r="H19" s="35">
        <v>6553</v>
      </c>
      <c r="I19" s="36">
        <f t="shared" si="1"/>
        <v>-87.368197852612923</v>
      </c>
      <c r="J19" s="36">
        <f t="shared" si="3"/>
        <v>0.75347474543062931</v>
      </c>
      <c r="K19" s="79"/>
      <c r="L19" s="35">
        <v>342881</v>
      </c>
      <c r="M19" s="36">
        <f t="shared" si="4"/>
        <v>7.4548585368186924</v>
      </c>
      <c r="N19" s="15"/>
    </row>
    <row r="20" spans="1:18" ht="15.75">
      <c r="A20" s="12"/>
      <c r="B20" s="34" t="s">
        <v>237</v>
      </c>
      <c r="C20" s="35">
        <v>1745</v>
      </c>
      <c r="D20" s="35">
        <v>1274</v>
      </c>
      <c r="E20" s="36">
        <f t="shared" si="0"/>
        <v>-26.991404011461317</v>
      </c>
      <c r="F20" s="36">
        <f t="shared" si="2"/>
        <v>1.350835524641615</v>
      </c>
      <c r="G20" s="35">
        <v>13072</v>
      </c>
      <c r="H20" s="35">
        <v>13251</v>
      </c>
      <c r="I20" s="36">
        <f t="shared" si="1"/>
        <v>1.3693390452876431</v>
      </c>
      <c r="J20" s="36">
        <f t="shared" si="3"/>
        <v>1.523621829955939</v>
      </c>
      <c r="K20" s="79"/>
      <c r="L20" s="35">
        <v>67669</v>
      </c>
      <c r="M20" s="36">
        <f t="shared" si="4"/>
        <v>1.4712475241497316</v>
      </c>
      <c r="N20" s="15"/>
    </row>
    <row r="21" spans="1:18" ht="15.75">
      <c r="A21" s="12"/>
      <c r="B21" s="34" t="s">
        <v>238</v>
      </c>
      <c r="C21" s="35">
        <v>1158</v>
      </c>
      <c r="D21" s="35">
        <v>1016</v>
      </c>
      <c r="E21" s="36">
        <f t="shared" si="0"/>
        <v>-12.262521588946463</v>
      </c>
      <c r="F21" s="36">
        <f t="shared" si="2"/>
        <v>1.0772754262448045</v>
      </c>
      <c r="G21" s="35">
        <v>13868</v>
      </c>
      <c r="H21" s="35">
        <v>9857</v>
      </c>
      <c r="I21" s="36">
        <f t="shared" si="1"/>
        <v>-28.922699740409573</v>
      </c>
      <c r="J21" s="36">
        <f t="shared" si="3"/>
        <v>1.1333741134914868</v>
      </c>
      <c r="K21" s="79"/>
      <c r="L21" s="35">
        <v>75042</v>
      </c>
      <c r="M21" s="36">
        <f t="shared" si="4"/>
        <v>1.631549996412599</v>
      </c>
      <c r="N21" s="15"/>
    </row>
    <row r="22" spans="1:18" ht="15" customHeight="1">
      <c r="A22" s="12"/>
      <c r="B22" s="34" t="s">
        <v>239</v>
      </c>
      <c r="C22" s="35">
        <v>288</v>
      </c>
      <c r="D22" s="35">
        <v>259</v>
      </c>
      <c r="E22" s="36">
        <f t="shared" si="0"/>
        <v>-10.069444444444443</v>
      </c>
      <c r="F22" s="36">
        <f t="shared" si="2"/>
        <v>0.27462040885571293</v>
      </c>
      <c r="G22" s="35">
        <v>9032</v>
      </c>
      <c r="H22" s="35">
        <v>2539</v>
      </c>
      <c r="I22" s="36">
        <f t="shared" si="1"/>
        <v>-71.88883968113376</v>
      </c>
      <c r="J22" s="36">
        <f t="shared" si="3"/>
        <v>0.29193840663030179</v>
      </c>
      <c r="K22" s="79"/>
      <c r="L22" s="35">
        <v>50029</v>
      </c>
      <c r="M22" s="36">
        <f t="shared" si="4"/>
        <v>1.0877217394329297</v>
      </c>
      <c r="N22" s="15"/>
    </row>
    <row r="23" spans="1:18" ht="15.75">
      <c r="A23" s="12"/>
      <c r="B23" s="34" t="s">
        <v>240</v>
      </c>
      <c r="C23" s="35">
        <v>444</v>
      </c>
      <c r="D23" s="35">
        <v>419</v>
      </c>
      <c r="E23" s="36">
        <f t="shared" si="0"/>
        <v>-5.6306306306306286</v>
      </c>
      <c r="F23" s="36">
        <f t="shared" si="2"/>
        <v>0.44427008228009163</v>
      </c>
      <c r="G23" s="35">
        <v>20237</v>
      </c>
      <c r="H23" s="35">
        <v>4036</v>
      </c>
      <c r="I23" s="36">
        <f t="shared" si="1"/>
        <v>-80.056332460344919</v>
      </c>
      <c r="J23" s="36">
        <f t="shared" si="3"/>
        <v>0.46406593507676175</v>
      </c>
      <c r="K23" s="79"/>
      <c r="L23" s="35">
        <v>87487</v>
      </c>
      <c r="M23" s="36">
        <f t="shared" si="4"/>
        <v>1.902127002693812</v>
      </c>
      <c r="N23" s="15"/>
    </row>
    <row r="24" spans="1:18" ht="15.75">
      <c r="A24" s="12"/>
      <c r="B24" s="34" t="s">
        <v>241</v>
      </c>
      <c r="C24" s="35">
        <v>2026</v>
      </c>
      <c r="D24" s="35">
        <v>1951</v>
      </c>
      <c r="E24" s="36">
        <f t="shared" si="0"/>
        <v>-3.7018756169792666</v>
      </c>
      <c r="F24" s="36">
        <f t="shared" si="2"/>
        <v>2.0686657053185171</v>
      </c>
      <c r="G24" s="35">
        <v>28216</v>
      </c>
      <c r="H24" s="35">
        <v>23064</v>
      </c>
      <c r="I24" s="36">
        <f t="shared" si="1"/>
        <v>-18.259143748227956</v>
      </c>
      <c r="J24" s="36">
        <f t="shared" si="3"/>
        <v>2.6519367508945573</v>
      </c>
      <c r="K24" s="79"/>
      <c r="L24" s="35">
        <v>142903</v>
      </c>
      <c r="M24" s="36">
        <f t="shared" si="4"/>
        <v>3.1069719508721731</v>
      </c>
      <c r="N24" s="15"/>
    </row>
    <row r="25" spans="1:18" ht="15.75">
      <c r="A25" s="12"/>
      <c r="B25" s="34" t="s">
        <v>242</v>
      </c>
      <c r="C25" s="35">
        <v>941</v>
      </c>
      <c r="D25" s="35">
        <v>734</v>
      </c>
      <c r="E25" s="36">
        <f t="shared" si="0"/>
        <v>-21.997874601487776</v>
      </c>
      <c r="F25" s="36">
        <f t="shared" si="2"/>
        <v>0.77826787683433707</v>
      </c>
      <c r="G25" s="35">
        <v>17233</v>
      </c>
      <c r="H25" s="35">
        <v>8076</v>
      </c>
      <c r="I25" s="36">
        <f t="shared" si="1"/>
        <v>-53.13642430221087</v>
      </c>
      <c r="J25" s="36">
        <f t="shared" si="3"/>
        <v>0.92859179674923886</v>
      </c>
      <c r="K25" s="79"/>
      <c r="L25" s="35">
        <v>90494</v>
      </c>
      <c r="M25" s="36">
        <f t="shared" si="4"/>
        <v>1.9675046690568179</v>
      </c>
      <c r="N25" s="15"/>
    </row>
    <row r="26" spans="1:18" ht="15.75">
      <c r="A26" s="12"/>
      <c r="B26" s="34" t="s">
        <v>75</v>
      </c>
      <c r="C26" s="35">
        <v>1453</v>
      </c>
      <c r="D26" s="35">
        <v>1336</v>
      </c>
      <c r="E26" s="36">
        <f t="shared" si="0"/>
        <v>-8.0523055746730918</v>
      </c>
      <c r="F26" s="36">
        <f t="shared" si="2"/>
        <v>1.4165747730935618</v>
      </c>
      <c r="G26" s="35">
        <v>47588</v>
      </c>
      <c r="H26" s="35">
        <v>11327</v>
      </c>
      <c r="I26" s="36">
        <f t="shared" si="1"/>
        <v>-76.197780953181464</v>
      </c>
      <c r="J26" s="36">
        <f t="shared" si="3"/>
        <v>1.3023971374168684</v>
      </c>
      <c r="K26" s="79"/>
      <c r="L26" s="35">
        <v>267582</v>
      </c>
      <c r="M26" s="36">
        <f t="shared" si="4"/>
        <v>5.8177208915017733</v>
      </c>
      <c r="N26" s="15"/>
      <c r="R26" s="4"/>
    </row>
    <row r="27" spans="1:18" ht="15" customHeight="1">
      <c r="A27" s="12"/>
      <c r="B27" s="34" t="s">
        <v>243</v>
      </c>
      <c r="C27" s="35">
        <v>1624</v>
      </c>
      <c r="D27" s="35">
        <v>1546</v>
      </c>
      <c r="E27" s="36">
        <f t="shared" si="0"/>
        <v>-4.8029556650246334</v>
      </c>
      <c r="F27" s="36">
        <f t="shared" si="2"/>
        <v>1.6392399694630588</v>
      </c>
      <c r="G27" s="35">
        <v>11873</v>
      </c>
      <c r="H27" s="35">
        <v>13737</v>
      </c>
      <c r="I27" s="36">
        <f t="shared" si="1"/>
        <v>15.699486229259673</v>
      </c>
      <c r="J27" s="36">
        <f t="shared" si="3"/>
        <v>1.5795029113353509</v>
      </c>
      <c r="K27" s="79"/>
      <c r="L27" s="35">
        <v>64271</v>
      </c>
      <c r="M27" s="36">
        <f t="shared" si="4"/>
        <v>1.3973688043953272</v>
      </c>
      <c r="N27" s="15"/>
    </row>
    <row r="28" spans="1:18" ht="15" customHeight="1">
      <c r="A28" s="12"/>
      <c r="B28" s="34" t="s">
        <v>76</v>
      </c>
      <c r="C28" s="35">
        <v>2502</v>
      </c>
      <c r="D28" s="35">
        <v>2218</v>
      </c>
      <c r="E28" s="36">
        <f t="shared" si="0"/>
        <v>-11.350919264588333</v>
      </c>
      <c r="F28" s="36">
        <f t="shared" si="2"/>
        <v>2.351768597845449</v>
      </c>
      <c r="G28" s="35">
        <v>11487</v>
      </c>
      <c r="H28" s="35">
        <v>19756</v>
      </c>
      <c r="I28" s="36">
        <f t="shared" si="1"/>
        <v>71.985722991207439</v>
      </c>
      <c r="J28" s="36">
        <f t="shared" si="3"/>
        <v>2.2715774562379845</v>
      </c>
      <c r="K28" s="79"/>
      <c r="L28" s="35">
        <v>53924</v>
      </c>
      <c r="M28" s="36">
        <f t="shared" si="4"/>
        <v>1.1724061459789583</v>
      </c>
      <c r="N28" s="15"/>
    </row>
    <row r="29" spans="1:18" ht="15" customHeight="1">
      <c r="A29" s="12"/>
      <c r="B29" s="34" t="s">
        <v>244</v>
      </c>
      <c r="C29" s="35">
        <v>3255</v>
      </c>
      <c r="D29" s="35">
        <v>2850</v>
      </c>
      <c r="E29" s="36">
        <f t="shared" si="0"/>
        <v>-12.442396313364057</v>
      </c>
      <c r="F29" s="36">
        <f t="shared" si="2"/>
        <v>3.0218848078717446</v>
      </c>
      <c r="G29" s="35">
        <v>15108</v>
      </c>
      <c r="H29" s="35">
        <v>26164</v>
      </c>
      <c r="I29" s="36">
        <f t="shared" si="1"/>
        <v>73.179772306063001</v>
      </c>
      <c r="J29" s="36">
        <f t="shared" si="3"/>
        <v>3.0083798625739333</v>
      </c>
      <c r="K29" s="79"/>
      <c r="L29" s="35">
        <v>90374</v>
      </c>
      <c r="M29" s="36">
        <f t="shared" si="4"/>
        <v>1.9648956501131662</v>
      </c>
      <c r="N29" s="15"/>
    </row>
    <row r="30" spans="1:18" ht="15" customHeight="1">
      <c r="A30" s="12"/>
      <c r="B30" s="34" t="s">
        <v>79</v>
      </c>
      <c r="C30" s="35">
        <v>3878</v>
      </c>
      <c r="D30" s="35">
        <v>3683</v>
      </c>
      <c r="E30" s="36">
        <f t="shared" si="0"/>
        <v>-5.0283651366683895</v>
      </c>
      <c r="F30" s="36">
        <f t="shared" si="2"/>
        <v>3.9051234201374161</v>
      </c>
      <c r="G30" s="35">
        <v>11793</v>
      </c>
      <c r="H30" s="35">
        <v>35430</v>
      </c>
      <c r="I30" s="36">
        <f t="shared" si="1"/>
        <v>200.43245993385906</v>
      </c>
      <c r="J30" s="36">
        <f t="shared" si="3"/>
        <v>4.073799821548481</v>
      </c>
      <c r="K30" s="79"/>
      <c r="L30" s="35">
        <v>57667</v>
      </c>
      <c r="M30" s="36">
        <f t="shared" si="4"/>
        <v>1.2537857951963614</v>
      </c>
      <c r="N30" s="15"/>
    </row>
    <row r="31" spans="1:18" ht="15" customHeight="1">
      <c r="A31" s="12"/>
      <c r="B31" s="34" t="s">
        <v>245</v>
      </c>
      <c r="C31" s="35">
        <v>908</v>
      </c>
      <c r="D31" s="35">
        <v>1017</v>
      </c>
      <c r="E31" s="36">
        <f t="shared" si="0"/>
        <v>12.004405286343612</v>
      </c>
      <c r="F31" s="36">
        <f t="shared" si="2"/>
        <v>1.0783357367037067</v>
      </c>
      <c r="G31" s="35">
        <v>41319</v>
      </c>
      <c r="H31" s="35">
        <v>8581</v>
      </c>
      <c r="I31" s="36">
        <f t="shared" si="1"/>
        <v>-79.232314431617411</v>
      </c>
      <c r="J31" s="36">
        <f t="shared" si="3"/>
        <v>0.98665752945829843</v>
      </c>
      <c r="K31" s="79"/>
      <c r="L31" s="35">
        <v>214691</v>
      </c>
      <c r="M31" s="36">
        <f t="shared" si="4"/>
        <v>4.6677740502627501</v>
      </c>
      <c r="N31" s="15"/>
    </row>
    <row r="32" spans="1:18" ht="15" customHeight="1">
      <c r="A32" s="12"/>
      <c r="B32" s="34" t="s">
        <v>78</v>
      </c>
      <c r="C32" s="35">
        <v>7577</v>
      </c>
      <c r="D32" s="35">
        <v>7412</v>
      </c>
      <c r="E32" s="36">
        <f t="shared" si="0"/>
        <v>-2.1776428665698844</v>
      </c>
      <c r="F32" s="36">
        <f t="shared" si="2"/>
        <v>7.8590211213843411</v>
      </c>
      <c r="G32" s="35">
        <v>42975</v>
      </c>
      <c r="H32" s="35">
        <v>71377</v>
      </c>
      <c r="I32" s="36">
        <f t="shared" si="1"/>
        <v>66.08958696916811</v>
      </c>
      <c r="J32" s="36">
        <f t="shared" si="3"/>
        <v>8.2070451555931676</v>
      </c>
      <c r="K32" s="79"/>
      <c r="L32" s="35">
        <v>208930</v>
      </c>
      <c r="M32" s="36">
        <f t="shared" si="4"/>
        <v>4.5425193991429369</v>
      </c>
      <c r="N32" s="15"/>
    </row>
    <row r="33" spans="1:14" ht="15" customHeight="1">
      <c r="A33" s="12"/>
      <c r="B33" s="34" t="s">
        <v>246</v>
      </c>
      <c r="C33" s="35">
        <v>7666</v>
      </c>
      <c r="D33" s="35">
        <v>8769</v>
      </c>
      <c r="E33" s="36">
        <f t="shared" si="0"/>
        <v>14.388207670232189</v>
      </c>
      <c r="F33" s="36">
        <f t="shared" si="2"/>
        <v>9.2978624141148529</v>
      </c>
      <c r="G33" s="35">
        <v>40160</v>
      </c>
      <c r="H33" s="35">
        <v>86563</v>
      </c>
      <c r="I33" s="36">
        <f t="shared" si="1"/>
        <v>115.54531872509961</v>
      </c>
      <c r="J33" s="36">
        <f t="shared" si="3"/>
        <v>9.9531564762263951</v>
      </c>
      <c r="K33" s="79"/>
      <c r="L33" s="35">
        <v>223686</v>
      </c>
      <c r="M33" s="36">
        <f t="shared" si="4"/>
        <v>4.8633417619139765</v>
      </c>
      <c r="N33" s="15"/>
    </row>
    <row r="34" spans="1:14" ht="15" customHeight="1">
      <c r="A34" s="12"/>
      <c r="B34" s="34" t="s">
        <v>247</v>
      </c>
      <c r="C34" s="35">
        <v>1130</v>
      </c>
      <c r="D34" s="35">
        <v>1391</v>
      </c>
      <c r="E34" s="36">
        <f t="shared" si="0"/>
        <v>23.097345132743353</v>
      </c>
      <c r="F34" s="36">
        <f t="shared" si="2"/>
        <v>1.4748918483331919</v>
      </c>
      <c r="G34" s="35">
        <v>13824</v>
      </c>
      <c r="H34" s="35">
        <v>13024</v>
      </c>
      <c r="I34" s="36">
        <f t="shared" si="1"/>
        <v>-5.7870370370370345</v>
      </c>
      <c r="J34" s="36">
        <f t="shared" si="3"/>
        <v>1.4975209956490945</v>
      </c>
      <c r="K34" s="79"/>
      <c r="L34" s="35">
        <v>80012</v>
      </c>
      <c r="M34" s="36">
        <f t="shared" si="4"/>
        <v>1.7396068643288407</v>
      </c>
      <c r="N34" s="15"/>
    </row>
    <row r="35" spans="1:14" ht="15" customHeight="1">
      <c r="A35" s="12"/>
      <c r="B35" s="34" t="s">
        <v>248</v>
      </c>
      <c r="C35" s="35">
        <v>3276</v>
      </c>
      <c r="D35" s="35">
        <v>4314</v>
      </c>
      <c r="E35" s="36">
        <f t="shared" si="0"/>
        <v>31.684981684981683</v>
      </c>
      <c r="F35" s="36">
        <f t="shared" si="2"/>
        <v>4.5741793197048093</v>
      </c>
      <c r="G35" s="35">
        <v>11838</v>
      </c>
      <c r="H35" s="35">
        <v>39619</v>
      </c>
      <c r="I35" s="36">
        <f t="shared" si="1"/>
        <v>234.67646561919241</v>
      </c>
      <c r="J35" s="36">
        <f t="shared" si="3"/>
        <v>4.5554579489113536</v>
      </c>
      <c r="K35" s="79"/>
      <c r="L35" s="35">
        <v>81642</v>
      </c>
      <c r="M35" s="36">
        <f t="shared" si="4"/>
        <v>1.7750460383134432</v>
      </c>
      <c r="N35" s="15"/>
    </row>
    <row r="36" spans="1:14" ht="15" customHeight="1">
      <c r="A36" s="12"/>
      <c r="B36" s="34" t="s">
        <v>77</v>
      </c>
      <c r="C36" s="35">
        <v>1236</v>
      </c>
      <c r="D36" s="35">
        <v>1258</v>
      </c>
      <c r="E36" s="36">
        <f t="shared" si="0"/>
        <v>1.7799352750809128</v>
      </c>
      <c r="F36" s="36">
        <f t="shared" si="2"/>
        <v>1.3338705572991771</v>
      </c>
      <c r="G36" s="35">
        <v>9039</v>
      </c>
      <c r="H36" s="35">
        <v>13146</v>
      </c>
      <c r="I36" s="36">
        <f t="shared" si="1"/>
        <v>45.436442084301355</v>
      </c>
      <c r="J36" s="36">
        <f t="shared" si="3"/>
        <v>1.5115487568184118</v>
      </c>
      <c r="K36" s="79"/>
      <c r="L36" s="35">
        <v>52802</v>
      </c>
      <c r="M36" s="36">
        <f t="shared" si="4"/>
        <v>1.1480118188558148</v>
      </c>
      <c r="N36" s="15"/>
    </row>
    <row r="37" spans="1:14" ht="15" customHeight="1">
      <c r="A37" s="12"/>
      <c r="B37" s="34" t="s">
        <v>249</v>
      </c>
      <c r="C37" s="35">
        <v>3379</v>
      </c>
      <c r="D37" s="35">
        <v>4405</v>
      </c>
      <c r="E37" s="36">
        <f t="shared" si="0"/>
        <v>30.36401302160403</v>
      </c>
      <c r="F37" s="36">
        <f t="shared" si="2"/>
        <v>4.6706675714649251</v>
      </c>
      <c r="G37" s="35">
        <v>26964</v>
      </c>
      <c r="H37" s="35">
        <v>42438</v>
      </c>
      <c r="I37" s="36">
        <f t="shared" si="1"/>
        <v>57.387627948375616</v>
      </c>
      <c r="J37" s="36">
        <f t="shared" si="3"/>
        <v>4.8795912172417282</v>
      </c>
      <c r="K37" s="79"/>
      <c r="L37" s="35">
        <v>150711</v>
      </c>
      <c r="M37" s="36">
        <f t="shared" si="4"/>
        <v>3.2767321168057779</v>
      </c>
      <c r="N37" s="15"/>
    </row>
    <row r="38" spans="1:14" ht="15" customHeight="1">
      <c r="A38" s="12"/>
      <c r="B38" s="34" t="s">
        <v>250</v>
      </c>
      <c r="C38" s="35">
        <v>2176</v>
      </c>
      <c r="D38" s="35">
        <v>2132</v>
      </c>
      <c r="E38" s="36">
        <f t="shared" si="0"/>
        <v>-2.0220588235294157</v>
      </c>
      <c r="F38" s="36">
        <f t="shared" si="2"/>
        <v>2.2605818983798458</v>
      </c>
      <c r="G38" s="35">
        <v>12199</v>
      </c>
      <c r="H38" s="35">
        <v>21575</v>
      </c>
      <c r="I38" s="36">
        <f t="shared" si="1"/>
        <v>76.858758914665131</v>
      </c>
      <c r="J38" s="36">
        <f t="shared" si="3"/>
        <v>2.4807290756395277</v>
      </c>
      <c r="K38" s="79"/>
      <c r="L38" s="35">
        <v>58289</v>
      </c>
      <c r="M38" s="36">
        <f t="shared" si="4"/>
        <v>1.2673092100542893</v>
      </c>
      <c r="N38" s="15"/>
    </row>
    <row r="39" spans="1:14" ht="15" customHeight="1">
      <c r="A39" s="12"/>
      <c r="B39" s="34" t="s">
        <v>251</v>
      </c>
      <c r="C39" s="35">
        <v>103</v>
      </c>
      <c r="D39" s="35">
        <v>211</v>
      </c>
      <c r="E39" s="36">
        <f t="shared" si="0"/>
        <v>104.85436893203884</v>
      </c>
      <c r="F39" s="36">
        <f t="shared" si="2"/>
        <v>0.22372550682839937</v>
      </c>
      <c r="G39" s="35">
        <v>12941</v>
      </c>
      <c r="H39" s="35">
        <v>1618</v>
      </c>
      <c r="I39" s="36">
        <f t="shared" si="1"/>
        <v>-87.497102233212274</v>
      </c>
      <c r="J39" s="36">
        <f t="shared" si="3"/>
        <v>0.18604030796684848</v>
      </c>
      <c r="K39" s="79"/>
      <c r="L39" s="35">
        <v>59083</v>
      </c>
      <c r="M39" s="36">
        <f t="shared" si="4"/>
        <v>1.2845722187314514</v>
      </c>
      <c r="N39" s="15"/>
    </row>
    <row r="40" spans="1:14" ht="15" customHeight="1">
      <c r="A40" s="12"/>
      <c r="B40" s="34" t="s">
        <v>252</v>
      </c>
      <c r="C40" s="35">
        <v>1239</v>
      </c>
      <c r="D40" s="35">
        <v>1151</v>
      </c>
      <c r="E40" s="36">
        <f t="shared" si="0"/>
        <v>-7.102502017756251</v>
      </c>
      <c r="F40" s="36">
        <f t="shared" si="2"/>
        <v>1.2204173381966239</v>
      </c>
      <c r="G40" s="35">
        <v>49861</v>
      </c>
      <c r="H40" s="35">
        <v>10990</v>
      </c>
      <c r="I40" s="36">
        <f t="shared" si="1"/>
        <v>-77.958725256212276</v>
      </c>
      <c r="J40" s="36">
        <f t="shared" si="3"/>
        <v>1.2636483217278522</v>
      </c>
      <c r="K40" s="79"/>
      <c r="L40" s="35">
        <v>296553</v>
      </c>
      <c r="M40" s="36">
        <f t="shared" si="4"/>
        <v>6.4476032899728883</v>
      </c>
      <c r="N40" s="15"/>
    </row>
    <row r="41" spans="1:14" ht="15" customHeight="1">
      <c r="A41" s="12"/>
      <c r="B41" s="34" t="s">
        <v>71</v>
      </c>
      <c r="C41" s="35">
        <v>29619</v>
      </c>
      <c r="D41" s="35">
        <v>35514</v>
      </c>
      <c r="E41" s="36">
        <f t="shared" si="0"/>
        <v>19.902765116985719</v>
      </c>
      <c r="F41" s="36">
        <f t="shared" si="2"/>
        <v>37.655865637458646</v>
      </c>
      <c r="G41" s="35">
        <v>288590</v>
      </c>
      <c r="H41" s="35">
        <v>300033</v>
      </c>
      <c r="I41" s="36">
        <f t="shared" si="1"/>
        <v>3.9651408572715541</v>
      </c>
      <c r="J41" s="36">
        <f t="shared" si="3"/>
        <v>34.498289073063937</v>
      </c>
      <c r="K41" s="79"/>
      <c r="L41" s="35">
        <v>1518628</v>
      </c>
      <c r="M41" s="36">
        <f t="shared" si="4"/>
        <v>33.017743502999288</v>
      </c>
      <c r="N41" s="15"/>
    </row>
    <row r="42" spans="1:14" ht="15.75">
      <c r="A42" s="12"/>
      <c r="B42" s="40" t="s">
        <v>70</v>
      </c>
      <c r="C42" s="42">
        <f>SUM(C17:C41)</f>
        <v>91558</v>
      </c>
      <c r="D42" s="42">
        <f>SUM(D17:D41)</f>
        <v>94312</v>
      </c>
      <c r="E42" s="42">
        <f t="shared" si="0"/>
        <v>3.00792939994321</v>
      </c>
      <c r="F42" s="42">
        <f>SUM(F17:F41)</f>
        <v>100</v>
      </c>
      <c r="G42" s="42">
        <f>SUM(G17:G41)</f>
        <v>857309</v>
      </c>
      <c r="H42" s="42">
        <f>SUM(H17:H41)</f>
        <v>869704</v>
      </c>
      <c r="I42" s="42">
        <f t="shared" si="1"/>
        <v>1.4458030885013518</v>
      </c>
      <c r="J42" s="42">
        <f>SUM(J17:J41)</f>
        <v>100</v>
      </c>
      <c r="K42" s="4"/>
      <c r="L42" s="42">
        <f>SUM(L17:L41)</f>
        <v>4599430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319</v>
      </c>
      <c r="D45" s="104"/>
      <c r="E45" s="101" t="s">
        <v>316</v>
      </c>
      <c r="F45" s="101" t="s">
        <v>306</v>
      </c>
      <c r="G45" s="105" t="s">
        <v>321</v>
      </c>
      <c r="H45" s="106"/>
      <c r="I45" s="101" t="s">
        <v>316</v>
      </c>
      <c r="J45" s="101" t="s">
        <v>306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318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4022</v>
      </c>
      <c r="D48" s="35">
        <v>2524</v>
      </c>
      <c r="E48" s="36">
        <f t="shared" ref="E48:E73" si="5">IF(ISBLANK(D48),"",(IFERROR(((D48/C48-1)*100),"")))</f>
        <v>-37.245151665837895</v>
      </c>
      <c r="F48" s="36">
        <f>+(D48*100)/$D$73</f>
        <v>5.1677893573022669</v>
      </c>
      <c r="G48" s="35">
        <v>15274</v>
      </c>
      <c r="H48" s="35">
        <v>25540</v>
      </c>
      <c r="I48" s="36">
        <f t="shared" ref="I48:I73" si="6">IF(ISBLANK(H48),"",(IFERROR(((H48/G48-1)*100),"")))</f>
        <v>67.21225612151369</v>
      </c>
      <c r="J48" s="36">
        <f>+(H48*100)/$H$73</f>
        <v>5.6013931107689743</v>
      </c>
      <c r="K48" s="79"/>
      <c r="L48" s="35">
        <v>69655</v>
      </c>
      <c r="M48" s="36">
        <f>+(L48*100)/$L$73</f>
        <v>2.7690507151111734</v>
      </c>
      <c r="N48" s="15"/>
    </row>
    <row r="49" spans="1:14" ht="15.75">
      <c r="A49" s="12"/>
      <c r="B49" s="34" t="s">
        <v>235</v>
      </c>
      <c r="C49" s="35">
        <v>4045</v>
      </c>
      <c r="D49" s="35">
        <v>3017</v>
      </c>
      <c r="E49" s="36">
        <f t="shared" si="5"/>
        <v>-25.414091470951796</v>
      </c>
      <c r="F49" s="36">
        <f t="shared" ref="F49:F72" si="7">+(D49*100)/$D$73</f>
        <v>6.1771871992792944</v>
      </c>
      <c r="G49" s="35">
        <v>14574</v>
      </c>
      <c r="H49" s="35">
        <v>29853</v>
      </c>
      <c r="I49" s="36">
        <f t="shared" si="6"/>
        <v>104.83738163853435</v>
      </c>
      <c r="J49" s="36">
        <f t="shared" ref="J49:J72" si="8">+(H49*100)/$H$73</f>
        <v>6.5473135683549799</v>
      </c>
      <c r="K49" s="79"/>
      <c r="L49" s="35">
        <v>65111</v>
      </c>
      <c r="M49" s="36">
        <f t="shared" ref="M49:M71" si="9">+(L49*100)/$L$73</f>
        <v>2.5884094625167413</v>
      </c>
      <c r="N49" s="15"/>
    </row>
    <row r="50" spans="1:14" ht="15.75">
      <c r="A50" s="12"/>
      <c r="B50" s="34" t="s">
        <v>236</v>
      </c>
      <c r="C50" s="35">
        <v>243</v>
      </c>
      <c r="D50" s="35">
        <v>167</v>
      </c>
      <c r="E50" s="36">
        <f t="shared" si="5"/>
        <v>-31.275720164609055</v>
      </c>
      <c r="F50" s="36">
        <f t="shared" si="7"/>
        <v>0.34192584099424661</v>
      </c>
      <c r="G50" s="35">
        <v>27645</v>
      </c>
      <c r="H50" s="35">
        <v>1762</v>
      </c>
      <c r="I50" s="36">
        <f t="shared" si="6"/>
        <v>-93.626333875926932</v>
      </c>
      <c r="J50" s="36">
        <f t="shared" si="8"/>
        <v>0.38643910184709995</v>
      </c>
      <c r="K50" s="79"/>
      <c r="L50" s="35">
        <v>200376</v>
      </c>
      <c r="M50" s="36">
        <f t="shared" si="9"/>
        <v>7.9657067847407435</v>
      </c>
      <c r="N50" s="15"/>
    </row>
    <row r="51" spans="1:14" ht="15.75">
      <c r="A51" s="12"/>
      <c r="B51" s="34" t="s">
        <v>237</v>
      </c>
      <c r="C51" s="35">
        <v>431</v>
      </c>
      <c r="D51" s="35">
        <v>356</v>
      </c>
      <c r="E51" s="36">
        <f t="shared" si="5"/>
        <v>-17.401392111368907</v>
      </c>
      <c r="F51" s="36">
        <f t="shared" si="7"/>
        <v>0.72889580475420246</v>
      </c>
      <c r="G51" s="35">
        <v>7299</v>
      </c>
      <c r="H51" s="35">
        <v>3894</v>
      </c>
      <c r="I51" s="36">
        <f t="shared" si="6"/>
        <v>-46.650226058364161</v>
      </c>
      <c r="J51" s="36">
        <f t="shared" si="8"/>
        <v>0.8540260287131709</v>
      </c>
      <c r="K51" s="79"/>
      <c r="L51" s="35">
        <v>40383</v>
      </c>
      <c r="M51" s="36">
        <f t="shared" si="9"/>
        <v>1.6053775755988016</v>
      </c>
      <c r="N51" s="15"/>
    </row>
    <row r="52" spans="1:14" ht="15.75">
      <c r="A52" s="12"/>
      <c r="B52" s="34" t="s">
        <v>238</v>
      </c>
      <c r="C52" s="35">
        <v>730</v>
      </c>
      <c r="D52" s="35">
        <v>653</v>
      </c>
      <c r="E52" s="36">
        <f t="shared" si="5"/>
        <v>-10.547945205479447</v>
      </c>
      <c r="F52" s="36">
        <f t="shared" si="7"/>
        <v>1.3369914620912757</v>
      </c>
      <c r="G52" s="35">
        <v>11340</v>
      </c>
      <c r="H52" s="35">
        <v>6523</v>
      </c>
      <c r="I52" s="36">
        <f t="shared" si="6"/>
        <v>-42.47795414462081</v>
      </c>
      <c r="J52" s="36">
        <f t="shared" si="8"/>
        <v>1.4306142232398598</v>
      </c>
      <c r="K52" s="79"/>
      <c r="L52" s="35">
        <v>61554</v>
      </c>
      <c r="M52" s="36">
        <f t="shared" si="9"/>
        <v>2.4470052073498412</v>
      </c>
      <c r="N52" s="15"/>
    </row>
    <row r="53" spans="1:14" ht="15.75">
      <c r="A53" s="12"/>
      <c r="B53" s="34" t="s">
        <v>239</v>
      </c>
      <c r="C53" s="35">
        <v>236</v>
      </c>
      <c r="D53" s="35">
        <v>208</v>
      </c>
      <c r="E53" s="36">
        <f t="shared" si="5"/>
        <v>-11.864406779661019</v>
      </c>
      <c r="F53" s="36">
        <f t="shared" si="7"/>
        <v>0.42587170614852277</v>
      </c>
      <c r="G53" s="35">
        <v>6206</v>
      </c>
      <c r="H53" s="35">
        <v>2044</v>
      </c>
      <c r="I53" s="36">
        <f t="shared" si="6"/>
        <v>-67.064131485659033</v>
      </c>
      <c r="J53" s="36">
        <f t="shared" si="8"/>
        <v>0.44828690361831575</v>
      </c>
      <c r="K53" s="79"/>
      <c r="L53" s="35">
        <v>34754</v>
      </c>
      <c r="M53" s="36">
        <f t="shared" si="9"/>
        <v>1.3816034534918344</v>
      </c>
      <c r="N53" s="15"/>
    </row>
    <row r="54" spans="1:14" ht="15.75">
      <c r="A54" s="12"/>
      <c r="B54" s="34" t="s">
        <v>240</v>
      </c>
      <c r="C54" s="35">
        <v>271</v>
      </c>
      <c r="D54" s="35">
        <v>264</v>
      </c>
      <c r="E54" s="36">
        <f t="shared" si="5"/>
        <v>-2.5830258302583009</v>
      </c>
      <c r="F54" s="36">
        <f t="shared" si="7"/>
        <v>0.54052947318850963</v>
      </c>
      <c r="G54" s="35">
        <v>1994</v>
      </c>
      <c r="H54" s="35">
        <v>2439</v>
      </c>
      <c r="I54" s="36">
        <f t="shared" si="6"/>
        <v>22.316950852557671</v>
      </c>
      <c r="J54" s="36">
        <f t="shared" si="8"/>
        <v>0.53491768978721721</v>
      </c>
      <c r="K54" s="79"/>
      <c r="L54" s="35">
        <v>9105</v>
      </c>
      <c r="M54" s="36">
        <f t="shared" si="9"/>
        <v>0.36195831973422199</v>
      </c>
      <c r="N54" s="15"/>
    </row>
    <row r="55" spans="1:14" ht="15.75">
      <c r="A55" s="12"/>
      <c r="B55" s="34" t="s">
        <v>241</v>
      </c>
      <c r="C55" s="35">
        <v>1475</v>
      </c>
      <c r="D55" s="35">
        <v>1466</v>
      </c>
      <c r="E55" s="36">
        <f t="shared" si="5"/>
        <v>-0.61016949152542521</v>
      </c>
      <c r="F55" s="36">
        <f t="shared" si="7"/>
        <v>3.0015765442967997</v>
      </c>
      <c r="G55" s="35">
        <v>21498</v>
      </c>
      <c r="H55" s="35">
        <v>17304</v>
      </c>
      <c r="I55" s="36">
        <f t="shared" si="6"/>
        <v>-19.508791515489811</v>
      </c>
      <c r="J55" s="36">
        <f t="shared" si="8"/>
        <v>3.7950863895358782</v>
      </c>
      <c r="K55" s="79"/>
      <c r="L55" s="35">
        <v>108795</v>
      </c>
      <c r="M55" s="36">
        <f t="shared" si="9"/>
        <v>4.3250143213052921</v>
      </c>
      <c r="N55" s="15"/>
    </row>
    <row r="56" spans="1:14" ht="15.75">
      <c r="A56" s="12"/>
      <c r="B56" s="34" t="s">
        <v>242</v>
      </c>
      <c r="C56" s="35">
        <v>361</v>
      </c>
      <c r="D56" s="35">
        <v>290</v>
      </c>
      <c r="E56" s="36">
        <f t="shared" si="5"/>
        <v>-19.667590027700832</v>
      </c>
      <c r="F56" s="36">
        <f t="shared" si="7"/>
        <v>0.59376343645707497</v>
      </c>
      <c r="G56" s="35">
        <v>3944</v>
      </c>
      <c r="H56" s="35">
        <v>3249</v>
      </c>
      <c r="I56" s="36">
        <f t="shared" si="6"/>
        <v>-17.621703853955374</v>
      </c>
      <c r="J56" s="36">
        <f t="shared" si="8"/>
        <v>0.71256563104496462</v>
      </c>
      <c r="K56" s="79"/>
      <c r="L56" s="35">
        <v>22287</v>
      </c>
      <c r="M56" s="36">
        <f t="shared" si="9"/>
        <v>0.88599286896393259</v>
      </c>
      <c r="N56" s="15"/>
    </row>
    <row r="57" spans="1:14" ht="15.75">
      <c r="A57" s="12"/>
      <c r="B57" s="34" t="s">
        <v>75</v>
      </c>
      <c r="C57" s="35">
        <v>1070</v>
      </c>
      <c r="D57" s="35">
        <v>1000</v>
      </c>
      <c r="E57" s="36">
        <f t="shared" si="5"/>
        <v>-6.5420560747663554</v>
      </c>
      <c r="F57" s="36">
        <f t="shared" si="7"/>
        <v>2.0474601257140517</v>
      </c>
      <c r="G57" s="35">
        <v>29314</v>
      </c>
      <c r="H57" s="35">
        <v>8414</v>
      </c>
      <c r="I57" s="36">
        <f t="shared" si="6"/>
        <v>-71.296991198744621</v>
      </c>
      <c r="J57" s="36">
        <f t="shared" si="8"/>
        <v>1.845345404620601</v>
      </c>
      <c r="K57" s="79"/>
      <c r="L57" s="35">
        <v>164020</v>
      </c>
      <c r="M57" s="36">
        <f t="shared" si="9"/>
        <v>6.5204177487981436</v>
      </c>
      <c r="N57" s="15"/>
    </row>
    <row r="58" spans="1:14" ht="15.75">
      <c r="A58" s="12"/>
      <c r="B58" s="34" t="s">
        <v>243</v>
      </c>
      <c r="C58" s="35">
        <v>1384</v>
      </c>
      <c r="D58" s="35">
        <v>1333</v>
      </c>
      <c r="E58" s="36">
        <f t="shared" si="5"/>
        <v>-3.684971098265899</v>
      </c>
      <c r="F58" s="36">
        <f t="shared" si="7"/>
        <v>2.729264347576831</v>
      </c>
      <c r="G58" s="35">
        <v>5094</v>
      </c>
      <c r="H58" s="35">
        <v>11916</v>
      </c>
      <c r="I58" s="36">
        <f t="shared" si="6"/>
        <v>133.92226148409895</v>
      </c>
      <c r="J58" s="36">
        <f t="shared" si="8"/>
        <v>2.6133986025028619</v>
      </c>
      <c r="K58" s="79"/>
      <c r="L58" s="35">
        <v>23540</v>
      </c>
      <c r="M58" s="36">
        <f t="shared" si="9"/>
        <v>0.93580437633647295</v>
      </c>
      <c r="N58" s="15"/>
    </row>
    <row r="59" spans="1:14" ht="15.75">
      <c r="A59" s="12"/>
      <c r="B59" s="34" t="s">
        <v>76</v>
      </c>
      <c r="C59" s="35">
        <v>472</v>
      </c>
      <c r="D59" s="35">
        <v>421</v>
      </c>
      <c r="E59" s="36">
        <f t="shared" si="5"/>
        <v>-10.805084745762716</v>
      </c>
      <c r="F59" s="36">
        <f t="shared" si="7"/>
        <v>0.86198071292561573</v>
      </c>
      <c r="G59" s="35">
        <v>3699</v>
      </c>
      <c r="H59" s="35">
        <v>3638</v>
      </c>
      <c r="I59" s="36">
        <f t="shared" si="6"/>
        <v>-1.6490943498242761</v>
      </c>
      <c r="J59" s="36">
        <f t="shared" si="8"/>
        <v>0.79788050653788289</v>
      </c>
      <c r="K59" s="79"/>
      <c r="L59" s="35">
        <v>18304</v>
      </c>
      <c r="M59" s="36">
        <f t="shared" si="9"/>
        <v>0.72765349636630416</v>
      </c>
      <c r="N59" s="15"/>
    </row>
    <row r="60" spans="1:14" ht="15.75">
      <c r="A60" s="12"/>
      <c r="B60" s="34" t="s">
        <v>244</v>
      </c>
      <c r="C60" s="35">
        <v>2249</v>
      </c>
      <c r="D60" s="35">
        <v>1915</v>
      </c>
      <c r="E60" s="36">
        <f t="shared" si="5"/>
        <v>-14.851044908848376</v>
      </c>
      <c r="F60" s="36">
        <f t="shared" si="7"/>
        <v>3.9208861407424092</v>
      </c>
      <c r="G60" s="35">
        <v>7989</v>
      </c>
      <c r="H60" s="35">
        <v>17839</v>
      </c>
      <c r="I60" s="36">
        <f t="shared" si="6"/>
        <v>123.29452997872075</v>
      </c>
      <c r="J60" s="36">
        <f t="shared" si="8"/>
        <v>3.9124217581443905</v>
      </c>
      <c r="K60" s="79"/>
      <c r="L60" s="35">
        <v>44267</v>
      </c>
      <c r="M60" s="36">
        <f t="shared" si="9"/>
        <v>1.759781322314641</v>
      </c>
      <c r="N60" s="15"/>
    </row>
    <row r="61" spans="1:14" ht="15.75">
      <c r="A61" s="12"/>
      <c r="B61" s="34" t="s">
        <v>79</v>
      </c>
      <c r="C61" s="35">
        <v>2986</v>
      </c>
      <c r="D61" s="35">
        <v>2836</v>
      </c>
      <c r="E61" s="36">
        <f t="shared" si="5"/>
        <v>-5.0234427327528479</v>
      </c>
      <c r="F61" s="36">
        <f t="shared" si="7"/>
        <v>5.8065969165250504</v>
      </c>
      <c r="G61" s="35">
        <v>8664</v>
      </c>
      <c r="H61" s="35">
        <v>27310</v>
      </c>
      <c r="I61" s="36">
        <f t="shared" si="6"/>
        <v>215.21237303785782</v>
      </c>
      <c r="J61" s="36">
        <f t="shared" si="8"/>
        <v>5.9895867601840518</v>
      </c>
      <c r="K61" s="79"/>
      <c r="L61" s="35">
        <v>42640</v>
      </c>
      <c r="M61" s="36">
        <f t="shared" si="9"/>
        <v>1.6951018949442314</v>
      </c>
      <c r="N61" s="15"/>
    </row>
    <row r="62" spans="1:14" ht="15.75">
      <c r="A62" s="12"/>
      <c r="B62" s="34" t="s">
        <v>245</v>
      </c>
      <c r="C62" s="35">
        <v>586</v>
      </c>
      <c r="D62" s="35">
        <v>714</v>
      </c>
      <c r="E62" s="36">
        <f t="shared" si="5"/>
        <v>21.843003412969274</v>
      </c>
      <c r="F62" s="36">
        <f t="shared" si="7"/>
        <v>1.4618865297598329</v>
      </c>
      <c r="G62" s="35">
        <v>28528</v>
      </c>
      <c r="H62" s="35">
        <v>5769</v>
      </c>
      <c r="I62" s="36">
        <f t="shared" si="6"/>
        <v>-79.77776219854178</v>
      </c>
      <c r="J62" s="36">
        <f t="shared" si="8"/>
        <v>1.2652481149579566</v>
      </c>
      <c r="K62" s="79"/>
      <c r="L62" s="35">
        <v>144209</v>
      </c>
      <c r="M62" s="36">
        <f t="shared" si="9"/>
        <v>5.7328552806757189</v>
      </c>
      <c r="N62" s="15"/>
    </row>
    <row r="63" spans="1:14" ht="15.75">
      <c r="A63" s="12"/>
      <c r="B63" s="34" t="s">
        <v>78</v>
      </c>
      <c r="C63" s="35">
        <v>4974</v>
      </c>
      <c r="D63" s="35">
        <v>4763</v>
      </c>
      <c r="E63" s="36">
        <f t="shared" si="5"/>
        <v>-4.242058705267393</v>
      </c>
      <c r="F63" s="36">
        <f t="shared" si="7"/>
        <v>9.7520525787760288</v>
      </c>
      <c r="G63" s="35">
        <v>22852</v>
      </c>
      <c r="H63" s="35">
        <v>47124</v>
      </c>
      <c r="I63" s="36">
        <f t="shared" si="6"/>
        <v>106.21389812707859</v>
      </c>
      <c r="J63" s="36">
        <f t="shared" si="8"/>
        <v>10.33516244917295</v>
      </c>
      <c r="K63" s="79"/>
      <c r="L63" s="35">
        <v>111837</v>
      </c>
      <c r="M63" s="36">
        <f t="shared" si="9"/>
        <v>4.4459453711275332</v>
      </c>
      <c r="N63" s="15"/>
    </row>
    <row r="64" spans="1:14" ht="15.75">
      <c r="A64" s="12"/>
      <c r="B64" s="34" t="s">
        <v>246</v>
      </c>
      <c r="C64" s="35">
        <v>3971</v>
      </c>
      <c r="D64" s="35">
        <v>4783</v>
      </c>
      <c r="E64" s="36">
        <f t="shared" si="5"/>
        <v>20.448249811130694</v>
      </c>
      <c r="F64" s="36">
        <f t="shared" si="7"/>
        <v>9.7930017812903092</v>
      </c>
      <c r="G64" s="35">
        <v>25120</v>
      </c>
      <c r="H64" s="35">
        <v>48355</v>
      </c>
      <c r="I64" s="36">
        <f t="shared" si="6"/>
        <v>92.496019108280251</v>
      </c>
      <c r="J64" s="36">
        <f t="shared" si="8"/>
        <v>10.605143456195528</v>
      </c>
      <c r="K64" s="79"/>
      <c r="L64" s="35">
        <v>138878</v>
      </c>
      <c r="M64" s="36">
        <f t="shared" si="9"/>
        <v>5.5209277900109042</v>
      </c>
      <c r="N64" s="15"/>
    </row>
    <row r="65" spans="1:14" ht="15.75">
      <c r="A65" s="12"/>
      <c r="B65" s="34" t="s">
        <v>247</v>
      </c>
      <c r="C65" s="35">
        <v>365</v>
      </c>
      <c r="D65" s="35">
        <v>534</v>
      </c>
      <c r="E65" s="36">
        <f t="shared" si="5"/>
        <v>46.301369863013697</v>
      </c>
      <c r="F65" s="36">
        <f t="shared" si="7"/>
        <v>1.0933437071313037</v>
      </c>
      <c r="G65" s="35">
        <v>3089</v>
      </c>
      <c r="H65" s="35">
        <v>4113</v>
      </c>
      <c r="I65" s="36">
        <f t="shared" si="6"/>
        <v>33.149886694723207</v>
      </c>
      <c r="J65" s="36">
        <f t="shared" si="8"/>
        <v>0.9020567683865619</v>
      </c>
      <c r="K65" s="79"/>
      <c r="L65" s="35">
        <v>18733</v>
      </c>
      <c r="M65" s="36">
        <f t="shared" si="9"/>
        <v>0.74470787518738946</v>
      </c>
      <c r="N65" s="15"/>
    </row>
    <row r="66" spans="1:14" ht="15.75">
      <c r="A66" s="12"/>
      <c r="B66" s="34" t="s">
        <v>248</v>
      </c>
      <c r="C66" s="35">
        <v>164</v>
      </c>
      <c r="D66" s="35">
        <v>262</v>
      </c>
      <c r="E66" s="36">
        <f t="shared" si="5"/>
        <v>59.756097560975618</v>
      </c>
      <c r="F66" s="36">
        <f t="shared" si="7"/>
        <v>0.53643455293708153</v>
      </c>
      <c r="G66" s="35">
        <v>2592</v>
      </c>
      <c r="H66" s="35">
        <v>2238</v>
      </c>
      <c r="I66" s="36">
        <f t="shared" si="6"/>
        <v>-13.657407407407407</v>
      </c>
      <c r="J66" s="36">
        <f t="shared" si="8"/>
        <v>0.49083468214177622</v>
      </c>
      <c r="K66" s="79"/>
      <c r="L66" s="35">
        <v>20721</v>
      </c>
      <c r="M66" s="36">
        <f t="shared" si="9"/>
        <v>0.8237384231974535</v>
      </c>
      <c r="N66" s="15"/>
    </row>
    <row r="67" spans="1:14" ht="15.75">
      <c r="A67" s="12"/>
      <c r="B67" s="34" t="s">
        <v>77</v>
      </c>
      <c r="C67" s="35">
        <v>120</v>
      </c>
      <c r="D67" s="35">
        <v>146</v>
      </c>
      <c r="E67" s="36">
        <f t="shared" si="5"/>
        <v>21.666666666666657</v>
      </c>
      <c r="F67" s="36">
        <f t="shared" si="7"/>
        <v>0.29892917835425153</v>
      </c>
      <c r="G67" s="35">
        <v>3894</v>
      </c>
      <c r="H67" s="35">
        <v>1854</v>
      </c>
      <c r="I67" s="36">
        <f t="shared" si="6"/>
        <v>-52.388289676425273</v>
      </c>
      <c r="J67" s="36">
        <f t="shared" si="8"/>
        <v>0.4066163988788441</v>
      </c>
      <c r="K67" s="79"/>
      <c r="L67" s="35">
        <v>24152</v>
      </c>
      <c r="M67" s="36">
        <f t="shared" si="9"/>
        <v>0.96013369996934983</v>
      </c>
      <c r="N67" s="15"/>
    </row>
    <row r="68" spans="1:14" ht="15.75">
      <c r="A68" s="12"/>
      <c r="B68" s="34" t="s">
        <v>249</v>
      </c>
      <c r="C68" s="35">
        <v>1286</v>
      </c>
      <c r="D68" s="35">
        <v>1685</v>
      </c>
      <c r="E68" s="36">
        <f t="shared" si="5"/>
        <v>31.026438569206839</v>
      </c>
      <c r="F68" s="36">
        <f t="shared" si="7"/>
        <v>3.449970311828177</v>
      </c>
      <c r="G68" s="35">
        <v>15902</v>
      </c>
      <c r="H68" s="35">
        <v>16949</v>
      </c>
      <c r="I68" s="36">
        <f t="shared" si="6"/>
        <v>6.5840774745315134</v>
      </c>
      <c r="J68" s="36">
        <f t="shared" si="8"/>
        <v>3.7172283412068654</v>
      </c>
      <c r="K68" s="79"/>
      <c r="L68" s="35">
        <v>87258</v>
      </c>
      <c r="M68" s="36">
        <f t="shared" si="9"/>
        <v>3.4688367999306693</v>
      </c>
      <c r="N68" s="15"/>
    </row>
    <row r="69" spans="1:14" ht="15.75">
      <c r="A69" s="12"/>
      <c r="B69" s="34" t="s">
        <v>250</v>
      </c>
      <c r="C69" s="35">
        <v>56</v>
      </c>
      <c r="D69" s="35">
        <v>78</v>
      </c>
      <c r="E69" s="36">
        <f t="shared" si="5"/>
        <v>39.285714285714278</v>
      </c>
      <c r="F69" s="36">
        <f t="shared" si="7"/>
        <v>0.15970188980569602</v>
      </c>
      <c r="G69" s="35">
        <v>2144</v>
      </c>
      <c r="H69" s="35">
        <v>793</v>
      </c>
      <c r="I69" s="36">
        <f t="shared" si="6"/>
        <v>-63.013059701492537</v>
      </c>
      <c r="J69" s="36">
        <f t="shared" si="8"/>
        <v>0.17391952767579469</v>
      </c>
      <c r="K69" s="79"/>
      <c r="L69" s="35">
        <v>9563</v>
      </c>
      <c r="M69" s="36">
        <f t="shared" si="9"/>
        <v>0.38016555866209389</v>
      </c>
      <c r="N69" s="15"/>
    </row>
    <row r="70" spans="1:14" ht="15.75">
      <c r="A70" s="12"/>
      <c r="B70" s="34" t="s">
        <v>251</v>
      </c>
      <c r="C70" s="35">
        <v>4</v>
      </c>
      <c r="D70" s="35">
        <v>3</v>
      </c>
      <c r="E70" s="36">
        <f t="shared" si="5"/>
        <v>-25</v>
      </c>
      <c r="F70" s="36">
        <f t="shared" si="7"/>
        <v>6.1423803771421554E-3</v>
      </c>
      <c r="G70" s="35">
        <v>412</v>
      </c>
      <c r="H70" s="35">
        <v>29</v>
      </c>
      <c r="I70" s="36">
        <f t="shared" si="6"/>
        <v>-92.961165048543691</v>
      </c>
      <c r="J70" s="36">
        <f t="shared" si="8"/>
        <v>6.3602349339193526E-3</v>
      </c>
      <c r="K70" s="79"/>
      <c r="L70" s="35">
        <v>2780</v>
      </c>
      <c r="M70" s="36">
        <f t="shared" si="9"/>
        <v>0.11051555506437531</v>
      </c>
      <c r="N70" s="15"/>
    </row>
    <row r="71" spans="1:14" ht="15.75">
      <c r="A71" s="12"/>
      <c r="B71" s="34" t="s">
        <v>252</v>
      </c>
      <c r="C71" s="35">
        <v>150</v>
      </c>
      <c r="D71" s="35">
        <v>183</v>
      </c>
      <c r="E71" s="36">
        <f t="shared" si="5"/>
        <v>21.999999999999996</v>
      </c>
      <c r="F71" s="36">
        <f t="shared" si="7"/>
        <v>0.37468520300567149</v>
      </c>
      <c r="G71" s="35">
        <v>30925</v>
      </c>
      <c r="H71" s="35">
        <v>1706</v>
      </c>
      <c r="I71" s="36">
        <f t="shared" si="6"/>
        <v>-94.483427647534356</v>
      </c>
      <c r="J71" s="36">
        <f t="shared" si="8"/>
        <v>0.37415726887125567</v>
      </c>
      <c r="K71" s="79"/>
      <c r="L71" s="35">
        <v>192411</v>
      </c>
      <c r="M71" s="36">
        <f t="shared" si="9"/>
        <v>7.6490677933422724</v>
      </c>
      <c r="N71" s="15"/>
    </row>
    <row r="72" spans="1:14" ht="15.75">
      <c r="A72" s="12"/>
      <c r="B72" s="34" t="s">
        <v>71</v>
      </c>
      <c r="C72" s="35">
        <v>16394</v>
      </c>
      <c r="D72" s="35">
        <v>19240</v>
      </c>
      <c r="E72" s="36">
        <f t="shared" si="5"/>
        <v>17.360009759668181</v>
      </c>
      <c r="F72" s="36">
        <f t="shared" si="7"/>
        <v>39.393132818738358</v>
      </c>
      <c r="G72" s="35">
        <v>159328</v>
      </c>
      <c r="H72" s="35">
        <v>165303</v>
      </c>
      <c r="I72" s="36">
        <f t="shared" si="6"/>
        <v>3.7501255272142986</v>
      </c>
      <c r="J72" s="36">
        <f t="shared" si="8"/>
        <v>36.253997078678296</v>
      </c>
      <c r="K72" s="79"/>
      <c r="L72" s="35">
        <v>860150</v>
      </c>
      <c r="M72" s="36">
        <f>+(L72*100)/$L$73</f>
        <v>34.194228305259863</v>
      </c>
      <c r="N72" s="15"/>
    </row>
    <row r="73" spans="1:14" ht="15.75">
      <c r="A73" s="12"/>
      <c r="B73" s="40" t="s">
        <v>70</v>
      </c>
      <c r="C73" s="42">
        <f>SUM(C48:C72)</f>
        <v>48045</v>
      </c>
      <c r="D73" s="42">
        <f>SUM(D48:D72)</f>
        <v>48841</v>
      </c>
      <c r="E73" s="42">
        <f t="shared" si="5"/>
        <v>1.6567801019877093</v>
      </c>
      <c r="F73" s="97">
        <f>SUM(F48:F72)</f>
        <v>100</v>
      </c>
      <c r="G73" s="42">
        <f>SUM(G48:G72)</f>
        <v>459320</v>
      </c>
      <c r="H73" s="42">
        <f>SUM(H48:H72)</f>
        <v>455958</v>
      </c>
      <c r="I73" s="42">
        <f t="shared" si="6"/>
        <v>-0.73195158059740084</v>
      </c>
      <c r="J73" s="97">
        <f>SUM(J48:J72)</f>
        <v>100</v>
      </c>
      <c r="K73" s="4"/>
      <c r="L73" s="42">
        <f>SUM(L48:L72)</f>
        <v>2515483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319</v>
      </c>
      <c r="D76" s="104"/>
      <c r="E76" s="101" t="s">
        <v>316</v>
      </c>
      <c r="F76" s="101" t="s">
        <v>306</v>
      </c>
      <c r="G76" s="105" t="s">
        <v>321</v>
      </c>
      <c r="H76" s="106"/>
      <c r="I76" s="101" t="s">
        <v>316</v>
      </c>
      <c r="J76" s="101" t="s">
        <v>306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318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2901</v>
      </c>
      <c r="D79" s="35">
        <f>D17-D48</f>
        <v>1826</v>
      </c>
      <c r="E79" s="36">
        <f t="shared" ref="E79:E104" si="10">IF(ISBLANK(D79),"",(IFERROR(((D79/C79-1)*100),"")))</f>
        <v>-37.056187521544295</v>
      </c>
      <c r="F79" s="36">
        <f>+(D79*100)/$D$104</f>
        <v>4.0157462998394582</v>
      </c>
      <c r="G79" s="35">
        <f>G17-G48</f>
        <v>17006</v>
      </c>
      <c r="H79" s="35">
        <f>H17-H48</f>
        <v>17895</v>
      </c>
      <c r="I79" s="36">
        <f t="shared" ref="I79:I104" si="11">IF(ISBLANK(H79),"",(IFERROR(((H79/G79-1)*100),"")))</f>
        <v>5.2275667411501914</v>
      </c>
      <c r="J79" s="36">
        <f>+(H79*100)/$H$104</f>
        <v>4.3251173425241571</v>
      </c>
      <c r="K79" s="79"/>
      <c r="L79" s="35">
        <f>L17-L48</f>
        <v>86420</v>
      </c>
      <c r="M79" s="36">
        <f>+(L79*100)/$L$104</f>
        <v>4.1469384778019789</v>
      </c>
      <c r="N79" s="15"/>
    </row>
    <row r="80" spans="1:14" ht="15.75">
      <c r="A80" s="12"/>
      <c r="B80" s="34" t="s">
        <v>235</v>
      </c>
      <c r="C80" s="35">
        <f t="shared" ref="C80:D103" si="12">C18-C49</f>
        <v>2068</v>
      </c>
      <c r="D80" s="35">
        <f t="shared" si="12"/>
        <v>1427</v>
      </c>
      <c r="E80" s="36">
        <f t="shared" si="10"/>
        <v>-30.996131528046423</v>
      </c>
      <c r="F80" s="36">
        <f t="shared" ref="F80:F103" si="13">+(D80*100)/$D$104</f>
        <v>3.1382639484506609</v>
      </c>
      <c r="G80" s="35">
        <f t="shared" ref="G80:H80" si="14">G18-G49</f>
        <v>9361</v>
      </c>
      <c r="H80" s="35">
        <f t="shared" si="14"/>
        <v>13662</v>
      </c>
      <c r="I80" s="36">
        <f t="shared" si="11"/>
        <v>45.945945945945944</v>
      </c>
      <c r="J80" s="36">
        <f t="shared" ref="J80:J103" si="15">+(H80*100)/$H$104</f>
        <v>3.3020258806127432</v>
      </c>
      <c r="K80" s="79"/>
      <c r="L80" s="35">
        <f t="shared" ref="L80" si="16">L18-L49</f>
        <v>42894</v>
      </c>
      <c r="M80" s="36">
        <f t="shared" ref="M80:M103" si="17">+(L80*100)/$L$104</f>
        <v>2.0583057054713962</v>
      </c>
      <c r="N80" s="15"/>
    </row>
    <row r="81" spans="1:14" ht="15.75">
      <c r="A81" s="12"/>
      <c r="B81" s="34" t="s">
        <v>236</v>
      </c>
      <c r="C81" s="35">
        <f t="shared" si="12"/>
        <v>656</v>
      </c>
      <c r="D81" s="35">
        <f t="shared" si="12"/>
        <v>491</v>
      </c>
      <c r="E81" s="36">
        <f t="shared" si="10"/>
        <v>-25.15243902439024</v>
      </c>
      <c r="F81" s="36">
        <f t="shared" si="13"/>
        <v>1.0798091091025048</v>
      </c>
      <c r="G81" s="35">
        <f t="shared" ref="G81:H81" si="18">G19-G50</f>
        <v>24232</v>
      </c>
      <c r="H81" s="35">
        <f t="shared" si="18"/>
        <v>4791</v>
      </c>
      <c r="I81" s="36">
        <f t="shared" si="11"/>
        <v>-80.228623308022449</v>
      </c>
      <c r="J81" s="36">
        <f t="shared" si="15"/>
        <v>1.1579568140840033</v>
      </c>
      <c r="K81" s="79"/>
      <c r="L81" s="35">
        <f t="shared" ref="L81" si="19">L19-L50</f>
        <v>142505</v>
      </c>
      <c r="M81" s="36">
        <f t="shared" si="17"/>
        <v>6.8382257322283149</v>
      </c>
      <c r="N81" s="15"/>
    </row>
    <row r="82" spans="1:14" ht="15.75">
      <c r="A82" s="12"/>
      <c r="B82" s="34" t="s">
        <v>237</v>
      </c>
      <c r="C82" s="35">
        <f t="shared" si="12"/>
        <v>1314</v>
      </c>
      <c r="D82" s="35">
        <f t="shared" si="12"/>
        <v>918</v>
      </c>
      <c r="E82" s="36">
        <f t="shared" si="10"/>
        <v>-30.136986301369863</v>
      </c>
      <c r="F82" s="36">
        <f t="shared" si="13"/>
        <v>2.0188691693606913</v>
      </c>
      <c r="G82" s="35">
        <f t="shared" ref="G82:H82" si="20">G20-G51</f>
        <v>5773</v>
      </c>
      <c r="H82" s="35">
        <f t="shared" si="20"/>
        <v>9357</v>
      </c>
      <c r="I82" s="36">
        <f t="shared" si="11"/>
        <v>62.082106357179967</v>
      </c>
      <c r="J82" s="36">
        <f t="shared" si="15"/>
        <v>2.2615324377758337</v>
      </c>
      <c r="K82" s="79"/>
      <c r="L82" s="35">
        <f t="shared" ref="L82" si="21">L20-L51</f>
        <v>27286</v>
      </c>
      <c r="M82" s="36">
        <f t="shared" si="17"/>
        <v>1.3093423201261836</v>
      </c>
      <c r="N82" s="15"/>
    </row>
    <row r="83" spans="1:14" ht="15.75">
      <c r="A83" s="12"/>
      <c r="B83" s="34" t="s">
        <v>238</v>
      </c>
      <c r="C83" s="35">
        <f t="shared" si="12"/>
        <v>428</v>
      </c>
      <c r="D83" s="35">
        <f t="shared" si="12"/>
        <v>363</v>
      </c>
      <c r="E83" s="36">
        <f t="shared" si="10"/>
        <v>-15.186915887850471</v>
      </c>
      <c r="F83" s="36">
        <f t="shared" si="13"/>
        <v>0.79831101141386818</v>
      </c>
      <c r="G83" s="35">
        <f t="shared" ref="G83:H83" si="22">G21-G52</f>
        <v>2528</v>
      </c>
      <c r="H83" s="35">
        <f t="shared" si="22"/>
        <v>3334</v>
      </c>
      <c r="I83" s="36">
        <f t="shared" si="11"/>
        <v>31.882911392405067</v>
      </c>
      <c r="J83" s="36">
        <f t="shared" si="15"/>
        <v>0.80580839452224307</v>
      </c>
      <c r="K83" s="79"/>
      <c r="L83" s="35">
        <f t="shared" ref="L83" si="23">L21-L52</f>
        <v>13488</v>
      </c>
      <c r="M83" s="36">
        <f t="shared" si="17"/>
        <v>0.64723335094414591</v>
      </c>
      <c r="N83" s="15"/>
    </row>
    <row r="84" spans="1:14" ht="15.75">
      <c r="A84" s="12"/>
      <c r="B84" s="34" t="s">
        <v>239</v>
      </c>
      <c r="C84" s="35">
        <f t="shared" si="12"/>
        <v>52</v>
      </c>
      <c r="D84" s="35">
        <f t="shared" si="12"/>
        <v>51</v>
      </c>
      <c r="E84" s="36">
        <f t="shared" si="10"/>
        <v>-1.9230769230769273</v>
      </c>
      <c r="F84" s="36">
        <f t="shared" si="13"/>
        <v>0.1121593982978162</v>
      </c>
      <c r="G84" s="35">
        <f t="shared" ref="G84:H84" si="24">G22-G53</f>
        <v>2826</v>
      </c>
      <c r="H84" s="35">
        <f t="shared" si="24"/>
        <v>495</v>
      </c>
      <c r="I84" s="36">
        <f t="shared" si="11"/>
        <v>-82.484076433121018</v>
      </c>
      <c r="J84" s="36">
        <f t="shared" si="15"/>
        <v>0.11963861886278054</v>
      </c>
      <c r="K84" s="79"/>
      <c r="L84" s="35">
        <f t="shared" ref="L84" si="25">L22-L53</f>
        <v>15275</v>
      </c>
      <c r="M84" s="36">
        <f t="shared" si="17"/>
        <v>0.73298409220579985</v>
      </c>
      <c r="N84" s="15"/>
    </row>
    <row r="85" spans="1:14" ht="15.75">
      <c r="A85" s="12"/>
      <c r="B85" s="34" t="s">
        <v>240</v>
      </c>
      <c r="C85" s="35">
        <f t="shared" si="12"/>
        <v>173</v>
      </c>
      <c r="D85" s="35">
        <f t="shared" si="12"/>
        <v>155</v>
      </c>
      <c r="E85" s="36">
        <f t="shared" si="10"/>
        <v>-10.404624277456643</v>
      </c>
      <c r="F85" s="36">
        <f t="shared" si="13"/>
        <v>0.34087660266983349</v>
      </c>
      <c r="G85" s="35">
        <f t="shared" ref="G85:H85" si="26">G23-G54</f>
        <v>18243</v>
      </c>
      <c r="H85" s="35">
        <f t="shared" si="26"/>
        <v>1597</v>
      </c>
      <c r="I85" s="36">
        <f t="shared" si="11"/>
        <v>-91.24595735350546</v>
      </c>
      <c r="J85" s="36">
        <f t="shared" si="15"/>
        <v>0.38598560469466775</v>
      </c>
      <c r="K85" s="79"/>
      <c r="L85" s="35">
        <f t="shared" ref="L85" si="27">L23-L54</f>
        <v>78382</v>
      </c>
      <c r="M85" s="36">
        <f t="shared" si="17"/>
        <v>3.7612280926530279</v>
      </c>
      <c r="N85" s="15"/>
    </row>
    <row r="86" spans="1:14" ht="15.75">
      <c r="A86" s="12"/>
      <c r="B86" s="34" t="s">
        <v>241</v>
      </c>
      <c r="C86" s="35">
        <f t="shared" si="12"/>
        <v>551</v>
      </c>
      <c r="D86" s="35">
        <f t="shared" si="12"/>
        <v>485</v>
      </c>
      <c r="E86" s="36">
        <f t="shared" si="10"/>
        <v>-11.978221415607981</v>
      </c>
      <c r="F86" s="36">
        <f t="shared" si="13"/>
        <v>1.06661388577335</v>
      </c>
      <c r="G86" s="35">
        <f t="shared" ref="G86:H86" si="28">G24-G55</f>
        <v>6718</v>
      </c>
      <c r="H86" s="35">
        <f t="shared" si="28"/>
        <v>5760</v>
      </c>
      <c r="I86" s="36">
        <f t="shared" si="11"/>
        <v>-14.260196487049715</v>
      </c>
      <c r="J86" s="36">
        <f t="shared" si="15"/>
        <v>1.3921584740396282</v>
      </c>
      <c r="K86" s="79"/>
      <c r="L86" s="35">
        <f t="shared" ref="L86" si="29">L24-L55</f>
        <v>34108</v>
      </c>
      <c r="M86" s="36">
        <f t="shared" si="17"/>
        <v>1.6367018930903714</v>
      </c>
      <c r="N86" s="15"/>
    </row>
    <row r="87" spans="1:14" ht="15.75">
      <c r="A87" s="12"/>
      <c r="B87" s="34" t="s">
        <v>242</v>
      </c>
      <c r="C87" s="35">
        <f t="shared" si="12"/>
        <v>580</v>
      </c>
      <c r="D87" s="35">
        <f t="shared" si="12"/>
        <v>444</v>
      </c>
      <c r="E87" s="36">
        <f t="shared" si="10"/>
        <v>-23.448275862068968</v>
      </c>
      <c r="F87" s="36">
        <f t="shared" si="13"/>
        <v>0.97644652635745866</v>
      </c>
      <c r="G87" s="35">
        <f t="shared" ref="G87:H87" si="30">G25-G56</f>
        <v>13289</v>
      </c>
      <c r="H87" s="35">
        <f t="shared" si="30"/>
        <v>4827</v>
      </c>
      <c r="I87" s="36">
        <f t="shared" si="11"/>
        <v>-63.676725110994049</v>
      </c>
      <c r="J87" s="36">
        <f t="shared" si="15"/>
        <v>1.1666578045467508</v>
      </c>
      <c r="K87" s="79"/>
      <c r="L87" s="35">
        <f t="shared" ref="L87" si="31">L25-L56</f>
        <v>68207</v>
      </c>
      <c r="M87" s="36">
        <f t="shared" si="17"/>
        <v>3.2729719133931909</v>
      </c>
      <c r="N87" s="15"/>
    </row>
    <row r="88" spans="1:14" ht="15.75">
      <c r="A88" s="12"/>
      <c r="B88" s="34" t="s">
        <v>75</v>
      </c>
      <c r="C88" s="35">
        <f t="shared" si="12"/>
        <v>383</v>
      </c>
      <c r="D88" s="35">
        <f t="shared" si="12"/>
        <v>336</v>
      </c>
      <c r="E88" s="36">
        <f t="shared" si="10"/>
        <v>-12.271540469973885</v>
      </c>
      <c r="F88" s="36">
        <f t="shared" si="13"/>
        <v>0.73893250643267139</v>
      </c>
      <c r="G88" s="35">
        <f t="shared" ref="G88:H88" si="32">G26-G57</f>
        <v>18274</v>
      </c>
      <c r="H88" s="35">
        <f t="shared" si="32"/>
        <v>2913</v>
      </c>
      <c r="I88" s="36">
        <f t="shared" si="11"/>
        <v>-84.059319251395422</v>
      </c>
      <c r="J88" s="36">
        <f t="shared" si="15"/>
        <v>0.70405514494399946</v>
      </c>
      <c r="K88" s="79"/>
      <c r="L88" s="35">
        <f t="shared" ref="L88" si="33">L26-L57</f>
        <v>103562</v>
      </c>
      <c r="M88" s="36">
        <f t="shared" si="17"/>
        <v>4.9695121804921145</v>
      </c>
      <c r="N88" s="15"/>
    </row>
    <row r="89" spans="1:14" ht="15.75">
      <c r="A89" s="12"/>
      <c r="B89" s="34" t="s">
        <v>243</v>
      </c>
      <c r="C89" s="35">
        <f t="shared" si="12"/>
        <v>240</v>
      </c>
      <c r="D89" s="35">
        <f t="shared" si="12"/>
        <v>213</v>
      </c>
      <c r="E89" s="36">
        <f t="shared" si="10"/>
        <v>-11.250000000000004</v>
      </c>
      <c r="F89" s="36">
        <f t="shared" si="13"/>
        <v>0.46843042818499703</v>
      </c>
      <c r="G89" s="35">
        <f t="shared" ref="G89:H89" si="34">G27-G58</f>
        <v>6779</v>
      </c>
      <c r="H89" s="35">
        <f t="shared" si="34"/>
        <v>1821</v>
      </c>
      <c r="I89" s="36">
        <f t="shared" si="11"/>
        <v>-73.137630919014597</v>
      </c>
      <c r="J89" s="36">
        <f t="shared" si="15"/>
        <v>0.44012510090731993</v>
      </c>
      <c r="K89" s="79"/>
      <c r="L89" s="35">
        <f t="shared" ref="L89" si="35">L27-L58</f>
        <v>40731</v>
      </c>
      <c r="M89" s="36">
        <f t="shared" si="17"/>
        <v>1.9545122788631382</v>
      </c>
      <c r="N89" s="15"/>
    </row>
    <row r="90" spans="1:14" ht="15.75">
      <c r="A90" s="12"/>
      <c r="B90" s="34" t="s">
        <v>76</v>
      </c>
      <c r="C90" s="35">
        <f t="shared" si="12"/>
        <v>2030</v>
      </c>
      <c r="D90" s="35">
        <f t="shared" si="12"/>
        <v>1797</v>
      </c>
      <c r="E90" s="36">
        <f t="shared" si="10"/>
        <v>-11.477832512315267</v>
      </c>
      <c r="F90" s="36">
        <f t="shared" si="13"/>
        <v>3.9519693870818764</v>
      </c>
      <c r="G90" s="35">
        <f t="shared" ref="G90:H90" si="36">G28-G59</f>
        <v>7788</v>
      </c>
      <c r="H90" s="35">
        <f t="shared" si="36"/>
        <v>16118</v>
      </c>
      <c r="I90" s="36">
        <f t="shared" si="11"/>
        <v>106.95942475603491</v>
      </c>
      <c r="J90" s="36">
        <f t="shared" si="15"/>
        <v>3.8956267855157511</v>
      </c>
      <c r="K90" s="79"/>
      <c r="L90" s="35">
        <f t="shared" ref="L90" si="37">L28-L59</f>
        <v>35620</v>
      </c>
      <c r="M90" s="36">
        <f t="shared" si="17"/>
        <v>1.7092565213990567</v>
      </c>
      <c r="N90" s="15"/>
    </row>
    <row r="91" spans="1:14" ht="15.75">
      <c r="A91" s="12"/>
      <c r="B91" s="34" t="s">
        <v>244</v>
      </c>
      <c r="C91" s="35">
        <f t="shared" si="12"/>
        <v>1006</v>
      </c>
      <c r="D91" s="35">
        <f t="shared" si="12"/>
        <v>935</v>
      </c>
      <c r="E91" s="36">
        <f t="shared" si="10"/>
        <v>-7.057654075546715</v>
      </c>
      <c r="F91" s="36">
        <f t="shared" si="13"/>
        <v>2.0562556354599635</v>
      </c>
      <c r="G91" s="35">
        <f t="shared" ref="G91:H91" si="38">G29-G60</f>
        <v>7119</v>
      </c>
      <c r="H91" s="35">
        <f t="shared" si="38"/>
        <v>8325</v>
      </c>
      <c r="I91" s="36">
        <f t="shared" si="11"/>
        <v>16.940581542351453</v>
      </c>
      <c r="J91" s="36">
        <f t="shared" si="15"/>
        <v>2.0121040445104001</v>
      </c>
      <c r="K91" s="79"/>
      <c r="L91" s="35">
        <f t="shared" ref="L91" si="39">L29-L60</f>
        <v>46107</v>
      </c>
      <c r="M91" s="36">
        <f t="shared" si="17"/>
        <v>2.2124842906273527</v>
      </c>
      <c r="N91" s="15"/>
    </row>
    <row r="92" spans="1:14" ht="15.75">
      <c r="A92" s="12"/>
      <c r="B92" s="34" t="s">
        <v>79</v>
      </c>
      <c r="C92" s="35">
        <f t="shared" si="12"/>
        <v>892</v>
      </c>
      <c r="D92" s="35">
        <f t="shared" si="12"/>
        <v>847</v>
      </c>
      <c r="E92" s="36">
        <f t="shared" si="10"/>
        <v>-5.0448430493273522</v>
      </c>
      <c r="F92" s="36">
        <f t="shared" si="13"/>
        <v>1.8627256932990257</v>
      </c>
      <c r="G92" s="35">
        <f t="shared" ref="G92:H92" si="40">G30-G61</f>
        <v>3129</v>
      </c>
      <c r="H92" s="35">
        <f t="shared" si="40"/>
        <v>8120</v>
      </c>
      <c r="I92" s="36">
        <f t="shared" si="11"/>
        <v>159.50782997762866</v>
      </c>
      <c r="J92" s="36">
        <f t="shared" si="15"/>
        <v>1.9625567377086426</v>
      </c>
      <c r="K92" s="79"/>
      <c r="L92" s="35">
        <f t="shared" ref="L92" si="41">L30-L61</f>
        <v>15027</v>
      </c>
      <c r="M92" s="36">
        <f t="shared" si="17"/>
        <v>0.72108359761548635</v>
      </c>
      <c r="N92" s="15"/>
    </row>
    <row r="93" spans="1:14" ht="15.75">
      <c r="A93" s="12"/>
      <c r="B93" s="34" t="s">
        <v>245</v>
      </c>
      <c r="C93" s="35">
        <f t="shared" si="12"/>
        <v>322</v>
      </c>
      <c r="D93" s="35">
        <f t="shared" si="12"/>
        <v>303</v>
      </c>
      <c r="E93" s="36">
        <f t="shared" si="10"/>
        <v>-5.9006211180124168</v>
      </c>
      <c r="F93" s="36">
        <f t="shared" si="13"/>
        <v>0.66635877812231969</v>
      </c>
      <c r="G93" s="35">
        <f t="shared" ref="G93:H93" si="42">G31-G62</f>
        <v>12791</v>
      </c>
      <c r="H93" s="35">
        <f t="shared" si="42"/>
        <v>2812</v>
      </c>
      <c r="I93" s="36">
        <f t="shared" si="11"/>
        <v>-78.015792353998904</v>
      </c>
      <c r="J93" s="36">
        <f t="shared" si="15"/>
        <v>0.67964403281240182</v>
      </c>
      <c r="K93" s="79"/>
      <c r="L93" s="35">
        <f t="shared" ref="L93" si="43">L31-L62</f>
        <v>70482</v>
      </c>
      <c r="M93" s="36">
        <f t="shared" si="17"/>
        <v>3.3821397569132037</v>
      </c>
      <c r="N93" s="15"/>
    </row>
    <row r="94" spans="1:14" ht="15.75">
      <c r="A94" s="12"/>
      <c r="B94" s="34" t="s">
        <v>78</v>
      </c>
      <c r="C94" s="35">
        <f t="shared" si="12"/>
        <v>2603</v>
      </c>
      <c r="D94" s="35">
        <f t="shared" si="12"/>
        <v>2649</v>
      </c>
      <c r="E94" s="36">
        <f t="shared" si="10"/>
        <v>1.7671917018824423</v>
      </c>
      <c r="F94" s="36">
        <f t="shared" si="13"/>
        <v>5.8256910998218645</v>
      </c>
      <c r="G94" s="35">
        <f t="shared" ref="G94:H94" si="44">G32-G63</f>
        <v>20123</v>
      </c>
      <c r="H94" s="35">
        <f t="shared" si="44"/>
        <v>24253</v>
      </c>
      <c r="I94" s="36">
        <f t="shared" si="11"/>
        <v>20.523778760622168</v>
      </c>
      <c r="J94" s="36">
        <f t="shared" si="15"/>
        <v>5.861808935917205</v>
      </c>
      <c r="K94" s="79"/>
      <c r="L94" s="35">
        <f t="shared" ref="L94" si="45">L32-L63</f>
        <v>97093</v>
      </c>
      <c r="M94" s="36">
        <f t="shared" si="17"/>
        <v>4.6590916179730097</v>
      </c>
      <c r="N94" s="15"/>
    </row>
    <row r="95" spans="1:14" ht="15.75">
      <c r="A95" s="12"/>
      <c r="B95" s="34" t="s">
        <v>246</v>
      </c>
      <c r="C95" s="35">
        <f t="shared" si="12"/>
        <v>3695</v>
      </c>
      <c r="D95" s="35">
        <f t="shared" si="12"/>
        <v>3986</v>
      </c>
      <c r="E95" s="36">
        <f t="shared" si="10"/>
        <v>7.8755074424898597</v>
      </c>
      <c r="F95" s="36">
        <f t="shared" si="13"/>
        <v>8.7660266983352031</v>
      </c>
      <c r="G95" s="35">
        <f t="shared" ref="G95:H95" si="46">G33-G64</f>
        <v>15040</v>
      </c>
      <c r="H95" s="35">
        <f t="shared" si="46"/>
        <v>38208</v>
      </c>
      <c r="I95" s="36">
        <f t="shared" si="11"/>
        <v>154.04255319148933</v>
      </c>
      <c r="J95" s="36">
        <f t="shared" si="15"/>
        <v>9.2346512111295329</v>
      </c>
      <c r="K95" s="79"/>
      <c r="L95" s="35">
        <f t="shared" ref="L95" si="47">L33-L64</f>
        <v>84808</v>
      </c>
      <c r="M95" s="36">
        <f t="shared" si="17"/>
        <v>4.0695852629649414</v>
      </c>
      <c r="N95" s="15"/>
    </row>
    <row r="96" spans="1:14" ht="15.75">
      <c r="A96" s="12"/>
      <c r="B96" s="34" t="s">
        <v>247</v>
      </c>
      <c r="C96" s="35">
        <f t="shared" si="12"/>
        <v>765</v>
      </c>
      <c r="D96" s="35">
        <f t="shared" si="12"/>
        <v>857</v>
      </c>
      <c r="E96" s="36">
        <f t="shared" si="10"/>
        <v>12.026143790849675</v>
      </c>
      <c r="F96" s="36">
        <f t="shared" si="13"/>
        <v>1.8847177321809505</v>
      </c>
      <c r="G96" s="35">
        <f t="shared" ref="G96:H96" si="48">G34-G65</f>
        <v>10735</v>
      </c>
      <c r="H96" s="35">
        <f t="shared" si="48"/>
        <v>8911</v>
      </c>
      <c r="I96" s="36">
        <f t="shared" si="11"/>
        <v>-16.991150442477874</v>
      </c>
      <c r="J96" s="36">
        <f t="shared" si="15"/>
        <v>2.1537368337095706</v>
      </c>
      <c r="K96" s="79"/>
      <c r="L96" s="35">
        <f t="shared" ref="L96" si="49">L34-L65</f>
        <v>61279</v>
      </c>
      <c r="M96" s="36">
        <f t="shared" si="17"/>
        <v>2.9405258387089499</v>
      </c>
      <c r="N96" s="15"/>
    </row>
    <row r="97" spans="1:14" ht="15.75">
      <c r="A97" s="12"/>
      <c r="B97" s="34" t="s">
        <v>248</v>
      </c>
      <c r="C97" s="35">
        <f t="shared" si="12"/>
        <v>3112</v>
      </c>
      <c r="D97" s="35">
        <f t="shared" si="12"/>
        <v>4052</v>
      </c>
      <c r="E97" s="36">
        <f t="shared" si="10"/>
        <v>30.205655526992281</v>
      </c>
      <c r="F97" s="36">
        <f t="shared" si="13"/>
        <v>8.9111741549559067</v>
      </c>
      <c r="G97" s="35">
        <f t="shared" ref="G97:H97" si="50">G35-G66</f>
        <v>9246</v>
      </c>
      <c r="H97" s="35">
        <f t="shared" si="50"/>
        <v>37381</v>
      </c>
      <c r="I97" s="36">
        <f t="shared" si="11"/>
        <v>304.29374864806402</v>
      </c>
      <c r="J97" s="36">
        <f t="shared" si="15"/>
        <v>9.034770124665858</v>
      </c>
      <c r="K97" s="79"/>
      <c r="L97" s="35">
        <f t="shared" ref="L97" si="51">L35-L66</f>
        <v>60921</v>
      </c>
      <c r="M97" s="36">
        <f t="shared" si="17"/>
        <v>2.9233468989374489</v>
      </c>
      <c r="N97" s="15"/>
    </row>
    <row r="98" spans="1:14" ht="15.75">
      <c r="A98" s="12"/>
      <c r="B98" s="34" t="s">
        <v>77</v>
      </c>
      <c r="C98" s="35">
        <f t="shared" si="12"/>
        <v>1116</v>
      </c>
      <c r="D98" s="35">
        <f t="shared" si="12"/>
        <v>1112</v>
      </c>
      <c r="E98" s="36">
        <f t="shared" si="10"/>
        <v>-0.35842293906810374</v>
      </c>
      <c r="F98" s="36">
        <f t="shared" si="13"/>
        <v>2.4455147236700316</v>
      </c>
      <c r="G98" s="35">
        <f t="shared" ref="G98:H98" si="52">G36-G67</f>
        <v>5145</v>
      </c>
      <c r="H98" s="35">
        <f t="shared" si="52"/>
        <v>11292</v>
      </c>
      <c r="I98" s="36">
        <f t="shared" si="11"/>
        <v>119.47521865889215</v>
      </c>
      <c r="J98" s="36">
        <f t="shared" si="15"/>
        <v>2.7292106751485212</v>
      </c>
      <c r="K98" s="79"/>
      <c r="L98" s="35">
        <f t="shared" ref="L98" si="53">L36-L67</f>
        <v>28650</v>
      </c>
      <c r="M98" s="36">
        <f t="shared" si="17"/>
        <v>1.3747950403729077</v>
      </c>
      <c r="N98" s="15"/>
    </row>
    <row r="99" spans="1:14" ht="15.75">
      <c r="A99" s="12"/>
      <c r="B99" s="34" t="s">
        <v>249</v>
      </c>
      <c r="C99" s="35">
        <f t="shared" si="12"/>
        <v>2093</v>
      </c>
      <c r="D99" s="35">
        <f t="shared" si="12"/>
        <v>2720</v>
      </c>
      <c r="E99" s="36">
        <f t="shared" si="10"/>
        <v>29.956999522216911</v>
      </c>
      <c r="F99" s="36">
        <f t="shared" si="13"/>
        <v>5.9818345758835303</v>
      </c>
      <c r="G99" s="35">
        <f t="shared" ref="G99:H99" si="54">G37-G68</f>
        <v>11062</v>
      </c>
      <c r="H99" s="35">
        <f t="shared" si="54"/>
        <v>25489</v>
      </c>
      <c r="I99" s="36">
        <f t="shared" si="11"/>
        <v>130.41945398662085</v>
      </c>
      <c r="J99" s="36">
        <f t="shared" si="15"/>
        <v>6.1605429418048754</v>
      </c>
      <c r="K99" s="79"/>
      <c r="L99" s="35">
        <f t="shared" ref="L99" si="55">L37-L68</f>
        <v>63453</v>
      </c>
      <c r="M99" s="36">
        <f t="shared" si="17"/>
        <v>3.0448471098353269</v>
      </c>
      <c r="N99" s="15"/>
    </row>
    <row r="100" spans="1:14" ht="15.75">
      <c r="A100" s="12"/>
      <c r="B100" s="34" t="s">
        <v>250</v>
      </c>
      <c r="C100" s="35">
        <f t="shared" si="12"/>
        <v>2120</v>
      </c>
      <c r="D100" s="35">
        <f t="shared" si="12"/>
        <v>2054</v>
      </c>
      <c r="E100" s="36">
        <f t="shared" si="10"/>
        <v>-3.1132075471698162</v>
      </c>
      <c r="F100" s="36">
        <f t="shared" si="13"/>
        <v>4.5171647863473421</v>
      </c>
      <c r="G100" s="35">
        <f t="shared" ref="G100:H100" si="56">G38-G69</f>
        <v>10055</v>
      </c>
      <c r="H100" s="35">
        <f t="shared" si="56"/>
        <v>20782</v>
      </c>
      <c r="I100" s="36">
        <f t="shared" si="11"/>
        <v>106.68324216807559</v>
      </c>
      <c r="J100" s="36">
        <f t="shared" si="15"/>
        <v>5.0228884388006172</v>
      </c>
      <c r="K100" s="79"/>
      <c r="L100" s="35">
        <f t="shared" ref="L100" si="57">L38-L69</f>
        <v>48726</v>
      </c>
      <c r="M100" s="36">
        <f t="shared" si="17"/>
        <v>2.3381592718048974</v>
      </c>
      <c r="N100" s="15"/>
    </row>
    <row r="101" spans="1:14" ht="15.75">
      <c r="A101" s="12"/>
      <c r="B101" s="34" t="s">
        <v>251</v>
      </c>
      <c r="C101" s="35">
        <f t="shared" si="12"/>
        <v>99</v>
      </c>
      <c r="D101" s="35">
        <f t="shared" si="12"/>
        <v>208</v>
      </c>
      <c r="E101" s="36">
        <f t="shared" si="10"/>
        <v>110.10101010101012</v>
      </c>
      <c r="F101" s="36">
        <f t="shared" si="13"/>
        <v>0.45743440874403468</v>
      </c>
      <c r="G101" s="35">
        <f t="shared" ref="G101:H101" si="58">G39-G70</f>
        <v>12529</v>
      </c>
      <c r="H101" s="35">
        <f t="shared" si="58"/>
        <v>1589</v>
      </c>
      <c r="I101" s="36">
        <f t="shared" si="11"/>
        <v>-87.317423577300659</v>
      </c>
      <c r="J101" s="36">
        <f t="shared" si="15"/>
        <v>0.38405205125850161</v>
      </c>
      <c r="K101" s="79"/>
      <c r="L101" s="35">
        <f t="shared" ref="L101" si="59">L39-L70</f>
        <v>56303</v>
      </c>
      <c r="M101" s="36">
        <f t="shared" si="17"/>
        <v>2.7017481730581441</v>
      </c>
      <c r="N101" s="15"/>
    </row>
    <row r="102" spans="1:14" ht="15.75">
      <c r="A102" s="12"/>
      <c r="B102" s="34" t="s">
        <v>252</v>
      </c>
      <c r="C102" s="35">
        <f t="shared" si="12"/>
        <v>1089</v>
      </c>
      <c r="D102" s="35">
        <f t="shared" si="12"/>
        <v>968</v>
      </c>
      <c r="E102" s="36">
        <f t="shared" si="10"/>
        <v>-11.111111111111116</v>
      </c>
      <c r="F102" s="36">
        <f t="shared" si="13"/>
        <v>2.1288293637703153</v>
      </c>
      <c r="G102" s="35">
        <f t="shared" ref="G102:H102" si="60">G40-G71</f>
        <v>18936</v>
      </c>
      <c r="H102" s="35">
        <f t="shared" si="60"/>
        <v>9284</v>
      </c>
      <c r="I102" s="36">
        <f t="shared" si="11"/>
        <v>-50.971694127587661</v>
      </c>
      <c r="J102" s="36">
        <f t="shared" si="15"/>
        <v>2.2438887626708173</v>
      </c>
      <c r="K102" s="79"/>
      <c r="L102" s="35">
        <f t="shared" ref="L102" si="61">L40-L71</f>
        <v>104142</v>
      </c>
      <c r="M102" s="36">
        <f t="shared" si="17"/>
        <v>4.9973439823565569</v>
      </c>
      <c r="N102" s="15"/>
    </row>
    <row r="103" spans="1:14" ht="15.75">
      <c r="A103" s="12"/>
      <c r="B103" s="34" t="s">
        <v>71</v>
      </c>
      <c r="C103" s="35">
        <f t="shared" si="12"/>
        <v>13225</v>
      </c>
      <c r="D103" s="35">
        <f t="shared" si="12"/>
        <v>16274</v>
      </c>
      <c r="E103" s="36">
        <f t="shared" si="10"/>
        <v>23.054820415879007</v>
      </c>
      <c r="F103" s="36">
        <f t="shared" si="13"/>
        <v>35.789844076444325</v>
      </c>
      <c r="G103" s="35">
        <f t="shared" ref="G103:H103" si="62">G41-G72</f>
        <v>129262</v>
      </c>
      <c r="H103" s="35">
        <f t="shared" si="62"/>
        <v>134730</v>
      </c>
      <c r="I103" s="36">
        <f t="shared" si="11"/>
        <v>4.2301681855456463</v>
      </c>
      <c r="J103" s="36">
        <f t="shared" si="15"/>
        <v>32.56345680683318</v>
      </c>
      <c r="K103" s="79"/>
      <c r="L103" s="35">
        <f t="shared" ref="L103" si="63">L41-L72</f>
        <v>658478</v>
      </c>
      <c r="M103" s="36">
        <f t="shared" si="17"/>
        <v>31.597636600163057</v>
      </c>
      <c r="N103" s="15"/>
    </row>
    <row r="104" spans="1:14" ht="15.75">
      <c r="A104" s="12"/>
      <c r="B104" s="40" t="s">
        <v>70</v>
      </c>
      <c r="C104" s="42">
        <f>SUM(C79:C103)</f>
        <v>43513</v>
      </c>
      <c r="D104" s="42">
        <f>SUM(D79:D103)</f>
        <v>45471</v>
      </c>
      <c r="E104" s="42">
        <f t="shared" si="10"/>
        <v>4.4998046560797977</v>
      </c>
      <c r="F104" s="97">
        <f>SUM(F79:F103)</f>
        <v>100.00000000000001</v>
      </c>
      <c r="G104" s="42">
        <f>SUM(G79:G103)</f>
        <v>397989</v>
      </c>
      <c r="H104" s="42">
        <f>SUM(H79:H103)</f>
        <v>413746</v>
      </c>
      <c r="I104" s="42">
        <f t="shared" si="11"/>
        <v>3.959154650002894</v>
      </c>
      <c r="J104" s="97">
        <f>SUM(J79:J103)</f>
        <v>100.00000000000003</v>
      </c>
      <c r="K104" s="4"/>
      <c r="L104" s="42">
        <f>SUM(L79:L103)</f>
        <v>2083947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4769</v>
      </c>
      <c r="D17" s="35">
        <v>5157</v>
      </c>
      <c r="E17" s="36">
        <f t="shared" ref="E17:I24" si="0">IF(ISBLANK(D17),"",(IFERROR(((D17/C17-1)*100),"")))</f>
        <v>8.1358775424617225</v>
      </c>
      <c r="F17" s="36">
        <f>+(D17*100)/$D$24</f>
        <v>5.468021036559505</v>
      </c>
      <c r="G17" s="35">
        <v>41373</v>
      </c>
      <c r="H17" s="35">
        <v>47568</v>
      </c>
      <c r="I17" s="36">
        <f t="shared" si="0"/>
        <v>14.97353346385324</v>
      </c>
      <c r="J17" s="36">
        <f>+(H17*100)/$H$24</f>
        <v>5.469447076246631</v>
      </c>
      <c r="K17" s="79"/>
      <c r="L17" s="35">
        <v>194036</v>
      </c>
      <c r="M17" s="36">
        <f>+(L17*100)/$L$24</f>
        <v>4.218696664586699</v>
      </c>
      <c r="N17" s="15"/>
    </row>
    <row r="18" spans="1:14" ht="15.75">
      <c r="A18" s="12"/>
      <c r="B18" s="34" t="s">
        <v>60</v>
      </c>
      <c r="C18" s="35">
        <v>32992</v>
      </c>
      <c r="D18" s="35">
        <v>33612</v>
      </c>
      <c r="E18" s="36">
        <f t="shared" si="0"/>
        <v>1.8792434529582902</v>
      </c>
      <c r="F18" s="36">
        <f t="shared" ref="F18:F23" si="1">+(D18*100)/$D$24</f>
        <v>35.639155144626343</v>
      </c>
      <c r="G18" s="35">
        <v>289878</v>
      </c>
      <c r="H18" s="35">
        <v>307387</v>
      </c>
      <c r="I18" s="36">
        <f t="shared" si="0"/>
        <v>6.0401272259364314</v>
      </c>
      <c r="J18" s="36">
        <f t="shared" ref="J18:J23" si="2">+(H18*100)/$H$24</f>
        <v>35.343864119286565</v>
      </c>
      <c r="K18" s="79"/>
      <c r="L18" s="35">
        <v>1398015</v>
      </c>
      <c r="M18" s="36">
        <f t="shared" ref="M18:M23" si="3">+(L18*100)/$L$24</f>
        <v>30.395396820910417</v>
      </c>
      <c r="N18" s="15"/>
    </row>
    <row r="19" spans="1:14" ht="15.75">
      <c r="A19" s="12"/>
      <c r="B19" s="34" t="s">
        <v>80</v>
      </c>
      <c r="C19" s="35">
        <v>13685</v>
      </c>
      <c r="D19" s="35">
        <v>12774</v>
      </c>
      <c r="E19" s="36">
        <f t="shared" si="0"/>
        <v>-6.6569236390208282</v>
      </c>
      <c r="F19" s="36">
        <f t="shared" si="1"/>
        <v>13.544405802018831</v>
      </c>
      <c r="G19" s="35">
        <v>132783</v>
      </c>
      <c r="H19" s="35">
        <v>120140</v>
      </c>
      <c r="I19" s="36">
        <f t="shared" si="0"/>
        <v>-9.5215501984440731</v>
      </c>
      <c r="J19" s="36">
        <f t="shared" si="2"/>
        <v>13.813895302309751</v>
      </c>
      <c r="K19" s="79"/>
      <c r="L19" s="35">
        <v>708549</v>
      </c>
      <c r="M19" s="36">
        <f t="shared" si="3"/>
        <v>15.405148029212315</v>
      </c>
      <c r="N19" s="15"/>
    </row>
    <row r="20" spans="1:14" ht="15.75">
      <c r="A20" s="12"/>
      <c r="B20" s="34" t="s">
        <v>81</v>
      </c>
      <c r="C20" s="35">
        <v>6148</v>
      </c>
      <c r="D20" s="35">
        <v>5079</v>
      </c>
      <c r="E20" s="36">
        <f t="shared" si="0"/>
        <v>-17.387768379960967</v>
      </c>
      <c r="F20" s="36">
        <f t="shared" si="1"/>
        <v>5.3853168207651203</v>
      </c>
      <c r="G20" s="35">
        <v>58835</v>
      </c>
      <c r="H20" s="35">
        <v>50652</v>
      </c>
      <c r="I20" s="36">
        <f t="shared" si="0"/>
        <v>-13.908387864366444</v>
      </c>
      <c r="J20" s="36">
        <f t="shared" si="2"/>
        <v>5.8240504815431455</v>
      </c>
      <c r="K20" s="79"/>
      <c r="L20" s="35">
        <v>317690</v>
      </c>
      <c r="M20" s="36">
        <f t="shared" si="3"/>
        <v>6.9071602350726069</v>
      </c>
      <c r="N20" s="15"/>
    </row>
    <row r="21" spans="1:14" ht="15.75">
      <c r="A21" s="12"/>
      <c r="B21" s="34" t="s">
        <v>59</v>
      </c>
      <c r="C21" s="35">
        <v>13207</v>
      </c>
      <c r="D21" s="35">
        <v>12129</v>
      </c>
      <c r="E21" s="36">
        <f t="shared" si="0"/>
        <v>-8.162338154009241</v>
      </c>
      <c r="F21" s="36">
        <f t="shared" si="1"/>
        <v>12.860505556026805</v>
      </c>
      <c r="G21" s="35">
        <v>139166</v>
      </c>
      <c r="H21" s="35">
        <v>124955</v>
      </c>
      <c r="I21" s="36">
        <f t="shared" si="0"/>
        <v>-10.211545923573285</v>
      </c>
      <c r="J21" s="36">
        <f t="shared" si="2"/>
        <v>14.367531941902072</v>
      </c>
      <c r="K21" s="79"/>
      <c r="L21" s="35">
        <v>767690</v>
      </c>
      <c r="M21" s="36">
        <f t="shared" si="3"/>
        <v>16.690981273766532</v>
      </c>
      <c r="N21" s="15"/>
    </row>
    <row r="22" spans="1:14" ht="15.75">
      <c r="A22" s="12"/>
      <c r="B22" s="34" t="s">
        <v>86</v>
      </c>
      <c r="C22" s="35">
        <v>2144</v>
      </c>
      <c r="D22" s="35">
        <v>2026</v>
      </c>
      <c r="E22" s="36">
        <f t="shared" si="0"/>
        <v>-5.5037313432835795</v>
      </c>
      <c r="F22" s="36">
        <f t="shared" si="1"/>
        <v>2.1481889897361945</v>
      </c>
      <c r="G22" s="35">
        <v>22205</v>
      </c>
      <c r="H22" s="35">
        <v>20103</v>
      </c>
      <c r="I22" s="36">
        <f t="shared" si="0"/>
        <v>-9.4663364107183021</v>
      </c>
      <c r="J22" s="36">
        <f t="shared" si="2"/>
        <v>2.3114760884162888</v>
      </c>
      <c r="K22" s="79"/>
      <c r="L22" s="35">
        <v>134469</v>
      </c>
      <c r="M22" s="36">
        <f t="shared" si="3"/>
        <v>2.9236014027825186</v>
      </c>
      <c r="N22" s="15"/>
    </row>
    <row r="23" spans="1:14" ht="15.75">
      <c r="A23" s="12"/>
      <c r="B23" s="34" t="s">
        <v>253</v>
      </c>
      <c r="C23" s="35">
        <v>18613</v>
      </c>
      <c r="D23" s="35">
        <v>23535</v>
      </c>
      <c r="E23" s="36">
        <f t="shared" si="0"/>
        <v>26.443883307365823</v>
      </c>
      <c r="F23" s="36">
        <f t="shared" si="1"/>
        <v>24.954406650267199</v>
      </c>
      <c r="G23" s="35">
        <v>173069</v>
      </c>
      <c r="H23" s="35">
        <v>198899</v>
      </c>
      <c r="I23" s="36">
        <f t="shared" si="0"/>
        <v>14.924683218831802</v>
      </c>
      <c r="J23" s="36">
        <f t="shared" si="2"/>
        <v>22.869734990295548</v>
      </c>
      <c r="K23" s="79"/>
      <c r="L23" s="35">
        <v>1078981</v>
      </c>
      <c r="M23" s="36">
        <f t="shared" si="3"/>
        <v>23.459015573668911</v>
      </c>
      <c r="N23" s="15"/>
    </row>
    <row r="24" spans="1:14" ht="15.75">
      <c r="A24" s="12"/>
      <c r="B24" s="40" t="s">
        <v>70</v>
      </c>
      <c r="C24" s="37">
        <f>SUM(C17:C23)</f>
        <v>91558</v>
      </c>
      <c r="D24" s="37">
        <f>SUM(D17:D23)</f>
        <v>94312</v>
      </c>
      <c r="E24" s="38">
        <f t="shared" si="0"/>
        <v>3.00792939994321</v>
      </c>
      <c r="F24" s="38">
        <f>SUM(F17:F23)</f>
        <v>100</v>
      </c>
      <c r="G24" s="37">
        <f>SUM(G17:G23)</f>
        <v>857309</v>
      </c>
      <c r="H24" s="37">
        <f>SUM(H17:H23)</f>
        <v>869704</v>
      </c>
      <c r="I24" s="38">
        <f t="shared" si="0"/>
        <v>1.4458030885013518</v>
      </c>
      <c r="J24" s="38">
        <f>SUM(J17:J23)</f>
        <v>100</v>
      </c>
      <c r="K24" s="4"/>
      <c r="L24" s="37">
        <f>SUM(L17:L23)</f>
        <v>4599430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1946</v>
      </c>
      <c r="D27" s="35">
        <v>1983</v>
      </c>
      <c r="E27" s="36">
        <f t="shared" ref="E27:I33" si="4">IF(ISBLANK(D27),"",(IFERROR(((D27/C27-1)*100),"")))</f>
        <v>1.901336073997939</v>
      </c>
      <c r="F27" s="36">
        <f>+(D27*100)/$D$34</f>
        <v>4.0601134292909649</v>
      </c>
      <c r="G27" s="35">
        <v>16828</v>
      </c>
      <c r="H27" s="35">
        <v>18738</v>
      </c>
      <c r="I27" s="36">
        <f t="shared" si="4"/>
        <v>11.350130734490138</v>
      </c>
      <c r="J27" s="36">
        <f>+(H27*100)/$H$34</f>
        <v>4.1095890410958908</v>
      </c>
      <c r="K27" s="79"/>
      <c r="L27" s="35">
        <v>79749</v>
      </c>
      <c r="M27" s="36">
        <f>+(L27*100)/$L$34</f>
        <v>3.1703255398664987</v>
      </c>
      <c r="N27" s="15"/>
    </row>
    <row r="28" spans="1:14" ht="15.75">
      <c r="A28" s="12"/>
      <c r="B28" s="34" t="s">
        <v>60</v>
      </c>
      <c r="C28" s="36">
        <v>15712</v>
      </c>
      <c r="D28" s="35">
        <v>15738</v>
      </c>
      <c r="E28" s="36">
        <f t="shared" si="4"/>
        <v>0.16547861507127948</v>
      </c>
      <c r="F28" s="36">
        <f t="shared" ref="F28:F33" si="5">+(D28*100)/$D$34</f>
        <v>32.222927458487746</v>
      </c>
      <c r="G28" s="35">
        <v>138273</v>
      </c>
      <c r="H28" s="35">
        <v>144710</v>
      </c>
      <c r="I28" s="36">
        <f t="shared" si="4"/>
        <v>4.6552833886586598</v>
      </c>
      <c r="J28" s="36">
        <f t="shared" ref="J28:J33" si="6">+(H28*100)/$H$34</f>
        <v>31.737572320257566</v>
      </c>
      <c r="K28" s="79"/>
      <c r="L28" s="35">
        <v>683110</v>
      </c>
      <c r="M28" s="36">
        <f t="shared" ref="M28:M33" si="7">+(L28*100)/$L$34</f>
        <v>27.156216122311303</v>
      </c>
      <c r="N28" s="15"/>
    </row>
    <row r="29" spans="1:14" ht="15.75">
      <c r="A29" s="12"/>
      <c r="B29" s="34" t="s">
        <v>80</v>
      </c>
      <c r="C29" s="36">
        <v>8608</v>
      </c>
      <c r="D29" s="35">
        <v>8155</v>
      </c>
      <c r="E29" s="36">
        <f t="shared" si="4"/>
        <v>-5.2625464684014851</v>
      </c>
      <c r="F29" s="36">
        <f t="shared" si="5"/>
        <v>16.697037325198092</v>
      </c>
      <c r="G29" s="35">
        <v>85859</v>
      </c>
      <c r="H29" s="35">
        <v>76809</v>
      </c>
      <c r="I29" s="36">
        <f t="shared" si="4"/>
        <v>-10.540537392701987</v>
      </c>
      <c r="J29" s="36">
        <f t="shared" si="6"/>
        <v>16.845630518600398</v>
      </c>
      <c r="K29" s="79"/>
      <c r="L29" s="35">
        <v>457741</v>
      </c>
      <c r="M29" s="36">
        <f t="shared" si="7"/>
        <v>18.196942694504397</v>
      </c>
      <c r="N29" s="15"/>
    </row>
    <row r="30" spans="1:14" ht="15.75">
      <c r="A30" s="12"/>
      <c r="B30" s="34" t="s">
        <v>81</v>
      </c>
      <c r="C30" s="36">
        <v>3295</v>
      </c>
      <c r="D30" s="35">
        <v>2721</v>
      </c>
      <c r="E30" s="36">
        <f t="shared" si="4"/>
        <v>-17.420333839150224</v>
      </c>
      <c r="F30" s="36">
        <f t="shared" si="5"/>
        <v>5.5711390020679348</v>
      </c>
      <c r="G30" s="35">
        <v>32229</v>
      </c>
      <c r="H30" s="35">
        <v>27391</v>
      </c>
      <c r="I30" s="36">
        <f t="shared" si="4"/>
        <v>-15.011325204008807</v>
      </c>
      <c r="J30" s="36">
        <f t="shared" si="6"/>
        <v>6.0073515543098264</v>
      </c>
      <c r="K30" s="79"/>
      <c r="L30" s="35">
        <v>175361</v>
      </c>
      <c r="M30" s="36">
        <f t="shared" si="7"/>
        <v>6.9712655581452942</v>
      </c>
      <c r="N30" s="15"/>
    </row>
    <row r="31" spans="1:14" ht="15.75">
      <c r="A31" s="12"/>
      <c r="B31" s="34" t="s">
        <v>59</v>
      </c>
      <c r="C31" s="36">
        <v>7509</v>
      </c>
      <c r="D31" s="35">
        <v>6972</v>
      </c>
      <c r="E31" s="36">
        <f t="shared" si="4"/>
        <v>-7.1514182980423442</v>
      </c>
      <c r="F31" s="36">
        <f t="shared" si="5"/>
        <v>14.274891996478368</v>
      </c>
      <c r="G31" s="35">
        <v>81985</v>
      </c>
      <c r="H31" s="35">
        <v>72924</v>
      </c>
      <c r="I31" s="36">
        <f t="shared" si="4"/>
        <v>-11.052021711288651</v>
      </c>
      <c r="J31" s="36">
        <f t="shared" si="6"/>
        <v>15.993578355901201</v>
      </c>
      <c r="K31" s="79"/>
      <c r="L31" s="35">
        <v>450370</v>
      </c>
      <c r="M31" s="36">
        <f t="shared" si="7"/>
        <v>17.903917458396659</v>
      </c>
      <c r="N31" s="15"/>
    </row>
    <row r="32" spans="1:14" ht="15.75">
      <c r="A32" s="12"/>
      <c r="B32" s="34" t="s">
        <v>86</v>
      </c>
      <c r="C32" s="36">
        <v>1171</v>
      </c>
      <c r="D32" s="35">
        <v>1142</v>
      </c>
      <c r="E32" s="36">
        <f t="shared" si="4"/>
        <v>-2.4765157984628527</v>
      </c>
      <c r="F32" s="36">
        <f t="shared" si="5"/>
        <v>2.3381994635654473</v>
      </c>
      <c r="G32" s="35">
        <v>12631</v>
      </c>
      <c r="H32" s="35">
        <v>11238</v>
      </c>
      <c r="I32" s="36">
        <f t="shared" si="4"/>
        <v>-11.028422136014571</v>
      </c>
      <c r="J32" s="36">
        <f t="shared" si="6"/>
        <v>2.4647006961167475</v>
      </c>
      <c r="K32" s="79"/>
      <c r="L32" s="35">
        <v>76039</v>
      </c>
      <c r="M32" s="36">
        <f t="shared" si="7"/>
        <v>3.0228389537913793</v>
      </c>
      <c r="N32" s="15"/>
    </row>
    <row r="33" spans="1:14" ht="15.75">
      <c r="A33" s="12"/>
      <c r="B33" s="34" t="s">
        <v>253</v>
      </c>
      <c r="C33" s="36">
        <v>9804</v>
      </c>
      <c r="D33" s="35">
        <v>12130</v>
      </c>
      <c r="E33" s="36">
        <f t="shared" si="4"/>
        <v>23.725010199918394</v>
      </c>
      <c r="F33" s="36">
        <f t="shared" si="5"/>
        <v>24.835691324911448</v>
      </c>
      <c r="G33" s="35">
        <v>91515</v>
      </c>
      <c r="H33" s="35">
        <v>104148</v>
      </c>
      <c r="I33" s="36">
        <f t="shared" si="4"/>
        <v>13.804294377970816</v>
      </c>
      <c r="J33" s="36">
        <f t="shared" si="6"/>
        <v>22.84157751371837</v>
      </c>
      <c r="K33" s="79"/>
      <c r="L33" s="35">
        <v>593113</v>
      </c>
      <c r="M33" s="36">
        <f t="shared" si="7"/>
        <v>23.578493672984472</v>
      </c>
      <c r="N33" s="15"/>
    </row>
    <row r="34" spans="1:14" ht="15.75">
      <c r="A34" s="12"/>
      <c r="B34" s="40" t="s">
        <v>70</v>
      </c>
      <c r="C34" s="37">
        <f>SUM(C27:C33)</f>
        <v>48045</v>
      </c>
      <c r="D34" s="37">
        <f>SUM(D27:D33)</f>
        <v>48841</v>
      </c>
      <c r="E34" s="38">
        <f t="shared" ref="E34" si="8">IF(ISBLANK(D34),"",(IFERROR(((D34/C34-1)*100),"")))</f>
        <v>1.6567801019877093</v>
      </c>
      <c r="F34" s="38">
        <f>SUM(F27:F33)</f>
        <v>100.00000000000001</v>
      </c>
      <c r="G34" s="37">
        <f>SUM(G27:G33)</f>
        <v>459320</v>
      </c>
      <c r="H34" s="37">
        <f>SUM(H27:H33)</f>
        <v>455958</v>
      </c>
      <c r="I34" s="38">
        <f t="shared" ref="I34" si="9">IF(ISBLANK(H34),"",(IFERROR(((H34/G34-1)*100),"")))</f>
        <v>-0.73195158059740084</v>
      </c>
      <c r="J34" s="38">
        <f>SUM(J27:J33)</f>
        <v>100</v>
      </c>
      <c r="K34" s="4"/>
      <c r="L34" s="37">
        <f>SUM(L27:L33)</f>
        <v>2515483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2823</v>
      </c>
      <c r="D37" s="36">
        <f t="shared" si="10"/>
        <v>3174</v>
      </c>
      <c r="E37" s="36">
        <f t="shared" ref="E37:E44" si="11">IF(ISBLANK(D37),"",(IFERROR(((D37/C37-1)*100),"")))</f>
        <v>12.433581296493102</v>
      </c>
      <c r="F37" s="36">
        <f>+(D37*100)/$D$44</f>
        <v>6.9802731411229137</v>
      </c>
      <c r="G37" s="36">
        <f t="shared" ref="G37:H43" si="12">G17-G27</f>
        <v>24545</v>
      </c>
      <c r="H37" s="36">
        <f t="shared" si="12"/>
        <v>28830</v>
      </c>
      <c r="I37" s="36">
        <f t="shared" ref="I37:I44" si="13">IF(ISBLANK(H37),"",(IFERROR(((H37/G37-1)*100),"")))</f>
        <v>17.457730698716635</v>
      </c>
      <c r="J37" s="36">
        <f>+(H37*100)/$H$44</f>
        <v>6.9680431955837641</v>
      </c>
      <c r="K37" s="79"/>
      <c r="L37" s="36">
        <f t="shared" ref="L37:L43" si="14">L17-L27</f>
        <v>114287</v>
      </c>
      <c r="M37" s="36">
        <f>+(L37*100)/$L$44</f>
        <v>5.4841605856578886</v>
      </c>
      <c r="N37" s="15"/>
    </row>
    <row r="38" spans="1:14" ht="15.75">
      <c r="A38" s="12"/>
      <c r="B38" s="34" t="s">
        <v>60</v>
      </c>
      <c r="C38" s="36">
        <f t="shared" si="10"/>
        <v>17280</v>
      </c>
      <c r="D38" s="36">
        <f t="shared" si="10"/>
        <v>17874</v>
      </c>
      <c r="E38" s="36">
        <f t="shared" si="11"/>
        <v>3.4375000000000044</v>
      </c>
      <c r="F38" s="36">
        <f t="shared" ref="F38:F43" si="15">+(D38*100)/$D$44</f>
        <v>39.308570297552286</v>
      </c>
      <c r="G38" s="36">
        <f t="shared" si="12"/>
        <v>151605</v>
      </c>
      <c r="H38" s="36">
        <f t="shared" si="12"/>
        <v>162677</v>
      </c>
      <c r="I38" s="36">
        <f t="shared" si="13"/>
        <v>7.3031892087991768</v>
      </c>
      <c r="J38" s="36">
        <f t="shared" ref="J38:J43" si="16">+(H38*100)/$H$44</f>
        <v>39.3180840419001</v>
      </c>
      <c r="K38" s="79"/>
      <c r="L38" s="36">
        <f t="shared" si="14"/>
        <v>714905</v>
      </c>
      <c r="M38" s="36">
        <f t="shared" ref="M38:M43" si="17">+(L38*100)/$L$44</f>
        <v>34.30533502051636</v>
      </c>
      <c r="N38" s="15"/>
    </row>
    <row r="39" spans="1:14" ht="15.75">
      <c r="A39" s="12"/>
      <c r="B39" s="34" t="s">
        <v>80</v>
      </c>
      <c r="C39" s="36">
        <f t="shared" si="10"/>
        <v>5077</v>
      </c>
      <c r="D39" s="36">
        <f t="shared" si="10"/>
        <v>4619</v>
      </c>
      <c r="E39" s="36">
        <f t="shared" si="11"/>
        <v>-9.0210754382509357</v>
      </c>
      <c r="F39" s="36">
        <f t="shared" si="15"/>
        <v>10.158122759561039</v>
      </c>
      <c r="G39" s="36">
        <f t="shared" si="12"/>
        <v>46924</v>
      </c>
      <c r="H39" s="36">
        <f t="shared" si="12"/>
        <v>43331</v>
      </c>
      <c r="I39" s="36">
        <f t="shared" si="13"/>
        <v>-7.6570624840167074</v>
      </c>
      <c r="J39" s="36">
        <f t="shared" si="16"/>
        <v>10.472850492814432</v>
      </c>
      <c r="K39" s="79"/>
      <c r="L39" s="36">
        <f t="shared" si="14"/>
        <v>250808</v>
      </c>
      <c r="M39" s="36">
        <f t="shared" si="17"/>
        <v>12.035238900029608</v>
      </c>
      <c r="N39" s="15"/>
    </row>
    <row r="40" spans="1:14" ht="15.75">
      <c r="A40" s="12"/>
      <c r="B40" s="34" t="s">
        <v>81</v>
      </c>
      <c r="C40" s="36">
        <f t="shared" si="10"/>
        <v>2853</v>
      </c>
      <c r="D40" s="36">
        <f t="shared" si="10"/>
        <v>2358</v>
      </c>
      <c r="E40" s="36">
        <f t="shared" si="11"/>
        <v>-17.350157728706627</v>
      </c>
      <c r="F40" s="36">
        <f t="shared" si="15"/>
        <v>5.1857227683578548</v>
      </c>
      <c r="G40" s="36">
        <f t="shared" si="12"/>
        <v>26606</v>
      </c>
      <c r="H40" s="36">
        <f t="shared" si="12"/>
        <v>23261</v>
      </c>
      <c r="I40" s="36">
        <f t="shared" si="13"/>
        <v>-12.572352101029837</v>
      </c>
      <c r="J40" s="36">
        <f t="shared" si="16"/>
        <v>5.6220483098326026</v>
      </c>
      <c r="K40" s="79"/>
      <c r="L40" s="36">
        <f t="shared" si="14"/>
        <v>142329</v>
      </c>
      <c r="M40" s="36">
        <f t="shared" si="17"/>
        <v>6.8297802199384146</v>
      </c>
      <c r="N40" s="15"/>
    </row>
    <row r="41" spans="1:14" ht="15.75">
      <c r="A41" s="12"/>
      <c r="B41" s="34" t="s">
        <v>59</v>
      </c>
      <c r="C41" s="36">
        <f t="shared" si="10"/>
        <v>5698</v>
      </c>
      <c r="D41" s="36">
        <f t="shared" si="10"/>
        <v>5157</v>
      </c>
      <c r="E41" s="36">
        <f t="shared" si="11"/>
        <v>-9.4945594945594962</v>
      </c>
      <c r="F41" s="36">
        <f t="shared" si="15"/>
        <v>11.34129445140859</v>
      </c>
      <c r="G41" s="36">
        <f t="shared" si="12"/>
        <v>57181</v>
      </c>
      <c r="H41" s="36">
        <f t="shared" si="12"/>
        <v>52031</v>
      </c>
      <c r="I41" s="36">
        <f t="shared" si="13"/>
        <v>-9.0064881691470973</v>
      </c>
      <c r="J41" s="36">
        <f t="shared" si="16"/>
        <v>12.57558985464512</v>
      </c>
      <c r="K41" s="79"/>
      <c r="L41" s="36">
        <f t="shared" si="14"/>
        <v>317320</v>
      </c>
      <c r="M41" s="36">
        <f t="shared" si="17"/>
        <v>15.226874771767228</v>
      </c>
      <c r="N41" s="15"/>
    </row>
    <row r="42" spans="1:14" ht="15.75">
      <c r="A42" s="12"/>
      <c r="B42" s="34" t="s">
        <v>86</v>
      </c>
      <c r="C42" s="36">
        <f t="shared" si="10"/>
        <v>973</v>
      </c>
      <c r="D42" s="36">
        <f t="shared" si="10"/>
        <v>884</v>
      </c>
      <c r="E42" s="36">
        <f t="shared" si="11"/>
        <v>-9.1469681397738931</v>
      </c>
      <c r="F42" s="36">
        <f t="shared" si="15"/>
        <v>1.9440962371621473</v>
      </c>
      <c r="G42" s="36">
        <f t="shared" si="12"/>
        <v>9574</v>
      </c>
      <c r="H42" s="36">
        <f t="shared" si="12"/>
        <v>8865</v>
      </c>
      <c r="I42" s="36">
        <f t="shared" si="13"/>
        <v>-7.4054731564654253</v>
      </c>
      <c r="J42" s="36">
        <f t="shared" si="16"/>
        <v>2.1426189014516153</v>
      </c>
      <c r="K42" s="79"/>
      <c r="L42" s="36">
        <f t="shared" si="14"/>
        <v>58430</v>
      </c>
      <c r="M42" s="36">
        <f t="shared" si="17"/>
        <v>2.8038141085161956</v>
      </c>
      <c r="N42" s="15"/>
    </row>
    <row r="43" spans="1:14" ht="15.75">
      <c r="A43" s="12"/>
      <c r="B43" s="34" t="s">
        <v>253</v>
      </c>
      <c r="C43" s="36">
        <f t="shared" si="10"/>
        <v>8809</v>
      </c>
      <c r="D43" s="36">
        <f t="shared" si="10"/>
        <v>11405</v>
      </c>
      <c r="E43" s="36">
        <f t="shared" si="11"/>
        <v>29.469860370076063</v>
      </c>
      <c r="F43" s="36">
        <f t="shared" si="15"/>
        <v>25.081920344835169</v>
      </c>
      <c r="G43" s="36">
        <f t="shared" si="12"/>
        <v>81554</v>
      </c>
      <c r="H43" s="36">
        <f t="shared" si="12"/>
        <v>94751</v>
      </c>
      <c r="I43" s="36">
        <f t="shared" si="13"/>
        <v>16.181916276332252</v>
      </c>
      <c r="J43" s="36">
        <f t="shared" si="16"/>
        <v>22.900765203772362</v>
      </c>
      <c r="K43" s="79"/>
      <c r="L43" s="36">
        <f t="shared" si="14"/>
        <v>485868</v>
      </c>
      <c r="M43" s="36">
        <f t="shared" si="17"/>
        <v>23.314796393574309</v>
      </c>
      <c r="N43" s="15"/>
    </row>
    <row r="44" spans="1:14" ht="15.75">
      <c r="A44" s="12"/>
      <c r="B44" s="40" t="s">
        <v>70</v>
      </c>
      <c r="C44" s="37">
        <f>SUM(C37:C43)</f>
        <v>43513</v>
      </c>
      <c r="D44" s="37">
        <f>SUM(D37:D43)</f>
        <v>45471</v>
      </c>
      <c r="E44" s="38">
        <f t="shared" si="11"/>
        <v>4.4998046560797977</v>
      </c>
      <c r="F44" s="38">
        <f>SUM(F37:F43)</f>
        <v>100</v>
      </c>
      <c r="G44" s="37">
        <f>SUM(G37:G43)</f>
        <v>397989</v>
      </c>
      <c r="H44" s="37">
        <f>SUM(H37:H43)</f>
        <v>413746</v>
      </c>
      <c r="I44" s="38">
        <f t="shared" si="13"/>
        <v>3.959154650002894</v>
      </c>
      <c r="J44" s="38">
        <f>SUM(J37:J43)</f>
        <v>100</v>
      </c>
      <c r="K44" s="4"/>
      <c r="L44" s="37">
        <f>SUM(L37:L43)</f>
        <v>2083947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30279</v>
      </c>
      <c r="D17" s="35">
        <v>36104</v>
      </c>
      <c r="E17" s="36">
        <f t="shared" ref="E17:E23" si="0">IF(ISBLANK(D17),"",(IFERROR(((D17/C17-1)*100),"")))</f>
        <v>19.237755540143333</v>
      </c>
      <c r="F17" s="36">
        <f>+(D17*100)/$D$23</f>
        <v>38.281448808211046</v>
      </c>
      <c r="G17" s="35">
        <v>295227</v>
      </c>
      <c r="H17" s="35">
        <v>306253</v>
      </c>
      <c r="I17" s="36">
        <f t="shared" ref="I17:I23" si="1">IF(ISBLANK(H17),"",(IFERROR(((H17/G17-1)*100),"")))</f>
        <v>3.7347532576627485</v>
      </c>
      <c r="J17" s="36">
        <f>+(H17*100)/$H$23</f>
        <v>35.213474929401265</v>
      </c>
      <c r="K17" s="79"/>
      <c r="L17" s="35">
        <v>1562733</v>
      </c>
      <c r="M17" s="36">
        <f>+(L17*100)/$L$23</f>
        <v>33.97666667391394</v>
      </c>
      <c r="N17" s="15"/>
    </row>
    <row r="18" spans="1:14" ht="15.75">
      <c r="A18" s="12"/>
      <c r="B18" s="34" t="s">
        <v>299</v>
      </c>
      <c r="C18" s="35">
        <v>30651</v>
      </c>
      <c r="D18" s="35">
        <v>27810</v>
      </c>
      <c r="E18" s="36">
        <f t="shared" si="0"/>
        <v>-9.2688656161299843</v>
      </c>
      <c r="F18" s="36">
        <f t="shared" ref="F18:F21" si="2">+(D18*100)/$D$23</f>
        <v>29.487233862074817</v>
      </c>
      <c r="G18" s="35">
        <v>287716</v>
      </c>
      <c r="H18" s="35">
        <v>272346</v>
      </c>
      <c r="I18" s="36">
        <f t="shared" si="1"/>
        <v>-5.34207343352473</v>
      </c>
      <c r="J18" s="36">
        <f t="shared" ref="J18:J21" si="3">+(H18*100)/$H$23</f>
        <v>31.314792159171397</v>
      </c>
      <c r="K18" s="79"/>
      <c r="L18" s="35">
        <v>1609475</v>
      </c>
      <c r="M18" s="36">
        <f t="shared" ref="M18:M21" si="4">+(L18*100)/$L$23</f>
        <v>34.992923036115343</v>
      </c>
      <c r="N18" s="15"/>
    </row>
    <row r="19" spans="1:14" ht="15.75">
      <c r="A19" s="12"/>
      <c r="B19" s="34" t="s">
        <v>261</v>
      </c>
      <c r="C19" s="35">
        <v>10825</v>
      </c>
      <c r="D19" s="35">
        <v>10262</v>
      </c>
      <c r="E19" s="36">
        <f t="shared" si="0"/>
        <v>-5.2009237875288665</v>
      </c>
      <c r="F19" s="36">
        <f t="shared" si="2"/>
        <v>10.880905929256086</v>
      </c>
      <c r="G19" s="35">
        <v>97895</v>
      </c>
      <c r="H19" s="35">
        <v>99462</v>
      </c>
      <c r="I19" s="36">
        <f t="shared" si="1"/>
        <v>1.6006946217886453</v>
      </c>
      <c r="J19" s="36">
        <f t="shared" si="3"/>
        <v>11.436304765759385</v>
      </c>
      <c r="K19" s="79"/>
      <c r="L19" s="35">
        <v>522025</v>
      </c>
      <c r="M19" s="36">
        <f t="shared" si="4"/>
        <v>11.349775950498215</v>
      </c>
      <c r="N19" s="15"/>
    </row>
    <row r="20" spans="1:14" ht="15.75">
      <c r="A20" s="12"/>
      <c r="B20" s="34" t="s">
        <v>262</v>
      </c>
      <c r="C20" s="35">
        <v>9413</v>
      </c>
      <c r="D20" s="35">
        <v>9228</v>
      </c>
      <c r="E20" s="36">
        <f t="shared" si="0"/>
        <v>-1.9653670455752725</v>
      </c>
      <c r="F20" s="36">
        <f t="shared" si="2"/>
        <v>9.7845449147510397</v>
      </c>
      <c r="G20" s="35">
        <v>86959</v>
      </c>
      <c r="H20" s="35">
        <v>89367</v>
      </c>
      <c r="I20" s="36">
        <f t="shared" si="1"/>
        <v>2.7691210800492083</v>
      </c>
      <c r="J20" s="36">
        <f t="shared" si="3"/>
        <v>10.275565019822837</v>
      </c>
      <c r="K20" s="79"/>
      <c r="L20" s="35">
        <v>447031</v>
      </c>
      <c r="M20" s="36">
        <f t="shared" si="4"/>
        <v>9.7192695616630758</v>
      </c>
      <c r="N20" s="15"/>
    </row>
    <row r="21" spans="1:14" ht="15.75">
      <c r="A21" s="12"/>
      <c r="B21" s="34" t="s">
        <v>263</v>
      </c>
      <c r="C21" s="35">
        <v>4112</v>
      </c>
      <c r="D21" s="35">
        <v>4041</v>
      </c>
      <c r="E21" s="36">
        <f t="shared" si="0"/>
        <v>-1.7266536964980594</v>
      </c>
      <c r="F21" s="36">
        <f t="shared" si="2"/>
        <v>4.2847145644244637</v>
      </c>
      <c r="G21" s="35">
        <v>36580</v>
      </c>
      <c r="H21" s="35">
        <v>39461</v>
      </c>
      <c r="I21" s="36">
        <f t="shared" si="1"/>
        <v>7.875888463641334</v>
      </c>
      <c r="J21" s="36">
        <f t="shared" si="3"/>
        <v>4.5372908483805983</v>
      </c>
      <c r="K21" s="79"/>
      <c r="L21" s="35">
        <v>182815</v>
      </c>
      <c r="M21" s="36">
        <f t="shared" si="4"/>
        <v>3.9747316515307332</v>
      </c>
      <c r="N21" s="15"/>
    </row>
    <row r="22" spans="1:14" ht="15.75">
      <c r="A22" s="12"/>
      <c r="B22" s="34" t="s">
        <v>264</v>
      </c>
      <c r="C22" s="35">
        <v>6278</v>
      </c>
      <c r="D22" s="35">
        <v>6867</v>
      </c>
      <c r="E22" s="36">
        <f t="shared" si="0"/>
        <v>9.3819687798661899</v>
      </c>
      <c r="F22" s="36">
        <f>+(D22*100)/$D$23</f>
        <v>7.281151921282552</v>
      </c>
      <c r="G22" s="35">
        <v>52932</v>
      </c>
      <c r="H22" s="35">
        <v>62815</v>
      </c>
      <c r="I22" s="36">
        <f t="shared" si="1"/>
        <v>18.671125217259888</v>
      </c>
      <c r="J22" s="36">
        <f>+(H22*100)/$H$23</f>
        <v>7.2225722774645167</v>
      </c>
      <c r="K22" s="79"/>
      <c r="L22" s="35">
        <v>275351</v>
      </c>
      <c r="M22" s="36">
        <f>+(L22*100)/$L$23</f>
        <v>5.9866331262786909</v>
      </c>
      <c r="N22" s="15"/>
    </row>
    <row r="23" spans="1:14" ht="15.75">
      <c r="A23" s="12"/>
      <c r="B23" s="40" t="s">
        <v>70</v>
      </c>
      <c r="C23" s="37">
        <f>SUM(C17:C22)</f>
        <v>91558</v>
      </c>
      <c r="D23" s="37">
        <f>SUM(D17:D22)</f>
        <v>94312</v>
      </c>
      <c r="E23" s="38">
        <f t="shared" si="0"/>
        <v>3.00792939994321</v>
      </c>
      <c r="F23" s="38">
        <f>SUM(F17:F22)</f>
        <v>100.00000000000001</v>
      </c>
      <c r="G23" s="37">
        <f>SUM(G17:G22)</f>
        <v>857309</v>
      </c>
      <c r="H23" s="37">
        <f>SUM(H17:H22)</f>
        <v>869704</v>
      </c>
      <c r="I23" s="38">
        <f t="shared" si="1"/>
        <v>1.4458030885013518</v>
      </c>
      <c r="J23" s="38">
        <f>SUM(J17:J22)</f>
        <v>100</v>
      </c>
      <c r="K23" s="4"/>
      <c r="L23" s="37">
        <f>SUM(L17:L22)</f>
        <v>4599430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16753</v>
      </c>
      <c r="D26" s="35">
        <v>19532</v>
      </c>
      <c r="E26" s="36">
        <f t="shared" ref="E26:E31" si="5">IF(ISBLANK(D26),"",(IFERROR(((D26/C26-1)*100),"")))</f>
        <v>16.588073777830846</v>
      </c>
      <c r="F26" s="36">
        <f>+(D26*100)/$D$32</f>
        <v>39.990991175446858</v>
      </c>
      <c r="G26" s="35">
        <v>162931</v>
      </c>
      <c r="H26" s="35">
        <v>168674</v>
      </c>
      <c r="I26" s="36">
        <f t="shared" ref="I26:I31" si="6">IF(ISBLANK(H26),"",(IFERROR(((H26/G26-1)*100),"")))</f>
        <v>3.5248049787947044</v>
      </c>
      <c r="J26" s="36">
        <f>+(H26*100)/$H$32</f>
        <v>36.993319560134921</v>
      </c>
      <c r="K26" s="79"/>
      <c r="L26" s="35">
        <v>884885</v>
      </c>
      <c r="M26" s="36">
        <f>+(L26*100)/$L$32</f>
        <v>35.177538468755301</v>
      </c>
      <c r="N26" s="15"/>
    </row>
    <row r="27" spans="1:14" ht="15.75">
      <c r="A27" s="12"/>
      <c r="B27" s="34" t="s">
        <v>299</v>
      </c>
      <c r="C27" s="35">
        <v>16046</v>
      </c>
      <c r="D27" s="35">
        <v>14172</v>
      </c>
      <c r="E27" s="36">
        <f t="shared" si="5"/>
        <v>-11.678923096098714</v>
      </c>
      <c r="F27" s="36">
        <f t="shared" ref="F27:F30" si="7">+(D27*100)/$D$32</f>
        <v>29.016604901619541</v>
      </c>
      <c r="G27" s="35">
        <v>154863</v>
      </c>
      <c r="H27" s="35">
        <v>141553</v>
      </c>
      <c r="I27" s="36">
        <f t="shared" si="6"/>
        <v>-8.5946933741436027</v>
      </c>
      <c r="J27" s="36">
        <f t="shared" ref="J27:J30" si="8">+(H27*100)/$H$32</f>
        <v>31.045183986244346</v>
      </c>
      <c r="K27" s="79"/>
      <c r="L27" s="35">
        <v>881202</v>
      </c>
      <c r="M27" s="36">
        <f t="shared" ref="M27:M30" si="9">+(L27*100)/$L$32</f>
        <v>35.0311252351934</v>
      </c>
      <c r="N27" s="15"/>
    </row>
    <row r="28" spans="1:14" ht="15.75">
      <c r="A28" s="12"/>
      <c r="B28" s="34" t="s">
        <v>261</v>
      </c>
      <c r="C28" s="35">
        <v>5568</v>
      </c>
      <c r="D28" s="35">
        <v>5105</v>
      </c>
      <c r="E28" s="36">
        <f t="shared" si="5"/>
        <v>-8.3153735632183867</v>
      </c>
      <c r="F28" s="36">
        <f t="shared" si="7"/>
        <v>10.452283941770235</v>
      </c>
      <c r="G28" s="35">
        <v>51724</v>
      </c>
      <c r="H28" s="35">
        <v>50795</v>
      </c>
      <c r="I28" s="36">
        <f t="shared" si="6"/>
        <v>-1.7960714561905511</v>
      </c>
      <c r="J28" s="36">
        <f t="shared" si="8"/>
        <v>11.140280464428741</v>
      </c>
      <c r="K28" s="79"/>
      <c r="L28" s="35">
        <v>281002</v>
      </c>
      <c r="M28" s="36">
        <f t="shared" si="9"/>
        <v>11.170896404388342</v>
      </c>
      <c r="N28" s="15"/>
    </row>
    <row r="29" spans="1:14" ht="15.75">
      <c r="A29" s="12"/>
      <c r="B29" s="34" t="s">
        <v>262</v>
      </c>
      <c r="C29" s="35">
        <v>4712</v>
      </c>
      <c r="D29" s="35">
        <v>4643</v>
      </c>
      <c r="E29" s="36">
        <f t="shared" si="5"/>
        <v>-1.4643463497453268</v>
      </c>
      <c r="F29" s="36">
        <f t="shared" si="7"/>
        <v>9.5063573636903413</v>
      </c>
      <c r="G29" s="35">
        <v>45426</v>
      </c>
      <c r="H29" s="35">
        <v>45572</v>
      </c>
      <c r="I29" s="36">
        <f t="shared" si="6"/>
        <v>0.32140184035573949</v>
      </c>
      <c r="J29" s="36">
        <f t="shared" si="8"/>
        <v>9.9947802209852661</v>
      </c>
      <c r="K29" s="79"/>
      <c r="L29" s="35">
        <v>238543</v>
      </c>
      <c r="M29" s="36">
        <f t="shared" si="9"/>
        <v>9.4829899466623306</v>
      </c>
      <c r="N29" s="15"/>
    </row>
    <row r="30" spans="1:14" ht="15.75">
      <c r="A30" s="12"/>
      <c r="B30" s="34" t="s">
        <v>263</v>
      </c>
      <c r="C30" s="35">
        <v>2057</v>
      </c>
      <c r="D30" s="35">
        <v>2014</v>
      </c>
      <c r="E30" s="36">
        <f t="shared" si="5"/>
        <v>-2.0904229460379176</v>
      </c>
      <c r="F30" s="36">
        <f t="shared" si="7"/>
        <v>4.1235846931880999</v>
      </c>
      <c r="G30" s="35">
        <v>18618</v>
      </c>
      <c r="H30" s="35">
        <v>19668</v>
      </c>
      <c r="I30" s="36">
        <f t="shared" si="6"/>
        <v>5.6397035127296213</v>
      </c>
      <c r="J30" s="36">
        <f t="shared" si="8"/>
        <v>4.3135551958733043</v>
      </c>
      <c r="K30" s="79"/>
      <c r="L30" s="35">
        <v>94850</v>
      </c>
      <c r="M30" s="36">
        <f t="shared" si="9"/>
        <v>3.7706476251280567</v>
      </c>
      <c r="N30" s="15"/>
    </row>
    <row r="31" spans="1:14" ht="15.75">
      <c r="A31" s="12"/>
      <c r="B31" s="34" t="s">
        <v>264</v>
      </c>
      <c r="C31" s="35">
        <v>2909</v>
      </c>
      <c r="D31" s="35">
        <v>3375</v>
      </c>
      <c r="E31" s="36">
        <f t="shared" si="5"/>
        <v>16.019250601581291</v>
      </c>
      <c r="F31" s="36">
        <f>+(D31*100)/$D$32</f>
        <v>6.9101779242849242</v>
      </c>
      <c r="G31" s="35">
        <v>25758</v>
      </c>
      <c r="H31" s="35">
        <v>29696</v>
      </c>
      <c r="I31" s="36">
        <f t="shared" si="6"/>
        <v>15.288454072521152</v>
      </c>
      <c r="J31" s="36">
        <f>+(H31*100)/$H$32</f>
        <v>6.5128805723334171</v>
      </c>
      <c r="K31" s="79"/>
      <c r="L31" s="35">
        <v>135001</v>
      </c>
      <c r="M31" s="36">
        <f>+(L31*100)/$L$32</f>
        <v>5.3668023198725656</v>
      </c>
      <c r="N31" s="15"/>
    </row>
    <row r="32" spans="1:14" ht="15.75">
      <c r="A32" s="12"/>
      <c r="B32" s="40" t="s">
        <v>70</v>
      </c>
      <c r="C32" s="37">
        <f>SUM(C26:C31)</f>
        <v>48045</v>
      </c>
      <c r="D32" s="37">
        <f>SUM(D26:D31)</f>
        <v>48841</v>
      </c>
      <c r="E32" s="38">
        <f t="shared" ref="E32" si="10">IF(ISBLANK(D32),"",(IFERROR(((D32/C32-1)*100),"")))</f>
        <v>1.6567801019877093</v>
      </c>
      <c r="F32" s="38">
        <f>SUM(F26:F31)</f>
        <v>99.999999999999986</v>
      </c>
      <c r="G32" s="37">
        <f>SUM(G26:G31)</f>
        <v>459320</v>
      </c>
      <c r="H32" s="37">
        <f>SUM(H26:H31)</f>
        <v>455958</v>
      </c>
      <c r="I32" s="38">
        <f t="shared" ref="I32" si="11">IF(ISBLANK(H32),"",(IFERROR(((H32/G32-1)*100),"")))</f>
        <v>-0.73195158059740084</v>
      </c>
      <c r="J32" s="38">
        <f>SUM(J26:J31)</f>
        <v>100</v>
      </c>
      <c r="K32" s="4"/>
      <c r="L32" s="37">
        <f>SUM(L26:L31)</f>
        <v>2515483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13526</v>
      </c>
      <c r="D35" s="35">
        <f t="shared" si="12"/>
        <v>16572</v>
      </c>
      <c r="E35" s="36">
        <f t="shared" ref="E35:E41" si="13">IF(ISBLANK(D35),"",(IFERROR(((D35/C35-1)*100),"")))</f>
        <v>22.5195918970871</v>
      </c>
      <c r="F35" s="36">
        <f>+(D35*100)/$D$41</f>
        <v>36.445206835125681</v>
      </c>
      <c r="G35" s="35">
        <f t="shared" ref="G35:H40" si="14">G17-G26</f>
        <v>132296</v>
      </c>
      <c r="H35" s="35">
        <f t="shared" si="14"/>
        <v>137579</v>
      </c>
      <c r="I35" s="36">
        <f t="shared" ref="I35:I41" si="15">IF(ISBLANK(H35),"",(IFERROR(((H35/G35-1)*100),"")))</f>
        <v>3.9933180141500824</v>
      </c>
      <c r="J35" s="36">
        <f>+(H35*100)/$H$41</f>
        <v>33.252043524287849</v>
      </c>
      <c r="K35" s="79"/>
      <c r="L35" s="35">
        <f t="shared" ref="L35:L40" si="16">L17-L26</f>
        <v>677848</v>
      </c>
      <c r="M35" s="36">
        <f>+(L35*100)/$L$41</f>
        <v>32.527122810704881</v>
      </c>
      <c r="N35" s="15"/>
    </row>
    <row r="36" spans="1:14" ht="15.75">
      <c r="A36" s="12"/>
      <c r="B36" s="34" t="s">
        <v>299</v>
      </c>
      <c r="C36" s="35">
        <f t="shared" si="12"/>
        <v>14605</v>
      </c>
      <c r="D36" s="35">
        <f t="shared" si="12"/>
        <v>13638</v>
      </c>
      <c r="E36" s="36">
        <f t="shared" si="13"/>
        <v>-6.6210201985621335</v>
      </c>
      <c r="F36" s="36">
        <f t="shared" ref="F36:F39" si="17">+(D36*100)/$D$41</f>
        <v>29.992742627168965</v>
      </c>
      <c r="G36" s="35">
        <f t="shared" si="14"/>
        <v>132853</v>
      </c>
      <c r="H36" s="35">
        <f t="shared" si="14"/>
        <v>130793</v>
      </c>
      <c r="I36" s="36">
        <f t="shared" si="15"/>
        <v>-1.5505859860146187</v>
      </c>
      <c r="J36" s="36">
        <f t="shared" ref="J36:J39" si="18">+(H36*100)/$H$41</f>
        <v>31.611906822059911</v>
      </c>
      <c r="K36" s="79"/>
      <c r="L36" s="35">
        <f t="shared" si="16"/>
        <v>728273</v>
      </c>
      <c r="M36" s="36">
        <f t="shared" ref="M36:M39" si="19">+(L36*100)/$L$41</f>
        <v>34.94681006762648</v>
      </c>
      <c r="N36" s="15"/>
    </row>
    <row r="37" spans="1:14" ht="15.75">
      <c r="A37" s="12"/>
      <c r="B37" s="34" t="s">
        <v>261</v>
      </c>
      <c r="C37" s="35">
        <f t="shared" si="12"/>
        <v>5257</v>
      </c>
      <c r="D37" s="35">
        <f t="shared" si="12"/>
        <v>5157</v>
      </c>
      <c r="E37" s="36">
        <f t="shared" si="13"/>
        <v>-1.902225603956631</v>
      </c>
      <c r="F37" s="36">
        <f t="shared" si="17"/>
        <v>11.34129445140859</v>
      </c>
      <c r="G37" s="35">
        <f t="shared" si="14"/>
        <v>46171</v>
      </c>
      <c r="H37" s="35">
        <f t="shared" si="14"/>
        <v>48667</v>
      </c>
      <c r="I37" s="36">
        <f t="shared" si="15"/>
        <v>5.4059907734292034</v>
      </c>
      <c r="J37" s="36">
        <f t="shared" si="18"/>
        <v>11.762530634737255</v>
      </c>
      <c r="K37" s="79"/>
      <c r="L37" s="35">
        <f t="shared" si="16"/>
        <v>241023</v>
      </c>
      <c r="M37" s="36">
        <f t="shared" si="19"/>
        <v>11.565697208230343</v>
      </c>
      <c r="N37" s="15"/>
    </row>
    <row r="38" spans="1:14" ht="15.75">
      <c r="A38" s="12"/>
      <c r="B38" s="34" t="s">
        <v>262</v>
      </c>
      <c r="C38" s="35">
        <f t="shared" si="12"/>
        <v>4701</v>
      </c>
      <c r="D38" s="35">
        <f t="shared" si="12"/>
        <v>4585</v>
      </c>
      <c r="E38" s="36">
        <f t="shared" si="13"/>
        <v>-2.4675600935971098</v>
      </c>
      <c r="F38" s="36">
        <f t="shared" si="17"/>
        <v>10.083349827362495</v>
      </c>
      <c r="G38" s="35">
        <f t="shared" si="14"/>
        <v>41533</v>
      </c>
      <c r="H38" s="35">
        <f t="shared" si="14"/>
        <v>43795</v>
      </c>
      <c r="I38" s="36">
        <f t="shared" si="15"/>
        <v>5.4462716394192645</v>
      </c>
      <c r="J38" s="36">
        <f t="shared" si="18"/>
        <v>10.584996592112068</v>
      </c>
      <c r="K38" s="79"/>
      <c r="L38" s="35">
        <f t="shared" si="16"/>
        <v>208488</v>
      </c>
      <c r="M38" s="36">
        <f t="shared" si="19"/>
        <v>10.004477081230952</v>
      </c>
      <c r="N38" s="15"/>
    </row>
    <row r="39" spans="1:14" ht="15.75">
      <c r="A39" s="12"/>
      <c r="B39" s="34" t="s">
        <v>263</v>
      </c>
      <c r="C39" s="35">
        <f t="shared" si="12"/>
        <v>2055</v>
      </c>
      <c r="D39" s="35">
        <f t="shared" si="12"/>
        <v>2027</v>
      </c>
      <c r="E39" s="36">
        <f t="shared" si="13"/>
        <v>-1.3625304136253069</v>
      </c>
      <c r="F39" s="36">
        <f t="shared" si="17"/>
        <v>4.4577862813661451</v>
      </c>
      <c r="G39" s="35">
        <f t="shared" si="14"/>
        <v>17962</v>
      </c>
      <c r="H39" s="35">
        <f t="shared" si="14"/>
        <v>19793</v>
      </c>
      <c r="I39" s="36">
        <f t="shared" si="15"/>
        <v>10.193742344950451</v>
      </c>
      <c r="J39" s="36">
        <f t="shared" si="18"/>
        <v>4.7838528952545767</v>
      </c>
      <c r="K39" s="79"/>
      <c r="L39" s="35">
        <f t="shared" si="16"/>
        <v>87965</v>
      </c>
      <c r="M39" s="36">
        <f t="shared" si="19"/>
        <v>4.2210766396650206</v>
      </c>
      <c r="N39" s="15"/>
    </row>
    <row r="40" spans="1:14" ht="15.75">
      <c r="A40" s="12"/>
      <c r="B40" s="34" t="s">
        <v>264</v>
      </c>
      <c r="C40" s="35">
        <f t="shared" si="12"/>
        <v>3369</v>
      </c>
      <c r="D40" s="35">
        <f t="shared" si="12"/>
        <v>3492</v>
      </c>
      <c r="E40" s="36">
        <f t="shared" si="13"/>
        <v>3.65093499554765</v>
      </c>
      <c r="F40" s="36">
        <f>+(D40*100)/$D$41</f>
        <v>7.6796199775681204</v>
      </c>
      <c r="G40" s="35">
        <f t="shared" si="14"/>
        <v>27174</v>
      </c>
      <c r="H40" s="35">
        <f t="shared" si="14"/>
        <v>33119</v>
      </c>
      <c r="I40" s="36">
        <f t="shared" si="15"/>
        <v>21.877529991904019</v>
      </c>
      <c r="J40" s="36">
        <f>+(H40*100)/$H$41</f>
        <v>8.0046695315483412</v>
      </c>
      <c r="K40" s="79"/>
      <c r="L40" s="35">
        <f t="shared" si="16"/>
        <v>140350</v>
      </c>
      <c r="M40" s="36">
        <f>+(L40*100)/$L$41</f>
        <v>6.7348161925423247</v>
      </c>
      <c r="N40" s="15"/>
    </row>
    <row r="41" spans="1:14" ht="15.75">
      <c r="A41" s="12"/>
      <c r="B41" s="40" t="s">
        <v>70</v>
      </c>
      <c r="C41" s="37">
        <f>SUM(C35:C40)</f>
        <v>43513</v>
      </c>
      <c r="D41" s="37">
        <f>SUM(D35:D40)</f>
        <v>45471</v>
      </c>
      <c r="E41" s="38">
        <f t="shared" si="13"/>
        <v>4.4998046560797977</v>
      </c>
      <c r="F41" s="38">
        <f>SUM(F35:F40)</f>
        <v>100</v>
      </c>
      <c r="G41" s="37">
        <f>SUM(G35:G40)</f>
        <v>397989</v>
      </c>
      <c r="H41" s="37">
        <f>SUM(H35:H40)</f>
        <v>413746</v>
      </c>
      <c r="I41" s="38">
        <f t="shared" si="15"/>
        <v>3.959154650002894</v>
      </c>
      <c r="J41" s="38">
        <f>SUM(J35:J40)</f>
        <v>100.00000000000001</v>
      </c>
      <c r="K41" s="4"/>
      <c r="L41" s="37">
        <f>SUM(L35:L40)</f>
        <v>2083947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63">
      <c r="A14" s="12"/>
      <c r="B14" s="30" t="s">
        <v>266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758</v>
      </c>
      <c r="D17" s="35">
        <v>754</v>
      </c>
      <c r="E17" s="36">
        <f t="shared" ref="E17:E23" si="0">IF(ISBLANK(D17),"",(IFERROR(((D17/C17-1)*100),"")))</f>
        <v>-0.52770448548812299</v>
      </c>
      <c r="F17" s="36">
        <f>+(D17*100)/$D$23</f>
        <v>0.79947408601238446</v>
      </c>
      <c r="G17" s="35">
        <v>7226</v>
      </c>
      <c r="H17" s="35">
        <v>7465</v>
      </c>
      <c r="I17" s="36">
        <f t="shared" ref="I17:I23" si="1">IF(ISBLANK(H17),"",(IFERROR(((H17/G17-1)*100),"")))</f>
        <v>3.3075006919457417</v>
      </c>
      <c r="J17" s="36">
        <f>+(H17*100)/$H$23</f>
        <v>0.85833800925372306</v>
      </c>
      <c r="K17" s="79"/>
      <c r="L17" s="35">
        <v>26203</v>
      </c>
      <c r="M17" s="36">
        <f>+(L17*100)/$L$23</f>
        <v>0.56970102817088208</v>
      </c>
      <c r="N17" s="15"/>
    </row>
    <row r="18" spans="1:14" ht="15.75">
      <c r="A18" s="12"/>
      <c r="B18" s="34" t="s">
        <v>82</v>
      </c>
      <c r="C18" s="35">
        <v>41610</v>
      </c>
      <c r="D18" s="35">
        <v>41516</v>
      </c>
      <c r="E18" s="36">
        <f t="shared" si="0"/>
        <v>-0.22590723383801858</v>
      </c>
      <c r="F18" s="36">
        <f t="shared" ref="F18:F21" si="2">+(D18*100)/$D$23</f>
        <v>44.019849011790654</v>
      </c>
      <c r="G18" s="35">
        <v>412223</v>
      </c>
      <c r="H18" s="35">
        <v>385674</v>
      </c>
      <c r="I18" s="36">
        <f t="shared" si="1"/>
        <v>-6.4404460692392256</v>
      </c>
      <c r="J18" s="36">
        <f t="shared" ref="J18:J21" si="3">+(H18*100)/$H$23</f>
        <v>44.345432468977954</v>
      </c>
      <c r="K18" s="79"/>
      <c r="L18" s="35">
        <v>2036188</v>
      </c>
      <c r="M18" s="36">
        <f t="shared" ref="M18:M21" si="4">+(L18*100)/$L$23</f>
        <v>44.270442206969122</v>
      </c>
      <c r="N18" s="15"/>
    </row>
    <row r="19" spans="1:14" ht="15.75">
      <c r="A19" s="12"/>
      <c r="B19" s="34" t="s">
        <v>88</v>
      </c>
      <c r="C19" s="35">
        <v>5783</v>
      </c>
      <c r="D19" s="35">
        <v>4504</v>
      </c>
      <c r="E19" s="36">
        <f t="shared" si="0"/>
        <v>-22.116548504236555</v>
      </c>
      <c r="F19" s="36">
        <f t="shared" si="2"/>
        <v>4.7756383068962593</v>
      </c>
      <c r="G19" s="35">
        <v>62849</v>
      </c>
      <c r="H19" s="35">
        <v>46746</v>
      </c>
      <c r="I19" s="36">
        <f t="shared" si="1"/>
        <v>-25.621728269343979</v>
      </c>
      <c r="J19" s="36">
        <f t="shared" si="3"/>
        <v>5.3749321608271323</v>
      </c>
      <c r="K19" s="79"/>
      <c r="L19" s="35">
        <v>340689</v>
      </c>
      <c r="M19" s="36">
        <f t="shared" si="4"/>
        <v>7.4072004574479884</v>
      </c>
      <c r="N19" s="15"/>
    </row>
    <row r="20" spans="1:14" ht="15.75">
      <c r="A20" s="12"/>
      <c r="B20" s="34" t="s">
        <v>89</v>
      </c>
      <c r="C20" s="35">
        <v>1977</v>
      </c>
      <c r="D20" s="35">
        <v>1635</v>
      </c>
      <c r="E20" s="36">
        <f t="shared" si="0"/>
        <v>-17.298937784522007</v>
      </c>
      <c r="F20" s="36">
        <f t="shared" si="2"/>
        <v>1.7336076003053693</v>
      </c>
      <c r="G20" s="35">
        <v>20117</v>
      </c>
      <c r="H20" s="35">
        <v>16167</v>
      </c>
      <c r="I20" s="36">
        <f t="shared" si="1"/>
        <v>-19.635134463389171</v>
      </c>
      <c r="J20" s="36">
        <f t="shared" si="3"/>
        <v>1.8589083182324102</v>
      </c>
      <c r="K20" s="79"/>
      <c r="L20" s="35">
        <v>92388</v>
      </c>
      <c r="M20" s="36">
        <f t="shared" si="4"/>
        <v>2.0086836847174543</v>
      </c>
      <c r="N20" s="15"/>
    </row>
    <row r="21" spans="1:14" ht="15.75">
      <c r="A21" s="12"/>
      <c r="B21" s="34" t="s">
        <v>90</v>
      </c>
      <c r="C21" s="35">
        <v>30149</v>
      </c>
      <c r="D21" s="35">
        <v>32868</v>
      </c>
      <c r="E21" s="36">
        <f t="shared" si="0"/>
        <v>9.0185412451490912</v>
      </c>
      <c r="F21" s="36">
        <f t="shared" si="2"/>
        <v>34.850284163202986</v>
      </c>
      <c r="G21" s="35">
        <v>247578</v>
      </c>
      <c r="H21" s="35">
        <v>288074</v>
      </c>
      <c r="I21" s="36">
        <f t="shared" si="1"/>
        <v>16.356865311134271</v>
      </c>
      <c r="J21" s="36">
        <f t="shared" si="3"/>
        <v>33.123223533524047</v>
      </c>
      <c r="K21" s="79"/>
      <c r="L21" s="35">
        <v>1733184</v>
      </c>
      <c r="M21" s="36">
        <f t="shared" si="4"/>
        <v>37.682582406950424</v>
      </c>
      <c r="N21" s="15"/>
    </row>
    <row r="22" spans="1:14" ht="15.75">
      <c r="A22" s="12"/>
      <c r="B22" s="34" t="s">
        <v>71</v>
      </c>
      <c r="C22" s="35">
        <v>11281</v>
      </c>
      <c r="D22" s="35">
        <v>13035</v>
      </c>
      <c r="E22" s="36">
        <f t="shared" si="0"/>
        <v>15.548266997606586</v>
      </c>
      <c r="F22" s="36">
        <f>+(D22*100)/$D$23</f>
        <v>13.821146831792349</v>
      </c>
      <c r="G22" s="35">
        <v>107316</v>
      </c>
      <c r="H22" s="35">
        <v>125578</v>
      </c>
      <c r="I22" s="36">
        <f t="shared" si="1"/>
        <v>17.017033806701697</v>
      </c>
      <c r="J22" s="36">
        <f>+(H22*100)/$H$23</f>
        <v>14.439165509184734</v>
      </c>
      <c r="K22" s="79"/>
      <c r="L22" s="35">
        <v>370778</v>
      </c>
      <c r="M22" s="36">
        <f>+(L22*100)/$L$23</f>
        <v>8.0613902157441242</v>
      </c>
      <c r="N22" s="15"/>
    </row>
    <row r="23" spans="1:14" ht="15.75">
      <c r="A23" s="12"/>
      <c r="B23" s="40" t="s">
        <v>70</v>
      </c>
      <c r="C23" s="37">
        <f>SUM(C17:C22)</f>
        <v>91558</v>
      </c>
      <c r="D23" s="37">
        <f>SUM(D17:D22)</f>
        <v>94312</v>
      </c>
      <c r="E23" s="38">
        <f t="shared" si="0"/>
        <v>3.00792939994321</v>
      </c>
      <c r="F23" s="38">
        <f>SUM(F17:F22)</f>
        <v>100</v>
      </c>
      <c r="G23" s="37">
        <f>SUM(G17:G22)</f>
        <v>857309</v>
      </c>
      <c r="H23" s="37">
        <f>SUM(H17:H22)</f>
        <v>869704</v>
      </c>
      <c r="I23" s="38">
        <f t="shared" si="1"/>
        <v>1.4458030885013518</v>
      </c>
      <c r="J23" s="38">
        <f>SUM(J17:J22)</f>
        <v>100</v>
      </c>
      <c r="K23" s="4"/>
      <c r="L23" s="37">
        <f>SUM(L17:L22)</f>
        <v>4599430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445</v>
      </c>
      <c r="D26" s="35">
        <v>414</v>
      </c>
      <c r="E26" s="36">
        <f t="shared" ref="E26:E31" si="5">IF(ISBLANK(D26),"",(IFERROR(((D26/C26-1)*100),"")))</f>
        <v>-6.9662921348314644</v>
      </c>
      <c r="F26" s="36">
        <f>+(D26*100)/$D$32</f>
        <v>0.84764849204561743</v>
      </c>
      <c r="G26" s="35">
        <v>4330</v>
      </c>
      <c r="H26" s="35">
        <v>4182</v>
      </c>
      <c r="I26" s="36">
        <f t="shared" ref="I26:I31" si="6">IF(ISBLANK(H26),"",(IFERROR(((H26/G26-1)*100),"")))</f>
        <v>-3.4180138568129292</v>
      </c>
      <c r="J26" s="36">
        <f>+(H26*100)/$H$32</f>
        <v>0.91718974116037</v>
      </c>
      <c r="K26" s="79"/>
      <c r="L26" s="35">
        <v>15473</v>
      </c>
      <c r="M26" s="36">
        <f>+(L26*100)/$L$32</f>
        <v>0.61511049766585579</v>
      </c>
      <c r="N26" s="15"/>
    </row>
    <row r="27" spans="1:14" ht="15.75">
      <c r="A27" s="12"/>
      <c r="B27" s="34" t="s">
        <v>82</v>
      </c>
      <c r="C27" s="35">
        <v>22762</v>
      </c>
      <c r="D27" s="35">
        <v>22106</v>
      </c>
      <c r="E27" s="36">
        <f t="shared" si="5"/>
        <v>-2.8819963096388679</v>
      </c>
      <c r="F27" s="36">
        <f t="shared" ref="F27:F30" si="7">+(D27*100)/$D$32</f>
        <v>45.261153539034829</v>
      </c>
      <c r="G27" s="35">
        <v>230984</v>
      </c>
      <c r="H27" s="35">
        <v>207820</v>
      </c>
      <c r="I27" s="36">
        <f t="shared" si="6"/>
        <v>-10.028400235514145</v>
      </c>
      <c r="J27" s="36">
        <f t="shared" ref="J27:J30" si="8">+(H27*100)/$H$32</f>
        <v>45.578759447142062</v>
      </c>
      <c r="K27" s="79"/>
      <c r="L27" s="35">
        <v>1163119</v>
      </c>
      <c r="M27" s="36">
        <f t="shared" ref="M27:M30" si="9">+(L27*100)/$L$32</f>
        <v>46.238396363640703</v>
      </c>
      <c r="N27" s="15"/>
    </row>
    <row r="28" spans="1:14" ht="15.75">
      <c r="A28" s="12"/>
      <c r="B28" s="34" t="s">
        <v>88</v>
      </c>
      <c r="C28" s="35">
        <v>2728</v>
      </c>
      <c r="D28" s="35">
        <v>2230</v>
      </c>
      <c r="E28" s="36">
        <f t="shared" si="5"/>
        <v>-18.255131964809379</v>
      </c>
      <c r="F28" s="36">
        <f t="shared" si="7"/>
        <v>4.5658360803423355</v>
      </c>
      <c r="G28" s="35">
        <v>30964</v>
      </c>
      <c r="H28" s="35">
        <v>23181</v>
      </c>
      <c r="I28" s="36">
        <f t="shared" si="6"/>
        <v>-25.135641390001297</v>
      </c>
      <c r="J28" s="36">
        <f t="shared" si="8"/>
        <v>5.084020896661535</v>
      </c>
      <c r="K28" s="79"/>
      <c r="L28" s="35">
        <v>172127</v>
      </c>
      <c r="M28" s="36">
        <f t="shared" si="9"/>
        <v>6.8427017793401905</v>
      </c>
      <c r="N28" s="15"/>
    </row>
    <row r="29" spans="1:14" ht="15.75">
      <c r="A29" s="12"/>
      <c r="B29" s="34" t="s">
        <v>89</v>
      </c>
      <c r="C29" s="35">
        <v>841</v>
      </c>
      <c r="D29" s="35">
        <v>725</v>
      </c>
      <c r="E29" s="36">
        <f t="shared" si="5"/>
        <v>-13.793103448275868</v>
      </c>
      <c r="F29" s="36">
        <f t="shared" si="7"/>
        <v>1.4844085911426874</v>
      </c>
      <c r="G29" s="35">
        <v>8787</v>
      </c>
      <c r="H29" s="35">
        <v>7077</v>
      </c>
      <c r="I29" s="36">
        <f t="shared" si="6"/>
        <v>-19.46056674632981</v>
      </c>
      <c r="J29" s="36">
        <f t="shared" si="8"/>
        <v>1.5521166423223192</v>
      </c>
      <c r="K29" s="79"/>
      <c r="L29" s="35">
        <v>40589</v>
      </c>
      <c r="M29" s="36">
        <f t="shared" si="9"/>
        <v>1.6135668577366653</v>
      </c>
      <c r="N29" s="15"/>
    </row>
    <row r="30" spans="1:14" ht="15.75">
      <c r="A30" s="12"/>
      <c r="B30" s="34" t="s">
        <v>90</v>
      </c>
      <c r="C30" s="35">
        <v>15147</v>
      </c>
      <c r="D30" s="35">
        <v>16232</v>
      </c>
      <c r="E30" s="36">
        <f t="shared" si="5"/>
        <v>7.1631346141149965</v>
      </c>
      <c r="F30" s="36">
        <f t="shared" si="7"/>
        <v>33.234372760590489</v>
      </c>
      <c r="G30" s="35">
        <v>123063</v>
      </c>
      <c r="H30" s="35">
        <v>144007</v>
      </c>
      <c r="I30" s="36">
        <f t="shared" si="6"/>
        <v>17.018925265920704</v>
      </c>
      <c r="J30" s="36">
        <f t="shared" si="8"/>
        <v>31.583391452721521</v>
      </c>
      <c r="K30" s="79"/>
      <c r="L30" s="35">
        <v>910977</v>
      </c>
      <c r="M30" s="36">
        <f t="shared" si="9"/>
        <v>36.214794534489002</v>
      </c>
      <c r="N30" s="15"/>
    </row>
    <row r="31" spans="1:14" ht="15.75">
      <c r="A31" s="12"/>
      <c r="B31" s="34" t="s">
        <v>71</v>
      </c>
      <c r="C31" s="35">
        <v>6122</v>
      </c>
      <c r="D31" s="35">
        <v>7134</v>
      </c>
      <c r="E31" s="36">
        <f t="shared" si="5"/>
        <v>16.530545573342039</v>
      </c>
      <c r="F31" s="36">
        <f>+(D31*100)/$D$32</f>
        <v>14.606580536844046</v>
      </c>
      <c r="G31" s="35">
        <v>61192</v>
      </c>
      <c r="H31" s="35">
        <v>69691</v>
      </c>
      <c r="I31" s="36">
        <f t="shared" si="6"/>
        <v>13.88907046672767</v>
      </c>
      <c r="J31" s="36">
        <f>+(H31*100)/$H$32</f>
        <v>15.284521819992193</v>
      </c>
      <c r="K31" s="79"/>
      <c r="L31" s="35">
        <v>213198</v>
      </c>
      <c r="M31" s="36">
        <f>+(L31*100)/$L$32</f>
        <v>8.4754299671275852</v>
      </c>
      <c r="N31" s="15"/>
    </row>
    <row r="32" spans="1:14" ht="15.75">
      <c r="A32" s="12"/>
      <c r="B32" s="40" t="s">
        <v>70</v>
      </c>
      <c r="C32" s="37">
        <f>SUM(C26:C31)</f>
        <v>48045</v>
      </c>
      <c r="D32" s="37">
        <f>SUM(D26:D31)</f>
        <v>48841</v>
      </c>
      <c r="E32" s="38">
        <f t="shared" ref="E32" si="10">IF(ISBLANK(D32),"",(IFERROR(((D32/C32-1)*100),"")))</f>
        <v>1.6567801019877093</v>
      </c>
      <c r="F32" s="38">
        <f>SUM(F26:F31)</f>
        <v>100.00000000000001</v>
      </c>
      <c r="G32" s="37">
        <f>SUM(G26:G31)</f>
        <v>459320</v>
      </c>
      <c r="H32" s="37">
        <f>SUM(H26:H31)</f>
        <v>455958</v>
      </c>
      <c r="I32" s="38">
        <f t="shared" ref="I32" si="11">IF(ISBLANK(H32),"",(IFERROR(((H32/G32-1)*100),"")))</f>
        <v>-0.73195158059740084</v>
      </c>
      <c r="J32" s="38">
        <f>SUM(J26:J31)</f>
        <v>100</v>
      </c>
      <c r="K32" s="4"/>
      <c r="L32" s="37">
        <f>SUM(L26:L31)</f>
        <v>2515483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313</v>
      </c>
      <c r="D35" s="35">
        <f t="shared" si="12"/>
        <v>340</v>
      </c>
      <c r="E35" s="36">
        <f t="shared" ref="E35:E41" si="13">IF(ISBLANK(D35),"",(IFERROR(((D35/C35-1)*100),"")))</f>
        <v>8.6261980830670826</v>
      </c>
      <c r="F35" s="36">
        <f>+(D35*100)/$D$41</f>
        <v>0.74772932198544129</v>
      </c>
      <c r="G35" s="35">
        <f t="shared" ref="G35:H40" si="14">G17-G26</f>
        <v>2896</v>
      </c>
      <c r="H35" s="35">
        <f t="shared" si="14"/>
        <v>3283</v>
      </c>
      <c r="I35" s="36">
        <f t="shared" ref="I35:I41" si="15">IF(ISBLANK(H35),"",(IFERROR(((H35/G35-1)*100),"")))</f>
        <v>13.363259668508288</v>
      </c>
      <c r="J35" s="36">
        <f>+(H35*100)/$H$41</f>
        <v>0.79348199136668396</v>
      </c>
      <c r="K35" s="79"/>
      <c r="L35" s="35">
        <f t="shared" ref="L35:L40" si="16">L17-L26</f>
        <v>10730</v>
      </c>
      <c r="M35" s="36">
        <f>+(L35*100)/$L$41</f>
        <v>0.51488833449219196</v>
      </c>
      <c r="N35" s="15"/>
    </row>
    <row r="36" spans="1:14" ht="15.75">
      <c r="A36" s="12"/>
      <c r="B36" s="34" t="s">
        <v>82</v>
      </c>
      <c r="C36" s="35">
        <f t="shared" si="12"/>
        <v>18848</v>
      </c>
      <c r="D36" s="35">
        <f t="shared" si="12"/>
        <v>19410</v>
      </c>
      <c r="E36" s="36">
        <f t="shared" si="13"/>
        <v>2.9817487266553533</v>
      </c>
      <c r="F36" s="36">
        <f t="shared" ref="F36:F39" si="17">+(D36*100)/$D$41</f>
        <v>42.686547469815928</v>
      </c>
      <c r="G36" s="35">
        <f t="shared" si="14"/>
        <v>181239</v>
      </c>
      <c r="H36" s="35">
        <f t="shared" si="14"/>
        <v>177854</v>
      </c>
      <c r="I36" s="36">
        <f t="shared" si="15"/>
        <v>-1.867699556938629</v>
      </c>
      <c r="J36" s="36">
        <f t="shared" ref="J36:J39" si="18">+(H36*100)/$H$41</f>
        <v>42.986276604486811</v>
      </c>
      <c r="K36" s="79"/>
      <c r="L36" s="35">
        <f t="shared" si="16"/>
        <v>873069</v>
      </c>
      <c r="M36" s="36">
        <f t="shared" ref="M36:M39" si="19">+(L36*100)/$L$41</f>
        <v>41.894971417219345</v>
      </c>
      <c r="N36" s="15"/>
    </row>
    <row r="37" spans="1:14" ht="15.75">
      <c r="A37" s="12"/>
      <c r="B37" s="34" t="s">
        <v>88</v>
      </c>
      <c r="C37" s="35">
        <f t="shared" si="12"/>
        <v>3055</v>
      </c>
      <c r="D37" s="35">
        <f t="shared" si="12"/>
        <v>2274</v>
      </c>
      <c r="E37" s="36">
        <f t="shared" si="13"/>
        <v>-25.564648117839607</v>
      </c>
      <c r="F37" s="36">
        <f t="shared" si="17"/>
        <v>5.0009896417496869</v>
      </c>
      <c r="G37" s="35">
        <f t="shared" si="14"/>
        <v>31885</v>
      </c>
      <c r="H37" s="35">
        <f t="shared" si="14"/>
        <v>23565</v>
      </c>
      <c r="I37" s="36">
        <f t="shared" si="15"/>
        <v>-26.093774502116986</v>
      </c>
      <c r="J37" s="36">
        <f t="shared" si="18"/>
        <v>5.6955233404069165</v>
      </c>
      <c r="K37" s="79"/>
      <c r="L37" s="35">
        <f t="shared" si="16"/>
        <v>168562</v>
      </c>
      <c r="M37" s="36">
        <f t="shared" si="19"/>
        <v>8.0885934239210506</v>
      </c>
      <c r="N37" s="15"/>
    </row>
    <row r="38" spans="1:14" ht="15.75">
      <c r="A38" s="12"/>
      <c r="B38" s="34" t="s">
        <v>89</v>
      </c>
      <c r="C38" s="35">
        <f t="shared" si="12"/>
        <v>1136</v>
      </c>
      <c r="D38" s="35">
        <f t="shared" si="12"/>
        <v>910</v>
      </c>
      <c r="E38" s="36">
        <f t="shared" si="13"/>
        <v>-19.8943661971831</v>
      </c>
      <c r="F38" s="36">
        <f t="shared" si="17"/>
        <v>2.0012755382551517</v>
      </c>
      <c r="G38" s="35">
        <f t="shared" si="14"/>
        <v>11330</v>
      </c>
      <c r="H38" s="35">
        <f t="shared" si="14"/>
        <v>9090</v>
      </c>
      <c r="I38" s="36">
        <f t="shared" si="15"/>
        <v>-19.770520741394527</v>
      </c>
      <c r="J38" s="36">
        <f t="shared" si="18"/>
        <v>2.1970000918437882</v>
      </c>
      <c r="K38" s="79"/>
      <c r="L38" s="35">
        <f t="shared" si="16"/>
        <v>51799</v>
      </c>
      <c r="M38" s="36">
        <f t="shared" si="19"/>
        <v>2.4856198358211605</v>
      </c>
      <c r="N38" s="15"/>
    </row>
    <row r="39" spans="1:14" ht="15.75">
      <c r="A39" s="12"/>
      <c r="B39" s="34" t="s">
        <v>90</v>
      </c>
      <c r="C39" s="35">
        <f t="shared" si="12"/>
        <v>15002</v>
      </c>
      <c r="D39" s="35">
        <f t="shared" si="12"/>
        <v>16636</v>
      </c>
      <c r="E39" s="36">
        <f t="shared" si="13"/>
        <v>10.891881082522325</v>
      </c>
      <c r="F39" s="36">
        <f t="shared" si="17"/>
        <v>36.585955883970001</v>
      </c>
      <c r="G39" s="35">
        <f t="shared" si="14"/>
        <v>124515</v>
      </c>
      <c r="H39" s="35">
        <f t="shared" si="14"/>
        <v>144067</v>
      </c>
      <c r="I39" s="36">
        <f t="shared" si="15"/>
        <v>15.702525800104405</v>
      </c>
      <c r="J39" s="36">
        <f t="shared" si="18"/>
        <v>34.820155361018593</v>
      </c>
      <c r="K39" s="79"/>
      <c r="L39" s="35">
        <f t="shared" si="16"/>
        <v>822207</v>
      </c>
      <c r="M39" s="36">
        <f t="shared" si="19"/>
        <v>39.454314337168846</v>
      </c>
      <c r="N39" s="15"/>
    </row>
    <row r="40" spans="1:14" ht="15.75">
      <c r="A40" s="12"/>
      <c r="B40" s="34" t="s">
        <v>71</v>
      </c>
      <c r="C40" s="35">
        <f t="shared" si="12"/>
        <v>5159</v>
      </c>
      <c r="D40" s="35">
        <f t="shared" si="12"/>
        <v>5901</v>
      </c>
      <c r="E40" s="36">
        <f t="shared" si="13"/>
        <v>14.382632293080055</v>
      </c>
      <c r="F40" s="36">
        <f>+(D40*100)/$D$41</f>
        <v>12.977502144223791</v>
      </c>
      <c r="G40" s="35">
        <f t="shared" si="14"/>
        <v>46124</v>
      </c>
      <c r="H40" s="35">
        <f t="shared" si="14"/>
        <v>55887</v>
      </c>
      <c r="I40" s="36">
        <f t="shared" si="15"/>
        <v>21.16685456595264</v>
      </c>
      <c r="J40" s="36">
        <f>+(H40*100)/$H$41</f>
        <v>13.507562610877205</v>
      </c>
      <c r="K40" s="79"/>
      <c r="L40" s="35">
        <f t="shared" si="16"/>
        <v>157580</v>
      </c>
      <c r="M40" s="36">
        <f>+(L40*100)/$L$41</f>
        <v>7.56161265137741</v>
      </c>
      <c r="N40" s="15"/>
    </row>
    <row r="41" spans="1:14" ht="15.75">
      <c r="A41" s="12"/>
      <c r="B41" s="40" t="s">
        <v>70</v>
      </c>
      <c r="C41" s="37">
        <f>SUM(C35:C40)</f>
        <v>43513</v>
      </c>
      <c r="D41" s="37">
        <f>SUM(D35:D40)</f>
        <v>45471</v>
      </c>
      <c r="E41" s="38">
        <f t="shared" si="13"/>
        <v>4.4998046560797977</v>
      </c>
      <c r="F41" s="38">
        <f>SUM(F35:F40)</f>
        <v>100</v>
      </c>
      <c r="G41" s="37">
        <f>SUM(G35:G40)</f>
        <v>397989</v>
      </c>
      <c r="H41" s="37">
        <f>SUM(H35:H40)</f>
        <v>413746</v>
      </c>
      <c r="I41" s="38">
        <f t="shared" si="15"/>
        <v>3.959154650002894</v>
      </c>
      <c r="J41" s="38">
        <f>SUM(J35:J40)</f>
        <v>99.999999999999986</v>
      </c>
      <c r="K41" s="4"/>
      <c r="L41" s="37">
        <f>SUM(L35:L40)</f>
        <v>2083947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2018-10-04T15:05:51Z</dcterms:modified>
</cp:coreProperties>
</file>