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E25" i="15" l="1"/>
  <c r="I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F25" i="15" l="1"/>
  <c r="J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O29" i="12" s="1"/>
  <c r="I29" i="12"/>
  <c r="J29" i="12" s="1"/>
  <c r="D29" i="12"/>
  <c r="E29" i="12" s="1"/>
  <c r="M25" i="15" l="1"/>
  <c r="P29" i="14"/>
  <c r="O29" i="14"/>
  <c r="K29" i="14"/>
  <c r="J29" i="14"/>
  <c r="F29" i="14"/>
  <c r="E29" i="14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<sst xmlns="http://schemas.openxmlformats.org/spreadsheetml/2006/main" count="447" uniqueCount="317">
  <si>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</si>
  <si>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</si>
  <si>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</si>
  <si>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</si>
  <si>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</si>
  <si>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</si>
  <si>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</si>
  <si>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</si>
  <si>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</si>
  <si>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</si>
  <si>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</si>
  <si>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</si>
  <si>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</si>
  <si>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</si>
  <si>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</si>
  <si>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</si>
  <si>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</si>
  <si>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</si>
  <si>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</si>
  <si>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</si>
  <si>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</si>
  <si>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</si>
  <si>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</si>
  <si>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</si>
  <si>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</si>
  <si>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</si>
  <si>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</si>
  <si>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</si>
  <si>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</si>
  <si>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</si>
  <si>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</si>
  <si>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</si>
  <si>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</si>
  <si>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</si>
  <si>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</si>
  <si>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</si>
  <si>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</si>
  <si>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</si>
  <si>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</si>
  <si>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</si>
  <si>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</si>
  <si>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</si>
  <si>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</si>
  <si>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</si>
  <si>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</si>
  <si>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</si>
  <si>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</si>
  <si>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</si>
  <si>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</si>
  <si>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</si>
  <si>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</si>
  <si>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</si>
  <si>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</si>
  <si>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</si>
  <si>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</si>
  <si>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</si>
  <si>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</si>
  <si>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</si>
  <si>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</si>
  <si>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</si>
  <si>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</si>
  <si>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</si>
  <si>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</si>
  <si>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</si>
  <si>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</si>
  <si>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</si>
  <si>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</si>
  <si>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</si>
  <si>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</si>
  <si>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</si>
  <si>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</si>
  <si>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</si>
  <si>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</si>
  <si>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</si>
  <si>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</si>
  <si>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</si>
  <si>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</si>
  <si>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</si>
  <si>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</si>
  <si>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</si>
  <si>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</si>
  <si>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</si>
  <si>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</si>
  <si>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</si>
  <si>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</si>
  <si>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</si>
  <si>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</si>
  <si>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</si>
  <si>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</si>
  <si>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</si>
  <si>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</si>
  <si>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</si>
  <si>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</si>
  <si>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</si>
  <si>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</si>
  <si>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</si>
  <si>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</si>
  <si>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</si>
  <si>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</si>
  <si>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</si>
  <si>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</si>
  <si>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</si>
  <si>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</si>
  <si>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</si>
  <si>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</si>
  <si>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</si>
  <si>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</si>
  <si>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</si>
  <si>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</si>
  <si>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</si>
  <si>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</si>
  <si>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</si>
  <si>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</si>
  <si>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</si>
  <si>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</si>
  <si>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</si>
  <si>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</si>
  <si>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</si>
  <si>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</si>
  <si>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</si>
  <si>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</si>
  <si>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</si>
  <si>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</si>
  <si>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</si>
  <si>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</si>
  <si>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</si>
  <si>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</si>
  <si>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</si>
  <si>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</si>
  <si>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</si>
  <si>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</si>
  <si>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</si>
  <si>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</si>
  <si>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</si>
  <si>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</si>
  <si>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</si>
  <si>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</si>
  <si>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</si>
  <si>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</si>
  <si>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</si>
  <si>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</si>
  <si>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</si>
  <si>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</si>
  <si>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</si>
  <si>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</si>
  <si>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</si>
  <si>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</si>
  <si>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</si>
  <si>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</si>
  <si>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</si>
  <si>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</si>
  <si>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</si>
  <si>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</si>
  <si>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</si>
  <si>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</si>
  <si>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</si>
  <si>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</si>
  <si>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</si>
  <si>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</si>
  <si>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</si>
  <si>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</si>
  <si>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</si>
  <si>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</si>
  <si>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</si>
  <si>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</si>
  <si>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</si>
  <si>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</si>
  <si>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</si>
  <si>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</si>
  <si>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</si>
  <si>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</si>
  <si>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</si>
  <si>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</si>
  <si>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</si>
  <si>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</si>
  <si>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</si>
  <si>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</si>
  <si>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</si>
  <si>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</si>
  <si>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</si>
  <si>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</si>
  <si>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</si>
  <si>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</si>
  <si>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</si>
  <si>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</si>
  <si>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</si>
  <si>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</si>
  <si>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</si>
  <si>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</si>
  <si>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</si>
  <si>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</si>
  <si>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</si>
  <si>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</si>
  <si>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</si>
  <si>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</si>
  <si>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</si>
  <si>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</si>
  <si>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</si>
  <si>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</si>
  <si>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</si>
  <si>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</si>
  <si>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</si>
  <si>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</si>
  <si>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</si>
  <si>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</si>
  <si>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</si>
  <si>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</si>
  <si>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</si>
  <si>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</si>
  <si>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</si>
  <si>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</si>
  <si>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</si>
  <si>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</si>
  <si>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</si>
  <si>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</si>
  <si>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</si>
  <si>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</si>
  <si>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</si>
  <si>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</si>
  <si>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</si>
  <si>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</si>
  <si>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</si>
  <si>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</si>
  <si>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</si>
  <si>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</si>
  <si>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</si>
  <si>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</si>
  <si>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</si>
  <si>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</si>
  <si>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</si>
  <si>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</si>
  <si>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</si>
  <si>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</si>
  <si>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</si>
  <si>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</si>
  <si>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</si>
  <si>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</si>
  <si>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</si>
  <si>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</si>
  <si>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</si>
  <si>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</si>
  <si>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</si>
  <si>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</si>
  <si>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</si>
  <si>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</si>
  <si>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</si>
  <si>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</si>
  <si>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</si>
  <si>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</si>
  <si>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</si>
  <si>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</si>
  <si>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</si>
  <si>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</si>
  <si>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</si>
  <si>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</si>
  <si>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</si>
  <si>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</si>
  <si>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</si>
  <si>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</si>
  <si>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</si>
  <si>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</si>
  <si>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</si>
  <si>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</si>
  <si>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</si>
  <si>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</si>
  <si>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</si>
  <si>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</si>
  <si>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</si>
  <si>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</si>
  <si>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</si>
  <si>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</si>
  <si>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</si>
  <si>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</si>
  <si>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</si>
  <si>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</si>
  <si>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</si>
  <si>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</si>
  <si>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</si>
  <si>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</si>
  <si>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</si>
  <si>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</si>
  <si>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</si>
  <si>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</si>
  <si>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</si>
  <si>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</si>
  <si>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</si>
  <si>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</si>
  <si>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</si>
  <si>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</si>
  <si>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</si>
  <si>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</si>
  <si>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</si>
  <si>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</si>
  <si>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</si>
  <si>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</si>
  <si>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</si>
  <si>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</si>
  <si>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</si>
  <si>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</si>
  <si>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</si>
  <si>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*Esta información corresponde a 92 Prestadores que actualmente hacen uso del Sistema de Información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</si>
  <si>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</si>
  <si>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</si>
  <si>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</si>
  <si>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</si>
  <si>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</si>
  <si>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</si>
  <si>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</si>
  <si>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</si>
  <si>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</si>
  <si>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Acumulado 2013-2017</t>
  </si>
  <si>
    <t>Agosto de 2017</t>
  </si>
  <si>
    <t>Septiembre de 2017</t>
  </si>
  <si>
    <t>2013-2017</t>
  </si>
  <si>
    <t>Agosto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</si>
  <si>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Agosto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</si>
  <si>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Agosto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</si>
</sst>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13905</c:v>
                </c:pt>
                <c:pt idx="1">
                  <c:v>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5749</c:v>
                </c:pt>
                <c:pt idx="1">
                  <c:v>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8156</c:v>
                </c:pt>
                <c:pt idx="1">
                  <c:v>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6970</c:v>
                </c:pt>
                <c:pt idx="1">
                  <c:v>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5261</c:v>
                </c:pt>
                <c:pt idx="1">
                  <c:v>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1560</c:v>
                </c:pt>
                <c:pt idx="1">
                  <c:v>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308</v>
      </c>
      <c r="C7" s="92"/>
      <c r="D7" s="92"/>
      <c r="E7" s="92"/>
      <c r="F7" s="92"/>
      <c r="G7" s="15"/>
    </row>
    <row r="8" spans="1:16" ht="15.75" customHeight="1">
      <c r="A8" s="12"/>
      <c r="B8" s="92" t="s">
        <v>309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300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311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312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296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307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287</v>
      </c>
      <c r="C16" s="35">
        <v>57</v>
      </c>
      <c r="D16" s="35">
        <v>50</v>
      </c>
      <c r="E16" s="36">
        <f t="shared" ref="E16:E25" si="0">IF(ISBLANK(D16),"",(IFERROR(((D16/C16-1)*100),"")))</f>
        <v>-12.280701754385969</v>
      </c>
      <c r="F16" s="36">
        <f t="shared" ref="F16:F24" si="1">+(D16*100)/$D$25</f>
        <v>0.50332192470304005</v>
      </c>
      <c r="G16" s="35">
        <v>255</v>
      </c>
      <c r="H16" s="35">
        <v>355</v>
      </c>
      <c r="I16" s="36">
        <f t="shared" ref="I16:I25" si="2">IF(ISBLANK(H16),"",(IFERROR(((H16/G16-1)*100),"")))</f>
        <v>39.2156862745098</v>
      </c>
      <c r="J16" s="36">
        <f t="shared" ref="J16:J24" si="3">+(H16*100)/$H$25</f>
        <v>0.50721531647378193</v>
      </c>
      <c r="K16" s="81"/>
      <c r="L16" s="35">
        <v>1395</v>
      </c>
      <c r="M16" s="36">
        <f t="shared" ref="M16:M24" si="4">+(L16*100)/$L$25</f>
        <v>0.47661673864319687</v>
      </c>
      <c r="N16" s="15"/>
    </row>
    <row r="17" spans="1:14" ht="15.75">
      <c r="A17" s="12"/>
      <c r="B17" s="34" t="s">
        <v>288</v>
      </c>
      <c r="C17" s="35">
        <v>45</v>
      </c>
      <c r="D17" s="35">
        <v>31</v>
      </c>
      <c r="E17" s="36">
        <f t="shared" si="0"/>
        <v>-31.111111111111111</v>
      </c>
      <c r="F17" s="36">
        <f t="shared" si="1"/>
        <v>0.31205959331588484</v>
      </c>
      <c r="G17" s="35">
        <v>169</v>
      </c>
      <c r="H17" s="35">
        <v>215</v>
      </c>
      <c r="I17" s="36">
        <f t="shared" si="2"/>
        <v>27.218934911242609</v>
      </c>
      <c r="J17" s="36">
        <f t="shared" si="3"/>
        <v>0.3071867409629947</v>
      </c>
      <c r="K17" s="81"/>
      <c r="L17" s="35">
        <v>1019</v>
      </c>
      <c r="M17" s="36">
        <f t="shared" si="4"/>
        <v>0.34815229869348929</v>
      </c>
      <c r="N17" s="15"/>
    </row>
    <row r="18" spans="1:14" ht="15.75">
      <c r="A18" s="12"/>
      <c r="B18" s="34" t="s">
        <v>289</v>
      </c>
      <c r="C18" s="35">
        <v>156</v>
      </c>
      <c r="D18" s="35">
        <v>107</v>
      </c>
      <c r="E18" s="36">
        <f t="shared" si="0"/>
        <v>-31.410256410256409</v>
      </c>
      <c r="F18" s="36">
        <f t="shared" si="1"/>
        <v>1.0771089188645058</v>
      </c>
      <c r="G18" s="35">
        <v>697</v>
      </c>
      <c r="H18" s="35">
        <v>1163</v>
      </c>
      <c r="I18" s="36">
        <f t="shared" si="2"/>
        <v>66.857962697274047</v>
      </c>
      <c r="J18" s="36">
        <f t="shared" si="3"/>
        <v>1.661665952278897</v>
      </c>
      <c r="K18" s="81"/>
      <c r="L18" s="35">
        <v>4755</v>
      </c>
      <c r="M18" s="36">
        <f t="shared" si="4"/>
        <v>1.6245968403214344</v>
      </c>
      <c r="N18" s="15"/>
    </row>
    <row r="19" spans="1:14" ht="15.75">
      <c r="A19" s="12"/>
      <c r="B19" s="34" t="s">
        <v>290</v>
      </c>
      <c r="C19" s="35">
        <v>152</v>
      </c>
      <c r="D19" s="35">
        <v>127</v>
      </c>
      <c r="E19" s="36">
        <f t="shared" si="0"/>
        <v>-16.447368421052634</v>
      </c>
      <c r="F19" s="36">
        <f t="shared" si="1"/>
        <v>1.2784376887457218</v>
      </c>
      <c r="G19" s="35">
        <v>615</v>
      </c>
      <c r="H19" s="35">
        <v>1010</v>
      </c>
      <c r="I19" s="36">
        <f t="shared" si="2"/>
        <v>64.22764227642277</v>
      </c>
      <c r="J19" s="36">
        <f t="shared" si="3"/>
        <v>1.4430632947563937</v>
      </c>
      <c r="K19" s="81"/>
      <c r="L19" s="35">
        <v>4127</v>
      </c>
      <c r="M19" s="36">
        <f t="shared" si="4"/>
        <v>1.4100338927458591</v>
      </c>
      <c r="N19" s="15"/>
    </row>
    <row r="20" spans="1:14" ht="15.75">
      <c r="A20" s="12"/>
      <c r="B20" s="34" t="s">
        <v>291</v>
      </c>
      <c r="C20" s="35">
        <v>263</v>
      </c>
      <c r="D20" s="35">
        <v>176</v>
      </c>
      <c r="E20" s="36">
        <f t="shared" si="0"/>
        <v>-33.079847908745251</v>
      </c>
      <c r="F20" s="36">
        <f t="shared" si="1"/>
        <v>1.7716931749547011</v>
      </c>
      <c r="G20" s="35">
        <v>1105</v>
      </c>
      <c r="H20" s="35">
        <v>1531</v>
      </c>
      <c r="I20" s="36">
        <f t="shared" si="2"/>
        <v>38.552036199095021</v>
      </c>
      <c r="J20" s="36">
        <f t="shared" si="3"/>
        <v>2.1874553507643948</v>
      </c>
      <c r="K20" s="81"/>
      <c r="L20" s="35">
        <v>7214</v>
      </c>
      <c r="M20" s="36">
        <f t="shared" si="4"/>
        <v>2.4647406111627399</v>
      </c>
      <c r="N20" s="15"/>
    </row>
    <row r="21" spans="1:14" ht="15" customHeight="1">
      <c r="A21" s="12"/>
      <c r="B21" s="34" t="s">
        <v>292</v>
      </c>
      <c r="C21" s="35">
        <v>816</v>
      </c>
      <c r="D21" s="35">
        <v>540</v>
      </c>
      <c r="E21" s="36">
        <f t="shared" si="0"/>
        <v>-33.82352941176471</v>
      </c>
      <c r="F21" s="36">
        <f t="shared" si="1"/>
        <v>5.435876786792833</v>
      </c>
      <c r="G21" s="35">
        <v>3636</v>
      </c>
      <c r="H21" s="35">
        <v>4141</v>
      </c>
      <c r="I21" s="36">
        <f t="shared" si="2"/>
        <v>13.888888888888884</v>
      </c>
      <c r="J21" s="36">
        <f t="shared" si="3"/>
        <v>5.9165595085012148</v>
      </c>
      <c r="K21" s="81"/>
      <c r="L21" s="35">
        <v>22181</v>
      </c>
      <c r="M21" s="36">
        <f t="shared" si="4"/>
        <v>7.5783769747991032</v>
      </c>
      <c r="N21" s="15"/>
    </row>
    <row r="22" spans="1:14" ht="15.75">
      <c r="A22" s="12"/>
      <c r="B22" s="34" t="s">
        <v>293</v>
      </c>
      <c r="C22" s="35">
        <v>639</v>
      </c>
      <c r="D22" s="35">
        <v>399</v>
      </c>
      <c r="E22" s="36">
        <f t="shared" si="0"/>
        <v>-37.558685446009385</v>
      </c>
      <c r="F22" s="36">
        <f t="shared" si="1"/>
        <v>4.0165089591302596</v>
      </c>
      <c r="G22" s="35">
        <v>2518</v>
      </c>
      <c r="H22" s="35">
        <v>3164</v>
      </c>
      <c r="I22" s="36">
        <f t="shared" si="2"/>
        <v>25.655281969817324</v>
      </c>
      <c r="J22" s="36">
        <f t="shared" si="3"/>
        <v>4.5206458065437918</v>
      </c>
      <c r="K22" s="81"/>
      <c r="L22" s="35">
        <v>15342</v>
      </c>
      <c r="M22" s="36">
        <f t="shared" si="4"/>
        <v>5.2417591428415244</v>
      </c>
      <c r="N22" s="15"/>
    </row>
    <row r="23" spans="1:14" ht="15.75">
      <c r="A23" s="12"/>
      <c r="B23" s="34" t="s">
        <v>294</v>
      </c>
      <c r="C23" s="35">
        <v>32</v>
      </c>
      <c r="D23" s="35">
        <v>23</v>
      </c>
      <c r="E23" s="36">
        <f t="shared" si="0"/>
        <v>-28.125</v>
      </c>
      <c r="F23" s="36">
        <f t="shared" si="1"/>
        <v>0.23152808536339842</v>
      </c>
      <c r="G23" s="35">
        <v>114</v>
      </c>
      <c r="H23" s="35">
        <v>149</v>
      </c>
      <c r="I23" s="36">
        <f t="shared" si="2"/>
        <v>30.701754385964918</v>
      </c>
      <c r="J23" s="36">
        <f t="shared" si="3"/>
        <v>0.21288755536505216</v>
      </c>
      <c r="K23" s="81"/>
      <c r="L23" s="35">
        <v>737</v>
      </c>
      <c r="M23" s="36">
        <f t="shared" si="4"/>
        <v>0.25180396873120864</v>
      </c>
      <c r="N23" s="15"/>
    </row>
    <row r="24" spans="1:14" ht="15.75">
      <c r="A24" s="12"/>
      <c r="B24" s="34" t="s">
        <v>295</v>
      </c>
      <c r="C24" s="35">
        <v>11745</v>
      </c>
      <c r="D24" s="35">
        <v>8481</v>
      </c>
      <c r="E24" s="36">
        <f t="shared" si="0"/>
        <v>-27.790549169859514</v>
      </c>
      <c r="F24" s="36">
        <f t="shared" si="1"/>
        <v>85.373464868129659</v>
      </c>
      <c r="G24" s="35">
        <v>39393</v>
      </c>
      <c r="H24" s="35">
        <v>58262</v>
      </c>
      <c r="I24" s="36">
        <f t="shared" si="2"/>
        <v>47.899372985048096</v>
      </c>
      <c r="J24" s="36">
        <f t="shared" si="3"/>
        <v>83.243320474353482</v>
      </c>
      <c r="K24" s="81"/>
      <c r="L24" s="35">
        <v>235918</v>
      </c>
      <c r="M24" s="36">
        <f t="shared" si="4"/>
        <v>80.60391953206144</v>
      </c>
      <c r="N24" s="15"/>
    </row>
    <row r="25" spans="1:14" ht="15.75">
      <c r="A25" s="12"/>
      <c r="B25" s="40" t="s">
        <v>70</v>
      </c>
      <c r="C25" s="37">
        <f>SUM(C16:C24)</f>
        <v>13905</v>
      </c>
      <c r="D25" s="37">
        <f>SUM(D16:D24)</f>
        <v>9934</v>
      </c>
      <c r="E25" s="38">
        <f t="shared" si="0"/>
        <v>-28.558072635742537</v>
      </c>
      <c r="F25" s="37">
        <f>SUM(F16:F24)</f>
        <v>100</v>
      </c>
      <c r="G25" s="37">
        <f t="shared" ref="G25:H25" si="5">SUM(G16:G24)</f>
        <v>48502</v>
      </c>
      <c r="H25" s="37">
        <f t="shared" si="5"/>
        <v>69990</v>
      </c>
      <c r="I25" s="38">
        <f t="shared" si="2"/>
        <v>44.303327697826901</v>
      </c>
      <c r="J25" s="37">
        <f>SUM(J16:J24)</f>
        <v>100</v>
      </c>
      <c r="K25" s="4"/>
      <c r="L25" s="37">
        <f t="shared" ref="L25:M25" si="6">SUM(L16:L24)</f>
        <v>292688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B8" sqref="B8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269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268</v>
      </c>
      <c r="D14" s="96"/>
      <c r="E14" s="94" t="s">
        <v>253</v>
      </c>
      <c r="F14" s="95" t="s">
        <v>310</v>
      </c>
      <c r="G14" s="69"/>
      <c r="H14" s="96" t="s">
        <v>268</v>
      </c>
      <c r="I14" s="96"/>
      <c r="J14" s="94" t="s">
        <v>253</v>
      </c>
      <c r="K14" s="95" t="s">
        <v>310</v>
      </c>
      <c r="L14" s="32"/>
      <c r="M14" s="96" t="s">
        <v>268</v>
      </c>
      <c r="N14" s="96"/>
      <c r="O14" s="94" t="s">
        <v>253</v>
      </c>
      <c r="P14" s="95" t="s">
        <v>310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2016</v>
      </c>
      <c r="D15" s="31">
        <v>2017</v>
      </c>
      <c r="E15" s="94"/>
      <c r="F15" s="95"/>
      <c r="G15" s="69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270</v>
      </c>
      <c r="C17" s="35">
        <v>5329</v>
      </c>
      <c r="D17" s="35">
        <v>5639</v>
      </c>
      <c r="E17" s="36">
        <f t="shared" ref="E17:E19" si="0">IF(ISBLANK(D17),"",(IFERROR(((D17/C17-1)*100),"")))</f>
        <v>5.817226496528427</v>
      </c>
      <c r="F17" s="35">
        <v>228337</v>
      </c>
      <c r="G17" s="69"/>
      <c r="H17" s="35">
        <v>2109</v>
      </c>
      <c r="I17" s="35">
        <v>2475</v>
      </c>
      <c r="J17" s="36">
        <f t="shared" ref="J17:J19" si="1">IF(ISBLANK(I17),"",(IFERROR(((I17/H17-1)*100),"")))</f>
        <v>17.354196301564716</v>
      </c>
      <c r="K17" s="35">
        <v>94422</v>
      </c>
      <c r="L17" s="32"/>
      <c r="M17" s="35">
        <v>3220</v>
      </c>
      <c r="N17" s="35">
        <v>3164</v>
      </c>
      <c r="O17" s="36">
        <f t="shared" ref="O17:O19" si="2">IF(ISBLANK(N17),"",(IFERROR(((N17/M17-1)*100),"")))</f>
        <v>-1.7391304347826098</v>
      </c>
      <c r="P17" s="35">
        <v>133915</v>
      </c>
      <c r="Q17" s="76"/>
      <c r="R17" s="69"/>
      <c r="S17" s="73"/>
      <c r="T17" s="73"/>
    </row>
    <row r="18" spans="1:20" s="2" customFormat="1" ht="15.75">
      <c r="A18" s="22"/>
      <c r="B18" s="34" t="s">
        <v>271</v>
      </c>
      <c r="C18" s="35">
        <v>3178</v>
      </c>
      <c r="D18" s="35">
        <v>6295</v>
      </c>
      <c r="E18" s="36">
        <f t="shared" si="0"/>
        <v>98.080553807426057</v>
      </c>
      <c r="F18" s="35">
        <v>234632</v>
      </c>
      <c r="G18" s="69"/>
      <c r="H18" s="35">
        <v>1267</v>
      </c>
      <c r="I18" s="35">
        <v>2603</v>
      </c>
      <c r="J18" s="36">
        <f t="shared" si="1"/>
        <v>105.44593528018945</v>
      </c>
      <c r="K18" s="35">
        <v>97025</v>
      </c>
      <c r="L18" s="32"/>
      <c r="M18" s="35">
        <v>1911</v>
      </c>
      <c r="N18" s="35">
        <v>3692</v>
      </c>
      <c r="O18" s="36">
        <f t="shared" si="2"/>
        <v>93.197278911564624</v>
      </c>
      <c r="P18" s="35">
        <v>137607</v>
      </c>
      <c r="Q18" s="76"/>
      <c r="R18" s="69"/>
      <c r="S18" s="73"/>
      <c r="T18" s="73"/>
    </row>
    <row r="19" spans="1:20" s="2" customFormat="1" ht="15.75">
      <c r="A19" s="22"/>
      <c r="B19" s="34" t="s">
        <v>272</v>
      </c>
      <c r="C19" s="35">
        <v>2900</v>
      </c>
      <c r="D19" s="35">
        <v>10675</v>
      </c>
      <c r="E19" s="36">
        <f t="shared" si="0"/>
        <v>268.10344827586204</v>
      </c>
      <c r="F19" s="35">
        <v>245307</v>
      </c>
      <c r="G19" s="69"/>
      <c r="H19" s="35">
        <v>1214</v>
      </c>
      <c r="I19" s="35">
        <v>4468</v>
      </c>
      <c r="J19" s="36">
        <f t="shared" si="1"/>
        <v>268.03953871499175</v>
      </c>
      <c r="K19" s="35">
        <v>101493</v>
      </c>
      <c r="L19" s="85"/>
      <c r="M19" s="35">
        <v>1686</v>
      </c>
      <c r="N19" s="35">
        <v>6207</v>
      </c>
      <c r="O19" s="36">
        <f t="shared" si="2"/>
        <v>268.14946619217085</v>
      </c>
      <c r="P19" s="35">
        <v>143814</v>
      </c>
      <c r="Q19" s="76"/>
      <c r="R19" s="69"/>
      <c r="S19" s="73"/>
      <c r="T19" s="73"/>
    </row>
    <row r="20" spans="1:20" s="2" customFormat="1" ht="15.75">
      <c r="A20" s="22"/>
      <c r="B20" s="34" t="s">
        <v>273</v>
      </c>
      <c r="C20" s="35">
        <v>3593</v>
      </c>
      <c r="D20" s="35">
        <v>7879</v>
      </c>
      <c r="E20" s="36">
        <f>IF(ISBLANK(D20),"",(IFERROR(((D20/C20-1)*100),"")))</f>
        <v>119.28750347898691</v>
      </c>
      <c r="F20" s="35">
        <v>253186</v>
      </c>
      <c r="G20" s="69"/>
      <c r="H20" s="35">
        <v>1484</v>
      </c>
      <c r="I20" s="35">
        <v>3508</v>
      </c>
      <c r="J20" s="36">
        <f>IF(ISBLANK(I20),"",(IFERROR(((I20/H20-1)*100),"")))</f>
        <v>136.38814016172506</v>
      </c>
      <c r="K20" s="35">
        <v>105001</v>
      </c>
      <c r="L20" s="85"/>
      <c r="M20" s="35">
        <v>2109</v>
      </c>
      <c r="N20" s="35">
        <v>4371</v>
      </c>
      <c r="O20" s="36">
        <f>IF(ISBLANK(N20),"",(IFERROR(((N20/M20-1)*100),"")))</f>
        <v>107.25462304409672</v>
      </c>
      <c r="P20" s="35">
        <v>148185</v>
      </c>
      <c r="Q20" s="76"/>
      <c r="R20" s="69"/>
      <c r="S20" s="73"/>
      <c r="T20" s="73"/>
    </row>
    <row r="21" spans="1:20" s="2" customFormat="1" ht="15.75">
      <c r="A21" s="22"/>
      <c r="B21" s="34" t="s">
        <v>274</v>
      </c>
      <c r="C21" s="35">
        <v>4289</v>
      </c>
      <c r="D21" s="35">
        <v>10068</v>
      </c>
      <c r="E21" s="36">
        <f t="shared" ref="E21:E29" si="3">IF(ISBLANK(D21),"",(IFERROR(((D21/C21-1)*100),"")))</f>
        <v>134.74003264164142</v>
      </c>
      <c r="F21" s="35">
        <v>263254</v>
      </c>
      <c r="G21" s="69"/>
      <c r="H21" s="35">
        <v>1878</v>
      </c>
      <c r="I21" s="35">
        <v>4701</v>
      </c>
      <c r="J21" s="36">
        <f t="shared" ref="J21:J29" si="4">IF(ISBLANK(I21),"",(IFERROR(((I21/H21-1)*100),"")))</f>
        <v>150.31948881789137</v>
      </c>
      <c r="K21" s="35">
        <v>109702</v>
      </c>
      <c r="L21" s="32"/>
      <c r="M21" s="35">
        <v>2411</v>
      </c>
      <c r="N21" s="35">
        <v>5367</v>
      </c>
      <c r="O21" s="36">
        <f t="shared" ref="O21:O29" si="5">IF(ISBLANK(N21),"",(IFERROR(((N21/M21-1)*100),"")))</f>
        <v>122.60472832849439</v>
      </c>
      <c r="P21" s="35">
        <v>153552</v>
      </c>
      <c r="Q21" s="76"/>
      <c r="R21" s="69"/>
      <c r="S21" s="73"/>
      <c r="T21" s="73"/>
    </row>
    <row r="22" spans="1:20" s="2" customFormat="1" ht="15.75">
      <c r="A22" s="22"/>
      <c r="B22" s="34" t="s">
        <v>275</v>
      </c>
      <c r="C22" s="35">
        <v>5949</v>
      </c>
      <c r="D22" s="35">
        <v>10460</v>
      </c>
      <c r="E22" s="36">
        <f t="shared" si="3"/>
        <v>75.827870230290813</v>
      </c>
      <c r="F22" s="35">
        <v>273714</v>
      </c>
      <c r="G22" s="69"/>
      <c r="H22" s="35">
        <v>2421</v>
      </c>
      <c r="I22" s="35">
        <v>4684</v>
      </c>
      <c r="J22" s="36">
        <f t="shared" si="4"/>
        <v>93.473771168938441</v>
      </c>
      <c r="K22" s="35">
        <v>114386</v>
      </c>
      <c r="L22" s="32"/>
      <c r="M22" s="35">
        <v>3528</v>
      </c>
      <c r="N22" s="35">
        <v>5776</v>
      </c>
      <c r="O22" s="36">
        <f t="shared" si="5"/>
        <v>63.718820861677997</v>
      </c>
      <c r="P22" s="35">
        <v>159328</v>
      </c>
      <c r="Q22" s="76"/>
      <c r="R22" s="69"/>
      <c r="S22" s="73"/>
      <c r="T22" s="73"/>
    </row>
    <row r="23" spans="1:20" s="2" customFormat="1" ht="15.75">
      <c r="A23" s="22"/>
      <c r="B23" s="34" t="s">
        <v>276</v>
      </c>
      <c r="C23" s="35">
        <v>9359</v>
      </c>
      <c r="D23" s="35">
        <v>9040</v>
      </c>
      <c r="E23" s="36">
        <f t="shared" si="3"/>
        <v>-3.4084838123731198</v>
      </c>
      <c r="F23" s="35">
        <v>282754</v>
      </c>
      <c r="G23" s="69"/>
      <c r="H23" s="35">
        <v>3862</v>
      </c>
      <c r="I23" s="35">
        <v>3943</v>
      </c>
      <c r="J23" s="36">
        <f t="shared" si="4"/>
        <v>2.0973588814086064</v>
      </c>
      <c r="K23" s="35">
        <v>118329</v>
      </c>
      <c r="L23" s="32"/>
      <c r="M23" s="35">
        <v>5497</v>
      </c>
      <c r="N23" s="35">
        <v>5097</v>
      </c>
      <c r="O23" s="36">
        <f t="shared" si="5"/>
        <v>-7.2766963798435498</v>
      </c>
      <c r="P23" s="35">
        <v>164425</v>
      </c>
      <c r="Q23" s="76"/>
      <c r="R23" s="69"/>
      <c r="S23" s="73"/>
      <c r="T23" s="73"/>
    </row>
    <row r="24" spans="1:20" s="2" customFormat="1" ht="15.75">
      <c r="A24" s="22"/>
      <c r="B24" s="34" t="s">
        <v>277</v>
      </c>
      <c r="C24" s="35">
        <v>13905</v>
      </c>
      <c r="D24" s="102">
        <v>9934</v>
      </c>
      <c r="E24" s="103">
        <f t="shared" si="3"/>
        <v>-28.558072635742537</v>
      </c>
      <c r="F24" s="102">
        <v>292688</v>
      </c>
      <c r="G24" s="69"/>
      <c r="H24" s="35">
        <v>5749</v>
      </c>
      <c r="I24" s="102">
        <v>4471</v>
      </c>
      <c r="J24" s="103">
        <f t="shared" si="4"/>
        <v>-22.229953035310491</v>
      </c>
      <c r="K24" s="102">
        <v>122800</v>
      </c>
      <c r="L24" s="32"/>
      <c r="M24" s="35">
        <v>8156</v>
      </c>
      <c r="N24" s="102">
        <v>5463</v>
      </c>
      <c r="O24" s="103">
        <f t="shared" si="5"/>
        <v>-33.018636586562046</v>
      </c>
      <c r="P24" s="102">
        <v>169888</v>
      </c>
      <c r="Q24" s="76"/>
      <c r="R24" s="69"/>
      <c r="S24" s="73"/>
      <c r="T24" s="73"/>
    </row>
    <row r="25" spans="1:20" s="2" customFormat="1" ht="15.75">
      <c r="A25" s="22"/>
      <c r="B25" s="34" t="s">
        <v>278</v>
      </c>
      <c r="C25" s="35">
        <v>9587</v>
      </c>
      <c r="D25" s="35"/>
      <c r="E25" s="36" t="str">
        <f t="shared" si="3"/>
        <v/>
      </c>
      <c r="F25" s="35"/>
      <c r="G25" s="69"/>
      <c r="H25" s="35">
        <v>4199</v>
      </c>
      <c r="I25" s="35"/>
      <c r="J25" s="36" t="str">
        <f t="shared" si="4"/>
        <v/>
      </c>
      <c r="K25" s="35"/>
      <c r="L25" s="32"/>
      <c r="M25" s="35">
        <v>5388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279</v>
      </c>
      <c r="C26" s="35">
        <v>8365</v>
      </c>
      <c r="D26" s="35"/>
      <c r="E26" s="36" t="str">
        <f t="shared" si="3"/>
        <v/>
      </c>
      <c r="F26" s="35"/>
      <c r="G26" s="69"/>
      <c r="H26" s="35">
        <v>3614</v>
      </c>
      <c r="I26" s="35"/>
      <c r="J26" s="36" t="str">
        <f t="shared" si="4"/>
        <v/>
      </c>
      <c r="K26" s="35"/>
      <c r="L26" s="32"/>
      <c r="M26" s="35">
        <v>4751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280</v>
      </c>
      <c r="C27" s="35">
        <v>7536</v>
      </c>
      <c r="D27" s="35"/>
      <c r="E27" s="36" t="str">
        <f t="shared" si="3"/>
        <v/>
      </c>
      <c r="F27" s="35"/>
      <c r="G27" s="69"/>
      <c r="H27" s="35">
        <v>3374</v>
      </c>
      <c r="I27" s="35"/>
      <c r="J27" s="36" t="str">
        <f t="shared" si="4"/>
        <v/>
      </c>
      <c r="K27" s="35"/>
      <c r="L27" s="32"/>
      <c r="M27" s="35">
        <v>4162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281</v>
      </c>
      <c r="C28" s="35">
        <v>5491</v>
      </c>
      <c r="D28" s="35"/>
      <c r="E28" s="36" t="str">
        <f t="shared" si="3"/>
        <v/>
      </c>
      <c r="F28" s="35"/>
      <c r="G28" s="69"/>
      <c r="H28" s="35">
        <v>2471</v>
      </c>
      <c r="I28" s="35"/>
      <c r="J28" s="36" t="str">
        <f t="shared" si="4"/>
        <v/>
      </c>
      <c r="K28" s="35"/>
      <c r="L28" s="32"/>
      <c r="M28" s="35">
        <v>3020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282</v>
      </c>
      <c r="C29" s="78">
        <f>SUM(C17:C28)</f>
        <v>79481</v>
      </c>
      <c r="D29" s="78">
        <f>SUM(D17:D28)</f>
        <v>69990</v>
      </c>
      <c r="E29" s="77">
        <f t="shared" si="3"/>
        <v>-11.941218656031005</v>
      </c>
      <c r="F29" s="78"/>
      <c r="G29" s="82"/>
      <c r="H29" s="78">
        <f>SUM(H17:H28)</f>
        <v>33642</v>
      </c>
      <c r="I29" s="78">
        <f>SUM(I17:I28)</f>
        <v>30853</v>
      </c>
      <c r="J29" s="77">
        <f t="shared" si="4"/>
        <v>-8.2902324475358178</v>
      </c>
      <c r="K29" s="78"/>
      <c r="L29" s="82"/>
      <c r="M29" s="78">
        <f>SUM(M17:M28)</f>
        <v>45839</v>
      </c>
      <c r="N29" s="78">
        <f>SUM(N17:N28)</f>
        <v>39137</v>
      </c>
      <c r="O29" s="77">
        <f t="shared" si="5"/>
        <v>-14.62073779969022</v>
      </c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8">
        <f>SUM(C17:C24)</f>
        <v>48502</v>
      </c>
      <c r="D32" s="78">
        <f>SUM(D17:D24)</f>
        <v>69990</v>
      </c>
      <c r="E32" s="77">
        <f>(D32/C32-1)*100</f>
        <v>44.303327697826901</v>
      </c>
      <c r="G32" s="21"/>
      <c r="H32" s="78">
        <f>SUM(H17:H24)</f>
        <v>19984</v>
      </c>
      <c r="I32" s="78">
        <f>SUM(I17:I24)</f>
        <v>30853</v>
      </c>
      <c r="J32" s="77">
        <f>(I32/H32-1)*100</f>
        <v>54.388510808646927</v>
      </c>
      <c r="K32" s="21"/>
      <c r="L32" s="21"/>
      <c r="M32" s="78">
        <f>SUM(M17:M24)</f>
        <v>28518</v>
      </c>
      <c r="N32" s="78">
        <f>SUM(N17:N24)</f>
        <v>39137</v>
      </c>
      <c r="O32" s="77">
        <f>(N32/M32-1)*100</f>
        <v>37.236131566028476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44.303327697826901</v>
      </c>
      <c r="E33" s="21"/>
      <c r="F33" s="79"/>
      <c r="G33" s="21"/>
      <c r="H33" s="79"/>
      <c r="I33" s="77">
        <f>(I32/H32-1)*100</f>
        <v>54.388510808646927</v>
      </c>
      <c r="J33" s="21"/>
      <c r="K33" s="21"/>
      <c r="L33" s="21"/>
      <c r="M33" s="79"/>
      <c r="N33" s="77">
        <f>(N32/M32-1)*100</f>
        <v>37.236131566028476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4">
        <f>C24</f>
        <v>13905</v>
      </c>
      <c r="E40" s="84">
        <f>D24</f>
        <v>9934</v>
      </c>
      <c r="F40" s="21"/>
      <c r="G40" s="21"/>
      <c r="H40" s="21" t="s">
        <v>303</v>
      </c>
      <c r="I40" s="84">
        <f>H24</f>
        <v>5749</v>
      </c>
      <c r="J40" s="84">
        <f>I24</f>
        <v>4471</v>
      </c>
      <c r="K40" s="21"/>
      <c r="L40" s="21"/>
      <c r="M40" s="21" t="s">
        <v>303</v>
      </c>
      <c r="N40" s="84">
        <f>M24</f>
        <v>8156</v>
      </c>
      <c r="O40" s="84">
        <f>N24</f>
        <v>5463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B24</f>
        <v xml:space="preserve">  Agosto</v>
      </c>
      <c r="E41" s="21"/>
      <c r="F41" s="21"/>
      <c r="G41" s="21"/>
      <c r="H41" s="21" t="s">
        <v>304</v>
      </c>
      <c r="I41" s="21" t="str">
        <f>B24</f>
        <v xml:space="preserve">  Agosto</v>
      </c>
      <c r="J41" s="21"/>
      <c r="K41" s="21"/>
      <c r="L41" s="21"/>
      <c r="M41" s="21" t="str">
        <f>B20</f>
        <v xml:space="preserve">  Abril</v>
      </c>
      <c r="N41" s="21" t="str">
        <f>B24</f>
        <v xml:space="preserve">  Agosto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268</v>
      </c>
      <c r="D14" s="96"/>
      <c r="E14" s="94" t="s">
        <v>253</v>
      </c>
      <c r="F14" s="95" t="s">
        <v>310</v>
      </c>
      <c r="H14" s="96" t="s">
        <v>268</v>
      </c>
      <c r="I14" s="96"/>
      <c r="J14" s="94" t="s">
        <v>253</v>
      </c>
      <c r="K14" s="95" t="s">
        <v>310</v>
      </c>
      <c r="L14" s="32"/>
      <c r="M14" s="96" t="s">
        <v>268</v>
      </c>
      <c r="N14" s="96"/>
      <c r="O14" s="94" t="s">
        <v>253</v>
      </c>
      <c r="P14" s="95" t="s">
        <v>310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2016</v>
      </c>
      <c r="D15" s="31">
        <v>2017</v>
      </c>
      <c r="E15" s="94"/>
      <c r="F15" s="95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270</v>
      </c>
      <c r="C17" s="35">
        <v>2891</v>
      </c>
      <c r="D17" s="35">
        <v>2898</v>
      </c>
      <c r="E17" s="36">
        <f t="shared" ref="E17:E19" si="0">IF(ISBLANK(D17),"",(IFERROR(((D17/C17-1)*100),"")))</f>
        <v>0.2421307506053294</v>
      </c>
      <c r="F17" s="35">
        <v>109908</v>
      </c>
      <c r="G17" s="69"/>
      <c r="H17" s="35">
        <v>1910</v>
      </c>
      <c r="I17" s="35">
        <v>2051</v>
      </c>
      <c r="J17" s="36">
        <f t="shared" ref="J17:J19" si="1">IF(ISBLANK(I17),"",(IFERROR(((I17/H17-1)*100),"")))</f>
        <v>7.3821989528795706</v>
      </c>
      <c r="K17" s="35">
        <v>89190</v>
      </c>
      <c r="L17" s="32"/>
      <c r="M17" s="35">
        <v>503</v>
      </c>
      <c r="N17" s="35">
        <v>622</v>
      </c>
      <c r="O17" s="36">
        <f t="shared" ref="O17:O19" si="2">IF(ISBLANK(N17),"",(IFERROR(((N17/M17-1)*100),"")))</f>
        <v>23.658051689860837</v>
      </c>
      <c r="P17" s="35">
        <v>28977</v>
      </c>
      <c r="Q17" s="76"/>
      <c r="R17" s="73"/>
      <c r="S17" s="73"/>
    </row>
    <row r="18" spans="1:19" s="2" customFormat="1" ht="15.75">
      <c r="A18" s="22"/>
      <c r="B18" s="34" t="s">
        <v>271</v>
      </c>
      <c r="C18" s="35">
        <v>1764</v>
      </c>
      <c r="D18" s="35">
        <v>3292</v>
      </c>
      <c r="E18" s="36">
        <f t="shared" si="0"/>
        <v>86.621315192743765</v>
      </c>
      <c r="F18" s="35">
        <v>113200</v>
      </c>
      <c r="G18" s="69"/>
      <c r="H18" s="35">
        <v>1120</v>
      </c>
      <c r="I18" s="35">
        <v>2224</v>
      </c>
      <c r="J18" s="36">
        <f t="shared" si="1"/>
        <v>98.571428571428584</v>
      </c>
      <c r="K18" s="35">
        <v>91414</v>
      </c>
      <c r="L18" s="32"/>
      <c r="M18" s="35">
        <v>287</v>
      </c>
      <c r="N18" s="35">
        <v>698</v>
      </c>
      <c r="O18" s="36">
        <f t="shared" si="2"/>
        <v>143.20557491289199</v>
      </c>
      <c r="P18" s="35">
        <v>29675</v>
      </c>
      <c r="Q18" s="76"/>
      <c r="R18" s="73"/>
      <c r="S18" s="73"/>
    </row>
    <row r="19" spans="1:19" s="2" customFormat="1" ht="15.75">
      <c r="A19" s="22"/>
      <c r="B19" s="34" t="s">
        <v>272</v>
      </c>
      <c r="C19" s="35">
        <v>1580</v>
      </c>
      <c r="D19" s="35">
        <v>5484</v>
      </c>
      <c r="E19" s="36">
        <f t="shared" si="0"/>
        <v>247.08860759493669</v>
      </c>
      <c r="F19" s="35">
        <v>118684</v>
      </c>
      <c r="G19" s="69"/>
      <c r="H19" s="35">
        <v>1052</v>
      </c>
      <c r="I19" s="35">
        <v>3754</v>
      </c>
      <c r="J19" s="36">
        <f t="shared" si="1"/>
        <v>256.84410646387835</v>
      </c>
      <c r="K19" s="35">
        <v>95168</v>
      </c>
      <c r="L19" s="85"/>
      <c r="M19" s="35">
        <v>261</v>
      </c>
      <c r="N19" s="35">
        <v>1257</v>
      </c>
      <c r="O19" s="36">
        <f t="shared" si="2"/>
        <v>381.60919540229889</v>
      </c>
      <c r="P19" s="35">
        <v>30932</v>
      </c>
      <c r="Q19" s="76"/>
      <c r="R19" s="73"/>
      <c r="S19" s="73"/>
    </row>
    <row r="20" spans="1:19" s="2" customFormat="1" ht="15.75">
      <c r="A20" s="22"/>
      <c r="B20" s="34" t="s">
        <v>273</v>
      </c>
      <c r="C20" s="35">
        <v>1940</v>
      </c>
      <c r="D20" s="35">
        <v>4051</v>
      </c>
      <c r="E20" s="36">
        <f>IF(ISBLANK(D20),"",(IFERROR(((D20/C20-1)*100),"")))</f>
        <v>108.81443298969073</v>
      </c>
      <c r="F20" s="35">
        <v>122735</v>
      </c>
      <c r="G20" s="69"/>
      <c r="H20" s="35">
        <v>1298</v>
      </c>
      <c r="I20" s="35">
        <v>2712</v>
      </c>
      <c r="J20" s="36">
        <f>IF(ISBLANK(I20),"",(IFERROR(((I20/H20-1)*100),"")))</f>
        <v>108.93682588597842</v>
      </c>
      <c r="K20" s="35">
        <v>97880</v>
      </c>
      <c r="L20" s="85"/>
      <c r="M20" s="35">
        <v>349</v>
      </c>
      <c r="N20" s="35">
        <v>948</v>
      </c>
      <c r="O20" s="36">
        <f>IF(ISBLANK(N20),"",(IFERROR(((N20/M20-1)*100),"")))</f>
        <v>171.63323782234957</v>
      </c>
      <c r="P20" s="35">
        <v>31880</v>
      </c>
      <c r="Q20" s="76"/>
      <c r="R20" s="73"/>
      <c r="S20" s="73"/>
    </row>
    <row r="21" spans="1:19" s="2" customFormat="1" ht="15.75">
      <c r="A21" s="22"/>
      <c r="B21" s="34" t="s">
        <v>274</v>
      </c>
      <c r="C21" s="35">
        <v>2102</v>
      </c>
      <c r="D21" s="35">
        <v>5032</v>
      </c>
      <c r="E21" s="36">
        <f t="shared" ref="E21:E29" si="3">IF(ISBLANK(D21),"",(IFERROR(((D21/C21-1)*100),"")))</f>
        <v>139.39105613701236</v>
      </c>
      <c r="F21" s="35">
        <v>127767</v>
      </c>
      <c r="G21" s="69"/>
      <c r="H21" s="35">
        <v>1648</v>
      </c>
      <c r="I21" s="35">
        <v>3547</v>
      </c>
      <c r="J21" s="36">
        <f t="shared" ref="J21:J29" si="4">IF(ISBLANK(I21),"",(IFERROR(((I21/H21-1)*100),"")))</f>
        <v>115.23058252427182</v>
      </c>
      <c r="K21" s="35">
        <v>101427</v>
      </c>
      <c r="L21" s="32"/>
      <c r="M21" s="35">
        <v>523</v>
      </c>
      <c r="N21" s="35">
        <v>1328</v>
      </c>
      <c r="O21" s="36">
        <f t="shared" ref="O21:O29" si="5">IF(ISBLANK(N21),"",(IFERROR(((N21/M21-1)*100),"")))</f>
        <v>153.91969407265776</v>
      </c>
      <c r="P21" s="35">
        <v>33208</v>
      </c>
      <c r="Q21" s="76"/>
      <c r="R21" s="73"/>
      <c r="S21" s="73"/>
    </row>
    <row r="22" spans="1:19" s="2" customFormat="1" ht="15.75">
      <c r="A22" s="22"/>
      <c r="B22" s="34" t="s">
        <v>275</v>
      </c>
      <c r="C22" s="35">
        <v>3014</v>
      </c>
      <c r="D22" s="35">
        <v>5515</v>
      </c>
      <c r="E22" s="36">
        <f t="shared" si="3"/>
        <v>82.9794293297943</v>
      </c>
      <c r="F22" s="35">
        <v>133282</v>
      </c>
      <c r="G22" s="69"/>
      <c r="H22" s="35">
        <v>2203</v>
      </c>
      <c r="I22" s="35">
        <v>3593</v>
      </c>
      <c r="J22" s="36">
        <f t="shared" si="4"/>
        <v>63.09577848388561</v>
      </c>
      <c r="K22" s="35">
        <v>105020</v>
      </c>
      <c r="L22" s="32"/>
      <c r="M22" s="35">
        <v>706</v>
      </c>
      <c r="N22" s="35">
        <v>1178</v>
      </c>
      <c r="O22" s="36">
        <f t="shared" si="5"/>
        <v>66.855524079320119</v>
      </c>
      <c r="P22" s="35">
        <v>34386</v>
      </c>
      <c r="Q22" s="76"/>
      <c r="R22" s="73"/>
      <c r="S22" s="73"/>
    </row>
    <row r="23" spans="1:19" s="2" customFormat="1" ht="15.75">
      <c r="A23" s="22"/>
      <c r="B23" s="34" t="s">
        <v>276</v>
      </c>
      <c r="C23" s="35">
        <v>4613</v>
      </c>
      <c r="D23" s="35">
        <v>4688</v>
      </c>
      <c r="E23" s="36">
        <f t="shared" si="3"/>
        <v>1.6258400173422949</v>
      </c>
      <c r="F23" s="35">
        <v>137970</v>
      </c>
      <c r="G23" s="69"/>
      <c r="H23" s="35">
        <v>3465</v>
      </c>
      <c r="I23" s="35">
        <v>3278</v>
      </c>
      <c r="J23" s="36">
        <f t="shared" si="4"/>
        <v>-5.3968253968253999</v>
      </c>
      <c r="K23" s="35">
        <v>108298</v>
      </c>
      <c r="L23" s="32"/>
      <c r="M23" s="35">
        <v>1202</v>
      </c>
      <c r="N23" s="35">
        <v>970</v>
      </c>
      <c r="O23" s="36">
        <f t="shared" si="5"/>
        <v>-19.301164725457575</v>
      </c>
      <c r="P23" s="35">
        <v>35356</v>
      </c>
      <c r="Q23" s="76"/>
      <c r="R23" s="73"/>
      <c r="S23" s="73"/>
    </row>
    <row r="24" spans="1:19" s="2" customFormat="1" ht="15.75">
      <c r="A24" s="22"/>
      <c r="B24" s="34" t="s">
        <v>277</v>
      </c>
      <c r="C24" s="35">
        <v>6970</v>
      </c>
      <c r="D24" s="102">
        <v>4947</v>
      </c>
      <c r="E24" s="103">
        <f t="shared" si="3"/>
        <v>-29.024390243902442</v>
      </c>
      <c r="F24" s="102">
        <v>142917</v>
      </c>
      <c r="G24" s="69"/>
      <c r="H24" s="35">
        <v>5261</v>
      </c>
      <c r="I24" s="102">
        <v>3603</v>
      </c>
      <c r="J24" s="103">
        <f t="shared" si="4"/>
        <v>-31.514921117658233</v>
      </c>
      <c r="K24" s="102">
        <v>111901</v>
      </c>
      <c r="L24" s="32"/>
      <c r="M24" s="35">
        <v>1560</v>
      </c>
      <c r="N24" s="102">
        <v>1191</v>
      </c>
      <c r="O24" s="103">
        <f t="shared" si="5"/>
        <v>-23.65384615384616</v>
      </c>
      <c r="P24" s="102">
        <v>36547</v>
      </c>
      <c r="Q24" s="76"/>
      <c r="R24" s="73"/>
      <c r="S24" s="73"/>
    </row>
    <row r="25" spans="1:19" s="2" customFormat="1" ht="15.75">
      <c r="A25" s="22"/>
      <c r="B25" s="34" t="s">
        <v>278</v>
      </c>
      <c r="C25" s="35">
        <v>4623</v>
      </c>
      <c r="D25" s="35"/>
      <c r="E25" s="36" t="str">
        <f t="shared" si="3"/>
        <v/>
      </c>
      <c r="F25" s="35"/>
      <c r="G25" s="69"/>
      <c r="H25" s="35">
        <v>3688</v>
      </c>
      <c r="I25" s="35"/>
      <c r="J25" s="36" t="str">
        <f t="shared" si="4"/>
        <v/>
      </c>
      <c r="K25" s="35"/>
      <c r="L25" s="32"/>
      <c r="M25" s="35">
        <v>1198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279</v>
      </c>
      <c r="C26" s="35">
        <v>4003</v>
      </c>
      <c r="D26" s="35"/>
      <c r="E26" s="36" t="str">
        <f t="shared" si="3"/>
        <v/>
      </c>
      <c r="F26" s="35"/>
      <c r="G26" s="69"/>
      <c r="H26" s="35">
        <v>3175</v>
      </c>
      <c r="I26" s="35"/>
      <c r="J26" s="36" t="str">
        <f t="shared" si="4"/>
        <v/>
      </c>
      <c r="K26" s="35"/>
      <c r="L26" s="32"/>
      <c r="M26" s="35">
        <v>1083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280</v>
      </c>
      <c r="C27" s="35">
        <v>3517</v>
      </c>
      <c r="D27" s="35"/>
      <c r="E27" s="36" t="str">
        <f t="shared" si="3"/>
        <v/>
      </c>
      <c r="F27" s="35"/>
      <c r="G27" s="69"/>
      <c r="H27" s="35">
        <v>2790</v>
      </c>
      <c r="I27" s="35"/>
      <c r="J27" s="36" t="str">
        <f t="shared" si="4"/>
        <v/>
      </c>
      <c r="K27" s="35"/>
      <c r="L27" s="32"/>
      <c r="M27" s="35">
        <v>1054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281</v>
      </c>
      <c r="C28" s="35">
        <v>2634</v>
      </c>
      <c r="D28" s="35"/>
      <c r="E28" s="36" t="str">
        <f t="shared" si="3"/>
        <v/>
      </c>
      <c r="F28" s="35"/>
      <c r="G28" s="69"/>
      <c r="H28" s="35">
        <v>1989</v>
      </c>
      <c r="I28" s="35"/>
      <c r="J28" s="36" t="str">
        <f t="shared" si="4"/>
        <v/>
      </c>
      <c r="K28" s="35"/>
      <c r="L28" s="32"/>
      <c r="M28" s="35">
        <v>750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282</v>
      </c>
      <c r="C29" s="78">
        <f>SUM(C17:C28)</f>
        <v>39651</v>
      </c>
      <c r="D29" s="78">
        <f>SUM(D17:D28)</f>
        <v>35907</v>
      </c>
      <c r="E29" s="77">
        <f t="shared" si="3"/>
        <v>-9.4423848074449594</v>
      </c>
      <c r="F29" s="78">
        <f t="shared" ref="F29" si="6">IF(ISBLANK(D29),"",(IFERROR(((D29+F28)),"")))</f>
        <v>35907</v>
      </c>
      <c r="G29" s="82"/>
      <c r="H29" s="78">
        <f>SUM(H17:H28)</f>
        <v>29599</v>
      </c>
      <c r="I29" s="78">
        <f>SUM(I17:I28)</f>
        <v>24762</v>
      </c>
      <c r="J29" s="77">
        <f t="shared" si="4"/>
        <v>-16.341768302983205</v>
      </c>
      <c r="K29" s="78">
        <f t="shared" ref="K29" si="7">IF(ISBLANK(I29),"",(IFERROR(((I29+K28)),"")))</f>
        <v>24762</v>
      </c>
      <c r="L29" s="82"/>
      <c r="M29" s="78">
        <f>SUM(M17:M28)</f>
        <v>9476</v>
      </c>
      <c r="N29" s="78">
        <f>SUM(N17:N28)</f>
        <v>8192</v>
      </c>
      <c r="O29" s="77">
        <f t="shared" si="5"/>
        <v>-13.550021105951881</v>
      </c>
      <c r="P29" s="78">
        <f t="shared" ref="P29" si="8">IF(ISBLANK(N29),"",(IFERROR(((N29+P28)),"")))</f>
        <v>8192</v>
      </c>
      <c r="Q29" s="90"/>
    </row>
    <row r="30" spans="1:19" s="2" customFormat="1">
      <c r="A30" s="22"/>
      <c r="B30" s="8"/>
      <c r="C30" s="21"/>
      <c r="D30" s="21"/>
      <c r="E30" s="21"/>
      <c r="F30" s="21" t="s">
        <v>305</v>
      </c>
      <c r="G30" s="21"/>
      <c r="H30" s="21"/>
      <c r="I30" s="21"/>
      <c r="J30" s="21"/>
      <c r="K30" s="21" t="s">
        <v>305</v>
      </c>
      <c r="L30" s="21"/>
      <c r="M30" s="21"/>
      <c r="N30" s="21"/>
      <c r="O30" s="21"/>
      <c r="P30" s="21" t="s">
        <v>305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284</v>
      </c>
      <c r="C32" s="78">
        <f>SUM(C17:C24)</f>
        <v>24874</v>
      </c>
      <c r="D32" s="78">
        <f>SUM(D17:D24)</f>
        <v>35907</v>
      </c>
      <c r="E32" s="77">
        <f>(D32/C32-1)*100</f>
        <v>44.355551981989215</v>
      </c>
      <c r="G32" s="21"/>
      <c r="H32" s="78">
        <f>SUM(H17:H24)</f>
        <v>17957</v>
      </c>
      <c r="I32" s="78">
        <f>SUM(I17:I24)</f>
        <v>24762</v>
      </c>
      <c r="J32" s="77">
        <f>(I32/H32-1)*100</f>
        <v>37.896085092164626</v>
      </c>
      <c r="K32" s="21"/>
      <c r="L32" s="21"/>
      <c r="M32" s="78">
        <f>SUM(M17:M24)</f>
        <v>5391</v>
      </c>
      <c r="N32" s="78">
        <f>SUM(N17:N24)</f>
        <v>8192</v>
      </c>
      <c r="O32" s="77">
        <f>(N32/M32-1)*100</f>
        <v>51.956965312557955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44.355551981989215</v>
      </c>
      <c r="E33" s="21"/>
      <c r="F33" s="79"/>
      <c r="G33" s="21"/>
      <c r="H33" s="79"/>
      <c r="I33" s="77">
        <f>(I32/H32-1)*100</f>
        <v>37.896085092164626</v>
      </c>
      <c r="J33" s="21"/>
      <c r="K33" s="21"/>
      <c r="L33" s="21"/>
      <c r="M33" s="79"/>
      <c r="N33" s="77">
        <f>(N32/M32-1)*100</f>
        <v>51.956965312557955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4">
        <f>C24</f>
        <v>6970</v>
      </c>
      <c r="E40" s="84">
        <f>D24</f>
        <v>4947</v>
      </c>
      <c r="F40" s="21"/>
      <c r="G40" s="21"/>
      <c r="H40" s="21" t="s">
        <v>303</v>
      </c>
      <c r="I40" s="84">
        <f>H24</f>
        <v>5261</v>
      </c>
      <c r="J40" s="84">
        <f>I24</f>
        <v>3603</v>
      </c>
      <c r="K40" s="21"/>
      <c r="L40" s="21"/>
      <c r="M40" s="21" t="s">
        <v>303</v>
      </c>
      <c r="N40" s="84">
        <f>M24</f>
        <v>1560</v>
      </c>
      <c r="O40" s="84">
        <f>N24</f>
        <v>1191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B24</f>
        <v xml:space="preserve">  Agosto</v>
      </c>
      <c r="E41" s="21"/>
      <c r="F41" s="21"/>
      <c r="G41" s="21"/>
      <c r="H41" s="21" t="s">
        <v>304</v>
      </c>
      <c r="I41" s="21" t="str">
        <f>B24</f>
        <v xml:space="preserve">  Agosto</v>
      </c>
      <c r="J41" s="21"/>
      <c r="K41" s="21"/>
      <c r="L41" s="21"/>
      <c r="M41" s="21" t="str">
        <f>B20</f>
        <v xml:space="preserve">  Abril</v>
      </c>
      <c r="N41" s="21" t="str">
        <f>B24</f>
        <v xml:space="preserve">  Agosto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254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307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4</v>
      </c>
      <c r="D16" s="35">
        <v>2</v>
      </c>
      <c r="E16" s="36">
        <f t="shared" ref="E16:E50" si="0">IF(ISBLANK(D16),"",(IFERROR(((D16/C16-1)*100),"")))</f>
        <v>-50</v>
      </c>
      <c r="F16" s="36">
        <f>+(D16*100)/$D$50</f>
        <v>2.0132876988121603E-2</v>
      </c>
      <c r="G16" s="35">
        <v>11</v>
      </c>
      <c r="H16" s="35">
        <v>21</v>
      </c>
      <c r="I16" s="36">
        <f t="shared" ref="I16:I50" si="1">IF(ISBLANK(H16),"",(IFERROR(((H16/G16-1)*100),"")))</f>
        <v>90.909090909090921</v>
      </c>
      <c r="J16" s="36">
        <f>+(H16*100)/$H$50</f>
        <v>3.0004286326618088E-2</v>
      </c>
      <c r="K16" s="81"/>
      <c r="L16" s="35">
        <v>92</v>
      </c>
      <c r="M16" s="36">
        <f>+(L16*100)/$L$50</f>
        <v>3.1432788498332698E-2</v>
      </c>
      <c r="N16" s="15"/>
    </row>
    <row r="17" spans="1:14" ht="15.75">
      <c r="A17" s="12"/>
      <c r="B17" s="34" t="s">
        <v>0</v>
      </c>
      <c r="C17" s="35">
        <v>3047</v>
      </c>
      <c r="D17" s="35">
        <v>2675</v>
      </c>
      <c r="E17" s="36">
        <f t="shared" si="0"/>
        <v>-12.208729898260584</v>
      </c>
      <c r="F17" s="36">
        <f t="shared" ref="F17:F48" si="2">+(D17*100)/$D$50</f>
        <v>26.927722971612642</v>
      </c>
      <c r="G17" s="35">
        <v>10633</v>
      </c>
      <c r="H17" s="35">
        <v>17821</v>
      </c>
      <c r="I17" s="36">
        <f t="shared" si="1"/>
        <v>67.600865230884978</v>
      </c>
      <c r="J17" s="36">
        <f t="shared" ref="J17:J48" si="3">+(H17*100)/$H$50</f>
        <v>25.462208886983856</v>
      </c>
      <c r="K17" s="81"/>
      <c r="L17" s="35">
        <v>64629</v>
      </c>
      <c r="M17" s="36">
        <f t="shared" ref="M17:M47" si="4">+(L17*100)/$L$50</f>
        <v>22.08119225933417</v>
      </c>
      <c r="N17" s="15"/>
    </row>
    <row r="18" spans="1:14" ht="15.75">
      <c r="A18" s="12"/>
      <c r="B18" s="34" t="s">
        <v>23</v>
      </c>
      <c r="C18" s="35">
        <v>143</v>
      </c>
      <c r="D18" s="35">
        <v>111</v>
      </c>
      <c r="E18" s="36">
        <f t="shared" si="0"/>
        <v>-22.377622377622373</v>
      </c>
      <c r="F18" s="36">
        <f t="shared" si="2"/>
        <v>1.117374672840749</v>
      </c>
      <c r="G18" s="35">
        <v>707</v>
      </c>
      <c r="H18" s="35">
        <v>880</v>
      </c>
      <c r="I18" s="36">
        <f t="shared" si="1"/>
        <v>24.469589816124461</v>
      </c>
      <c r="J18" s="36">
        <f t="shared" si="3"/>
        <v>1.2573224746392342</v>
      </c>
      <c r="K18" s="81"/>
      <c r="L18" s="35">
        <v>3293</v>
      </c>
      <c r="M18" s="36">
        <f t="shared" si="4"/>
        <v>1.1250888317935823</v>
      </c>
      <c r="N18" s="15"/>
    </row>
    <row r="19" spans="1:14" ht="15.75">
      <c r="A19" s="12"/>
      <c r="B19" s="34" t="s">
        <v>2</v>
      </c>
      <c r="C19" s="35">
        <v>696</v>
      </c>
      <c r="D19" s="35">
        <v>358</v>
      </c>
      <c r="E19" s="36">
        <f t="shared" si="0"/>
        <v>-48.563218390804593</v>
      </c>
      <c r="F19" s="36">
        <f t="shared" si="2"/>
        <v>3.6037849808737668</v>
      </c>
      <c r="G19" s="35">
        <v>2170</v>
      </c>
      <c r="H19" s="35">
        <v>2671</v>
      </c>
      <c r="I19" s="36">
        <f t="shared" si="1"/>
        <v>23.087557603686637</v>
      </c>
      <c r="J19" s="36">
        <f t="shared" si="3"/>
        <v>3.8162594656379483</v>
      </c>
      <c r="K19" s="81"/>
      <c r="L19" s="35">
        <v>12943</v>
      </c>
      <c r="M19" s="36">
        <f t="shared" si="4"/>
        <v>4.4221150166730441</v>
      </c>
      <c r="N19" s="15"/>
    </row>
    <row r="20" spans="1:14" ht="15.75">
      <c r="A20" s="12"/>
      <c r="B20" s="34" t="s">
        <v>230</v>
      </c>
      <c r="C20" s="35">
        <v>1311</v>
      </c>
      <c r="D20" s="35">
        <v>839</v>
      </c>
      <c r="E20" s="36">
        <f t="shared" si="0"/>
        <v>-36.003051106025929</v>
      </c>
      <c r="F20" s="36">
        <f t="shared" si="2"/>
        <v>8.4457418965170117</v>
      </c>
      <c r="G20" s="35">
        <v>5133</v>
      </c>
      <c r="H20" s="35">
        <v>6329</v>
      </c>
      <c r="I20" s="36">
        <f t="shared" si="1"/>
        <v>23.30021429962985</v>
      </c>
      <c r="J20" s="36">
        <f t="shared" si="3"/>
        <v>9.0427203886269467</v>
      </c>
      <c r="K20" s="81"/>
      <c r="L20" s="35">
        <v>28676</v>
      </c>
      <c r="M20" s="36">
        <f t="shared" si="4"/>
        <v>9.7974635106324826</v>
      </c>
      <c r="N20" s="15"/>
    </row>
    <row r="21" spans="1:14" ht="15.75">
      <c r="A21" s="12"/>
      <c r="B21" s="34" t="s">
        <v>5</v>
      </c>
      <c r="C21" s="35">
        <v>132</v>
      </c>
      <c r="D21" s="35">
        <v>52</v>
      </c>
      <c r="E21" s="36">
        <f t="shared" si="0"/>
        <v>-60.606060606060609</v>
      </c>
      <c r="F21" s="36">
        <f t="shared" si="2"/>
        <v>0.52345480169116165</v>
      </c>
      <c r="G21" s="35">
        <v>315</v>
      </c>
      <c r="H21" s="35">
        <v>519</v>
      </c>
      <c r="I21" s="36">
        <f t="shared" si="1"/>
        <v>64.761904761904759</v>
      </c>
      <c r="J21" s="36">
        <f t="shared" si="3"/>
        <v>0.74153450492927564</v>
      </c>
      <c r="K21" s="81"/>
      <c r="L21" s="35">
        <v>2812</v>
      </c>
      <c r="M21" s="36">
        <f t="shared" si="4"/>
        <v>0.96075001366642976</v>
      </c>
      <c r="N21" s="15"/>
    </row>
    <row r="22" spans="1:14" ht="15.75">
      <c r="A22" s="12"/>
      <c r="B22" s="34" t="s">
        <v>9</v>
      </c>
      <c r="C22" s="35">
        <v>141</v>
      </c>
      <c r="D22" s="35">
        <v>61</v>
      </c>
      <c r="E22" s="36">
        <f t="shared" si="0"/>
        <v>-56.737588652482259</v>
      </c>
      <c r="F22" s="36">
        <f t="shared" si="2"/>
        <v>0.61405274813770883</v>
      </c>
      <c r="G22" s="35">
        <v>419</v>
      </c>
      <c r="H22" s="35">
        <v>463</v>
      </c>
      <c r="I22" s="36">
        <f t="shared" si="1"/>
        <v>10.50119331742243</v>
      </c>
      <c r="J22" s="36">
        <f t="shared" si="3"/>
        <v>0.66152307472496075</v>
      </c>
      <c r="K22" s="81"/>
      <c r="L22" s="35">
        <v>2017</v>
      </c>
      <c r="M22" s="36">
        <f t="shared" si="4"/>
        <v>0.68912972175148968</v>
      </c>
      <c r="N22" s="15"/>
    </row>
    <row r="23" spans="1:14" ht="15.75">
      <c r="A23" s="12"/>
      <c r="B23" s="34" t="s">
        <v>10</v>
      </c>
      <c r="C23" s="35">
        <v>63</v>
      </c>
      <c r="D23" s="35">
        <v>75</v>
      </c>
      <c r="E23" s="36">
        <f t="shared" si="0"/>
        <v>19.047619047619047</v>
      </c>
      <c r="F23" s="36">
        <f t="shared" si="2"/>
        <v>0.75498288705456007</v>
      </c>
      <c r="G23" s="35">
        <v>582</v>
      </c>
      <c r="H23" s="35">
        <v>543</v>
      </c>
      <c r="I23" s="36">
        <f t="shared" si="1"/>
        <v>-6.7010309278350499</v>
      </c>
      <c r="J23" s="36">
        <f t="shared" si="3"/>
        <v>0.77582511787398201</v>
      </c>
      <c r="K23" s="81"/>
      <c r="L23" s="35">
        <v>2950</v>
      </c>
      <c r="M23" s="36">
        <f t="shared" si="4"/>
        <v>1.0078991964139288</v>
      </c>
      <c r="N23" s="15"/>
    </row>
    <row r="24" spans="1:14" ht="15.75">
      <c r="A24" s="12"/>
      <c r="B24" s="34" t="s">
        <v>21</v>
      </c>
      <c r="C24" s="35">
        <v>111</v>
      </c>
      <c r="D24" s="35">
        <v>84</v>
      </c>
      <c r="E24" s="36">
        <f t="shared" si="0"/>
        <v>-24.324324324324319</v>
      </c>
      <c r="F24" s="36">
        <f t="shared" si="2"/>
        <v>0.84558083350110735</v>
      </c>
      <c r="G24" s="35">
        <v>626</v>
      </c>
      <c r="H24" s="35">
        <v>922</v>
      </c>
      <c r="I24" s="36">
        <f t="shared" si="1"/>
        <v>47.284345047923317</v>
      </c>
      <c r="J24" s="36">
        <f t="shared" si="3"/>
        <v>1.3173310472924704</v>
      </c>
      <c r="K24" s="81"/>
      <c r="L24" s="35">
        <v>4257</v>
      </c>
      <c r="M24" s="36">
        <f t="shared" si="4"/>
        <v>1.4544497895369815</v>
      </c>
      <c r="N24" s="15"/>
    </row>
    <row r="25" spans="1:14" ht="15.75">
      <c r="A25" s="12"/>
      <c r="B25" s="34" t="s">
        <v>12</v>
      </c>
      <c r="C25" s="35">
        <v>426</v>
      </c>
      <c r="D25" s="35">
        <v>163</v>
      </c>
      <c r="E25" s="36">
        <f t="shared" si="0"/>
        <v>-61.737089201877929</v>
      </c>
      <c r="F25" s="36">
        <f t="shared" si="2"/>
        <v>1.6408294745319105</v>
      </c>
      <c r="G25" s="35">
        <v>1813</v>
      </c>
      <c r="H25" s="35">
        <v>1549</v>
      </c>
      <c r="I25" s="36">
        <f t="shared" si="1"/>
        <v>-14.561500275785988</v>
      </c>
      <c r="J25" s="36">
        <f t="shared" si="3"/>
        <v>2.2131733104729245</v>
      </c>
      <c r="K25" s="81"/>
      <c r="L25" s="35">
        <v>6986</v>
      </c>
      <c r="M25" s="36">
        <f t="shared" si="4"/>
        <v>2.3868419614060024</v>
      </c>
      <c r="N25" s="15"/>
    </row>
    <row r="26" spans="1:14" ht="15.75">
      <c r="A26" s="12"/>
      <c r="B26" s="34" t="s">
        <v>16</v>
      </c>
      <c r="C26" s="35">
        <v>174</v>
      </c>
      <c r="D26" s="35">
        <v>215</v>
      </c>
      <c r="E26" s="36">
        <f t="shared" si="0"/>
        <v>23.563218390804597</v>
      </c>
      <c r="F26" s="36">
        <f t="shared" si="2"/>
        <v>2.1642842762230723</v>
      </c>
      <c r="G26" s="35">
        <v>837</v>
      </c>
      <c r="H26" s="35">
        <v>1773</v>
      </c>
      <c r="I26" s="36">
        <f t="shared" si="1"/>
        <v>111.8279569892473</v>
      </c>
      <c r="J26" s="36">
        <f t="shared" si="3"/>
        <v>2.5332190312901841</v>
      </c>
      <c r="K26" s="81"/>
      <c r="L26" s="35">
        <v>4871</v>
      </c>
      <c r="M26" s="36">
        <f t="shared" si="4"/>
        <v>1.6642294866888974</v>
      </c>
      <c r="N26" s="15"/>
    </row>
    <row r="27" spans="1:14" ht="15.75">
      <c r="A27" s="12"/>
      <c r="B27" s="34" t="s">
        <v>14</v>
      </c>
      <c r="C27" s="35">
        <v>369</v>
      </c>
      <c r="D27" s="35">
        <v>590</v>
      </c>
      <c r="E27" s="36">
        <f t="shared" si="0"/>
        <v>59.891598915989164</v>
      </c>
      <c r="F27" s="36">
        <f t="shared" si="2"/>
        <v>5.9391987114958731</v>
      </c>
      <c r="G27" s="35">
        <v>1496</v>
      </c>
      <c r="H27" s="35">
        <v>3041</v>
      </c>
      <c r="I27" s="36">
        <f t="shared" si="1"/>
        <v>103.27540106951871</v>
      </c>
      <c r="J27" s="36">
        <f t="shared" si="3"/>
        <v>4.3449064152021721</v>
      </c>
      <c r="K27" s="81"/>
      <c r="L27" s="35">
        <v>8167</v>
      </c>
      <c r="M27" s="36">
        <f t="shared" si="4"/>
        <v>2.7903433007161209</v>
      </c>
      <c r="N27" s="15"/>
    </row>
    <row r="28" spans="1:14" ht="15.75">
      <c r="A28" s="12"/>
      <c r="B28" s="34" t="s">
        <v>24</v>
      </c>
      <c r="C28" s="35">
        <v>58</v>
      </c>
      <c r="D28" s="35">
        <v>128</v>
      </c>
      <c r="E28" s="36">
        <f t="shared" si="0"/>
        <v>120.68965517241379</v>
      </c>
      <c r="F28" s="36">
        <f t="shared" si="2"/>
        <v>1.2885041272397826</v>
      </c>
      <c r="G28" s="35">
        <v>423</v>
      </c>
      <c r="H28" s="35">
        <v>832</v>
      </c>
      <c r="I28" s="36">
        <f t="shared" si="1"/>
        <v>96.690307328605201</v>
      </c>
      <c r="J28" s="36">
        <f t="shared" si="3"/>
        <v>1.1887412487498215</v>
      </c>
      <c r="K28" s="81"/>
      <c r="L28" s="35">
        <v>2298</v>
      </c>
      <c r="M28" s="36">
        <f t="shared" si="4"/>
        <v>0.78513639096922316</v>
      </c>
      <c r="N28" s="15"/>
    </row>
    <row r="29" spans="1:14" ht="15.75">
      <c r="A29" s="12"/>
      <c r="B29" s="34" t="s">
        <v>18</v>
      </c>
      <c r="C29" s="35">
        <v>309</v>
      </c>
      <c r="D29" s="35">
        <v>323</v>
      </c>
      <c r="E29" s="36">
        <f t="shared" si="0"/>
        <v>4.5307443365695699</v>
      </c>
      <c r="F29" s="36">
        <f t="shared" si="2"/>
        <v>3.2514596335816388</v>
      </c>
      <c r="G29" s="35">
        <v>666</v>
      </c>
      <c r="H29" s="35">
        <v>2717</v>
      </c>
      <c r="I29" s="36">
        <f t="shared" si="1"/>
        <v>307.957957957958</v>
      </c>
      <c r="J29" s="36">
        <f t="shared" si="3"/>
        <v>3.8819831404486353</v>
      </c>
      <c r="K29" s="81"/>
      <c r="L29" s="35">
        <v>5722</v>
      </c>
      <c r="M29" s="36">
        <f t="shared" si="4"/>
        <v>1.9549827802984747</v>
      </c>
      <c r="N29" s="15"/>
    </row>
    <row r="30" spans="1:14" ht="15.75">
      <c r="A30" s="12"/>
      <c r="B30" s="34" t="s">
        <v>1</v>
      </c>
      <c r="C30" s="35">
        <v>484</v>
      </c>
      <c r="D30" s="35">
        <v>424</v>
      </c>
      <c r="E30" s="36">
        <f t="shared" si="0"/>
        <v>-12.396694214876035</v>
      </c>
      <c r="F30" s="36">
        <f t="shared" si="2"/>
        <v>4.2681699214817801</v>
      </c>
      <c r="G30" s="35">
        <v>2479</v>
      </c>
      <c r="H30" s="35">
        <v>3453</v>
      </c>
      <c r="I30" s="36">
        <f t="shared" si="1"/>
        <v>39.290036304961681</v>
      </c>
      <c r="J30" s="36">
        <f t="shared" si="3"/>
        <v>4.9335619374196318</v>
      </c>
      <c r="K30" s="81"/>
      <c r="L30" s="35">
        <v>12653</v>
      </c>
      <c r="M30" s="36">
        <f t="shared" si="4"/>
        <v>4.3230334007543867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1</v>
      </c>
      <c r="I31" s="36" t="str">
        <f t="shared" si="1"/>
        <v/>
      </c>
      <c r="J31" s="36">
        <f t="shared" si="3"/>
        <v>1.428775539362766E-3</v>
      </c>
      <c r="K31" s="81"/>
      <c r="L31" s="35">
        <v>4</v>
      </c>
      <c r="M31" s="36">
        <f t="shared" si="4"/>
        <v>1.3666429781883781E-3</v>
      </c>
      <c r="N31" s="15"/>
    </row>
    <row r="32" spans="1:14" ht="15.75">
      <c r="A32" s="12"/>
      <c r="B32" s="34" t="s">
        <v>26</v>
      </c>
      <c r="C32" s="35">
        <v>4</v>
      </c>
      <c r="D32" s="35">
        <v>0</v>
      </c>
      <c r="E32" s="36">
        <f t="shared" si="0"/>
        <v>-100</v>
      </c>
      <c r="F32" s="36">
        <f t="shared" si="2"/>
        <v>0</v>
      </c>
      <c r="G32" s="35">
        <v>9</v>
      </c>
      <c r="H32" s="35">
        <v>10</v>
      </c>
      <c r="I32" s="36">
        <f t="shared" si="1"/>
        <v>11.111111111111116</v>
      </c>
      <c r="J32" s="36">
        <f t="shared" si="3"/>
        <v>1.4287755393627661E-2</v>
      </c>
      <c r="K32" s="81"/>
      <c r="L32" s="35">
        <v>47</v>
      </c>
      <c r="M32" s="36">
        <f t="shared" si="4"/>
        <v>1.6058054993713444E-2</v>
      </c>
      <c r="N32" s="15"/>
    </row>
    <row r="33" spans="1:14" ht="15.75">
      <c r="A33" s="12"/>
      <c r="B33" s="34" t="s">
        <v>8</v>
      </c>
      <c r="C33" s="35">
        <v>181</v>
      </c>
      <c r="D33" s="35">
        <v>155</v>
      </c>
      <c r="E33" s="36">
        <f t="shared" si="0"/>
        <v>-14.364640883977897</v>
      </c>
      <c r="F33" s="36">
        <f t="shared" si="2"/>
        <v>1.5602979665794241</v>
      </c>
      <c r="G33" s="35">
        <v>701</v>
      </c>
      <c r="H33" s="35">
        <v>1084</v>
      </c>
      <c r="I33" s="36">
        <f t="shared" si="1"/>
        <v>54.636233951497857</v>
      </c>
      <c r="J33" s="36">
        <f t="shared" si="3"/>
        <v>1.5487926846692384</v>
      </c>
      <c r="K33" s="81"/>
      <c r="L33" s="35">
        <v>3732</v>
      </c>
      <c r="M33" s="36">
        <f t="shared" si="4"/>
        <v>1.2750778986497568</v>
      </c>
      <c r="N33" s="15"/>
    </row>
    <row r="34" spans="1:14" ht="15.75">
      <c r="A34" s="12"/>
      <c r="B34" s="34" t="s">
        <v>19</v>
      </c>
      <c r="C34" s="35">
        <v>203</v>
      </c>
      <c r="D34" s="35">
        <v>184</v>
      </c>
      <c r="E34" s="36">
        <f t="shared" si="0"/>
        <v>-9.3596059113300498</v>
      </c>
      <c r="F34" s="36">
        <f t="shared" si="2"/>
        <v>1.8522246829071873</v>
      </c>
      <c r="G34" s="35">
        <v>892</v>
      </c>
      <c r="H34" s="35">
        <v>1499</v>
      </c>
      <c r="I34" s="36">
        <f t="shared" si="1"/>
        <v>68.049327354260086</v>
      </c>
      <c r="J34" s="36">
        <f t="shared" si="3"/>
        <v>2.1417345335047866</v>
      </c>
      <c r="K34" s="81"/>
      <c r="L34" s="35">
        <v>4020</v>
      </c>
      <c r="M34" s="36">
        <f t="shared" si="4"/>
        <v>1.37347619307932</v>
      </c>
      <c r="N34" s="15"/>
    </row>
    <row r="35" spans="1:14" ht="15.75">
      <c r="A35" s="12"/>
      <c r="B35" s="34" t="s">
        <v>17</v>
      </c>
      <c r="C35" s="35">
        <v>415</v>
      </c>
      <c r="D35" s="35">
        <v>193</v>
      </c>
      <c r="E35" s="36">
        <f t="shared" si="0"/>
        <v>-53.493975903614469</v>
      </c>
      <c r="F35" s="36">
        <f t="shared" si="2"/>
        <v>1.9428226293537347</v>
      </c>
      <c r="G35" s="35">
        <v>1288</v>
      </c>
      <c r="H35" s="35">
        <v>1632</v>
      </c>
      <c r="I35" s="36">
        <f t="shared" si="1"/>
        <v>26.708074534161486</v>
      </c>
      <c r="J35" s="36">
        <f t="shared" si="3"/>
        <v>2.3317616802400343</v>
      </c>
      <c r="K35" s="81"/>
      <c r="L35" s="35">
        <v>6182</v>
      </c>
      <c r="M35" s="36">
        <f t="shared" si="4"/>
        <v>2.1121467227901385</v>
      </c>
      <c r="N35" s="15"/>
    </row>
    <row r="36" spans="1:14" ht="15.75">
      <c r="A36" s="12"/>
      <c r="B36" s="34" t="s">
        <v>4</v>
      </c>
      <c r="C36" s="35">
        <v>535</v>
      </c>
      <c r="D36" s="35">
        <v>347</v>
      </c>
      <c r="E36" s="36">
        <f t="shared" si="0"/>
        <v>-35.140186915887853</v>
      </c>
      <c r="F36" s="36">
        <f t="shared" si="2"/>
        <v>3.4930541574390981</v>
      </c>
      <c r="G36" s="35">
        <v>2691</v>
      </c>
      <c r="H36" s="35">
        <v>3059</v>
      </c>
      <c r="I36" s="36">
        <f t="shared" si="1"/>
        <v>13.675213675213671</v>
      </c>
      <c r="J36" s="36">
        <f t="shared" si="3"/>
        <v>4.3706243749107019</v>
      </c>
      <c r="K36" s="81"/>
      <c r="L36" s="35">
        <v>21984</v>
      </c>
      <c r="M36" s="36">
        <f t="shared" si="4"/>
        <v>7.5110698081233256</v>
      </c>
      <c r="N36" s="15"/>
    </row>
    <row r="37" spans="1:14" ht="15.75">
      <c r="A37" s="12"/>
      <c r="B37" s="34" t="s">
        <v>13</v>
      </c>
      <c r="C37" s="35">
        <v>500</v>
      </c>
      <c r="D37" s="35">
        <v>190</v>
      </c>
      <c r="E37" s="36">
        <f t="shared" si="0"/>
        <v>-62</v>
      </c>
      <c r="F37" s="36">
        <f t="shared" si="2"/>
        <v>1.9126233138715523</v>
      </c>
      <c r="G37" s="35">
        <v>1014</v>
      </c>
      <c r="H37" s="35">
        <v>2052</v>
      </c>
      <c r="I37" s="36">
        <f t="shared" si="1"/>
        <v>102.36686390532546</v>
      </c>
      <c r="J37" s="36">
        <f t="shared" si="3"/>
        <v>2.9318474067723961</v>
      </c>
      <c r="K37" s="81"/>
      <c r="L37" s="35">
        <v>5786</v>
      </c>
      <c r="M37" s="36">
        <f t="shared" si="4"/>
        <v>1.9768490679494888</v>
      </c>
      <c r="N37" s="15"/>
    </row>
    <row r="38" spans="1:14" ht="15.75">
      <c r="A38" s="12"/>
      <c r="B38" s="34" t="s">
        <v>11</v>
      </c>
      <c r="C38" s="35">
        <v>594</v>
      </c>
      <c r="D38" s="35">
        <v>271</v>
      </c>
      <c r="E38" s="36">
        <f t="shared" si="0"/>
        <v>-54.377104377104381</v>
      </c>
      <c r="F38" s="36">
        <f t="shared" si="2"/>
        <v>2.7280048318904773</v>
      </c>
      <c r="G38" s="35">
        <v>1298</v>
      </c>
      <c r="H38" s="35">
        <v>1725</v>
      </c>
      <c r="I38" s="36">
        <f t="shared" si="1"/>
        <v>32.896764252696457</v>
      </c>
      <c r="J38" s="36">
        <f t="shared" si="3"/>
        <v>2.4646378054007716</v>
      </c>
      <c r="K38" s="81"/>
      <c r="L38" s="35">
        <v>6377</v>
      </c>
      <c r="M38" s="36">
        <f t="shared" si="4"/>
        <v>2.1787705679768217</v>
      </c>
      <c r="N38" s="15"/>
    </row>
    <row r="39" spans="1:14" ht="15.75">
      <c r="A39" s="12"/>
      <c r="B39" s="34" t="s">
        <v>22</v>
      </c>
      <c r="C39" s="35">
        <v>172</v>
      </c>
      <c r="D39" s="35">
        <v>236</v>
      </c>
      <c r="E39" s="36">
        <f t="shared" si="0"/>
        <v>37.209302325581397</v>
      </c>
      <c r="F39" s="36">
        <f t="shared" si="2"/>
        <v>2.3756794845983493</v>
      </c>
      <c r="G39" s="35">
        <v>768</v>
      </c>
      <c r="H39" s="35">
        <v>1998</v>
      </c>
      <c r="I39" s="36">
        <f t="shared" si="1"/>
        <v>160.15625</v>
      </c>
      <c r="J39" s="36">
        <f t="shared" si="3"/>
        <v>2.8546935276468068</v>
      </c>
      <c r="K39" s="81"/>
      <c r="L39" s="35">
        <v>5155</v>
      </c>
      <c r="M39" s="36">
        <f t="shared" si="4"/>
        <v>1.7612611381402723</v>
      </c>
      <c r="N39" s="15"/>
    </row>
    <row r="40" spans="1:14" ht="15.75">
      <c r="A40" s="12"/>
      <c r="B40" s="34" t="s">
        <v>15</v>
      </c>
      <c r="C40" s="35">
        <v>40</v>
      </c>
      <c r="D40" s="35">
        <v>54</v>
      </c>
      <c r="E40" s="36">
        <f t="shared" si="0"/>
        <v>35.000000000000007</v>
      </c>
      <c r="F40" s="36">
        <f t="shared" si="2"/>
        <v>0.54358767867928326</v>
      </c>
      <c r="G40" s="35">
        <v>209</v>
      </c>
      <c r="H40" s="35">
        <v>416</v>
      </c>
      <c r="I40" s="36">
        <f t="shared" si="1"/>
        <v>99.043062200956939</v>
      </c>
      <c r="J40" s="36">
        <f t="shared" si="3"/>
        <v>0.59437062437491073</v>
      </c>
      <c r="K40" s="81"/>
      <c r="L40" s="35">
        <v>1318</v>
      </c>
      <c r="M40" s="36">
        <f t="shared" si="4"/>
        <v>0.45030886131307057</v>
      </c>
      <c r="N40" s="15"/>
    </row>
    <row r="41" spans="1:14" ht="15.75">
      <c r="A41" s="12"/>
      <c r="B41" s="34" t="s">
        <v>6</v>
      </c>
      <c r="C41" s="35">
        <v>179</v>
      </c>
      <c r="D41" s="35">
        <v>233</v>
      </c>
      <c r="E41" s="36">
        <f t="shared" si="0"/>
        <v>30.16759776536313</v>
      </c>
      <c r="F41" s="36">
        <f t="shared" si="2"/>
        <v>2.3454801691161666</v>
      </c>
      <c r="G41" s="35">
        <v>891</v>
      </c>
      <c r="H41" s="35">
        <v>915</v>
      </c>
      <c r="I41" s="36">
        <f t="shared" si="1"/>
        <v>2.6936026936027035</v>
      </c>
      <c r="J41" s="36">
        <f t="shared" si="3"/>
        <v>1.307329618516931</v>
      </c>
      <c r="K41" s="81"/>
      <c r="L41" s="35">
        <v>4617</v>
      </c>
      <c r="M41" s="36">
        <f t="shared" si="4"/>
        <v>1.5774476575739353</v>
      </c>
      <c r="N41" s="15"/>
    </row>
    <row r="42" spans="1:14" ht="15.75">
      <c r="A42" s="12"/>
      <c r="B42" s="34" t="s">
        <v>74</v>
      </c>
      <c r="C42" s="35">
        <v>0</v>
      </c>
      <c r="D42" s="35">
        <v>3</v>
      </c>
      <c r="E42" s="36" t="str">
        <f t="shared" si="0"/>
        <v/>
      </c>
      <c r="F42" s="36">
        <f t="shared" si="2"/>
        <v>3.0199315482182403E-2</v>
      </c>
      <c r="G42" s="35">
        <v>5</v>
      </c>
      <c r="H42" s="35">
        <v>6</v>
      </c>
      <c r="I42" s="36">
        <f t="shared" si="1"/>
        <v>19.999999999999996</v>
      </c>
      <c r="J42" s="36">
        <f t="shared" si="3"/>
        <v>8.5726532361765969E-3</v>
      </c>
      <c r="K42" s="81"/>
      <c r="L42" s="35">
        <v>18</v>
      </c>
      <c r="M42" s="36">
        <f t="shared" si="4"/>
        <v>6.149893401847701E-3</v>
      </c>
      <c r="N42" s="15"/>
    </row>
    <row r="43" spans="1:14" ht="15.75">
      <c r="A43" s="12"/>
      <c r="B43" s="34" t="s">
        <v>3</v>
      </c>
      <c r="C43" s="35">
        <v>707</v>
      </c>
      <c r="D43" s="35">
        <v>509</v>
      </c>
      <c r="E43" s="36">
        <f t="shared" si="0"/>
        <v>-28.005657708628007</v>
      </c>
      <c r="F43" s="36">
        <f t="shared" si="2"/>
        <v>5.1238171934769481</v>
      </c>
      <c r="G43" s="35">
        <v>2606</v>
      </c>
      <c r="H43" s="35">
        <v>3676</v>
      </c>
      <c r="I43" s="36">
        <f t="shared" si="1"/>
        <v>41.059094397544136</v>
      </c>
      <c r="J43" s="36">
        <f t="shared" si="3"/>
        <v>5.2521788826975282</v>
      </c>
      <c r="K43" s="81"/>
      <c r="L43" s="35">
        <v>16085</v>
      </c>
      <c r="M43" s="36">
        <f t="shared" si="4"/>
        <v>5.4956130760400157</v>
      </c>
      <c r="N43" s="15"/>
    </row>
    <row r="44" spans="1:14" ht="15.75">
      <c r="A44" s="12"/>
      <c r="B44" s="34" t="s">
        <v>20</v>
      </c>
      <c r="C44" s="35">
        <v>1442</v>
      </c>
      <c r="D44" s="35">
        <v>208</v>
      </c>
      <c r="E44" s="36">
        <f t="shared" si="0"/>
        <v>-85.575589459084611</v>
      </c>
      <c r="F44" s="36">
        <f t="shared" si="2"/>
        <v>2.0938192067646466</v>
      </c>
      <c r="G44" s="35">
        <v>2056</v>
      </c>
      <c r="H44" s="35">
        <v>1237</v>
      </c>
      <c r="I44" s="36">
        <f t="shared" si="1"/>
        <v>-39.834630350194558</v>
      </c>
      <c r="J44" s="36">
        <f t="shared" si="3"/>
        <v>1.7673953421917417</v>
      </c>
      <c r="K44" s="81"/>
      <c r="L44" s="35">
        <v>9519</v>
      </c>
      <c r="M44" s="36">
        <f t="shared" si="4"/>
        <v>3.2522686273437929</v>
      </c>
      <c r="N44" s="15"/>
    </row>
    <row r="45" spans="1:14" ht="15.75">
      <c r="A45" s="12"/>
      <c r="B45" s="34" t="s">
        <v>7</v>
      </c>
      <c r="C45" s="35">
        <v>189</v>
      </c>
      <c r="D45" s="35">
        <v>227</v>
      </c>
      <c r="E45" s="36">
        <f t="shared" si="0"/>
        <v>20.105820105820115</v>
      </c>
      <c r="F45" s="36">
        <f t="shared" si="2"/>
        <v>2.2850815381518017</v>
      </c>
      <c r="G45" s="35">
        <v>804</v>
      </c>
      <c r="H45" s="35">
        <v>1300</v>
      </c>
      <c r="I45" s="36">
        <f t="shared" si="1"/>
        <v>61.691542288557223</v>
      </c>
      <c r="J45" s="36">
        <f t="shared" si="3"/>
        <v>1.857408201171596</v>
      </c>
      <c r="K45" s="81"/>
      <c r="L45" s="35">
        <v>4330</v>
      </c>
      <c r="M45" s="36">
        <f t="shared" si="4"/>
        <v>1.4793910238889192</v>
      </c>
      <c r="N45" s="15"/>
    </row>
    <row r="46" spans="1:14" ht="15.75">
      <c r="A46" s="12"/>
      <c r="B46" s="34" t="s">
        <v>231</v>
      </c>
      <c r="C46" s="35">
        <v>1276</v>
      </c>
      <c r="D46" s="35">
        <v>1024</v>
      </c>
      <c r="E46" s="36">
        <f t="shared" si="0"/>
        <v>-19.749216300940443</v>
      </c>
      <c r="F46" s="36">
        <f t="shared" si="2"/>
        <v>10.308033017918261</v>
      </c>
      <c r="G46" s="35">
        <v>4958</v>
      </c>
      <c r="H46" s="35">
        <v>5844</v>
      </c>
      <c r="I46" s="36">
        <f t="shared" si="1"/>
        <v>17.87010891488503</v>
      </c>
      <c r="J46" s="36">
        <f t="shared" si="3"/>
        <v>8.3497642520360049</v>
      </c>
      <c r="K46" s="81"/>
      <c r="L46" s="35">
        <v>41126</v>
      </c>
      <c r="M46" s="36">
        <f t="shared" si="4"/>
        <v>14.051139780243808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1</v>
      </c>
      <c r="H47" s="35">
        <v>0</v>
      </c>
      <c r="I47" s="36">
        <f t="shared" si="1"/>
        <v>-100</v>
      </c>
      <c r="J47" s="36">
        <f t="shared" si="3"/>
        <v>0</v>
      </c>
      <c r="K47" s="81"/>
      <c r="L47" s="35">
        <v>10</v>
      </c>
      <c r="M47" s="36">
        <f t="shared" si="4"/>
        <v>3.4166074454709452E-3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1</v>
      </c>
      <c r="H48" s="35">
        <v>2</v>
      </c>
      <c r="I48" s="36">
        <f t="shared" si="1"/>
        <v>100</v>
      </c>
      <c r="J48" s="36">
        <f t="shared" si="3"/>
        <v>2.857551078725532E-3</v>
      </c>
      <c r="K48" s="81"/>
      <c r="L48" s="35">
        <v>7</v>
      </c>
      <c r="M48" s="36">
        <f>+(L48*100)/$L$50</f>
        <v>2.3916252118296615E-3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1.7083037227354726E-3</v>
      </c>
      <c r="N49" s="15"/>
    </row>
    <row r="50" spans="1:14" ht="15.75">
      <c r="A50" s="12"/>
      <c r="B50" s="40" t="s">
        <v>70</v>
      </c>
      <c r="C50" s="37">
        <f>SUM(C16:C49)</f>
        <v>13905</v>
      </c>
      <c r="D50" s="37">
        <f>SUM(D16:D49)</f>
        <v>9934</v>
      </c>
      <c r="E50" s="38">
        <f t="shared" si="0"/>
        <v>-28.558072635742537</v>
      </c>
      <c r="F50" s="38">
        <v>100</v>
      </c>
      <c r="G50" s="37">
        <f>SUM(G16:G49)</f>
        <v>48502</v>
      </c>
      <c r="H50" s="37">
        <f>SUM(H16:H49)</f>
        <v>69990</v>
      </c>
      <c r="I50" s="38">
        <f t="shared" si="1"/>
        <v>44.303327697826901</v>
      </c>
      <c r="J50" s="38">
        <v>100</v>
      </c>
      <c r="K50" s="81"/>
      <c r="L50" s="37">
        <f>SUM(L16:L49)</f>
        <v>292688</v>
      </c>
      <c r="M50" s="38">
        <f>SUM(M16:M49)</f>
        <v>100.00000000000001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256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307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132</v>
      </c>
      <c r="D16" s="35">
        <v>69</v>
      </c>
      <c r="E16" s="36">
        <f t="shared" ref="E16:E48" si="0">IF(ISBLANK(D16),"",(IFERROR(((D16/C16-1)*100),"")))</f>
        <v>-47.727272727272727</v>
      </c>
      <c r="F16" s="36">
        <f>+(D16*100)/$D$48</f>
        <v>1.4168377823408624</v>
      </c>
      <c r="G16" s="35">
        <v>618</v>
      </c>
      <c r="H16" s="35">
        <v>530</v>
      </c>
      <c r="I16" s="36">
        <f t="shared" ref="I16:I48" si="1">IF(ISBLANK(H16),"",(IFERROR(((H16/G16-1)*100),"")))</f>
        <v>-14.239482200647247</v>
      </c>
      <c r="J16" s="36">
        <f>+(H16*100)/$H$48</f>
        <v>1.5632834852372945</v>
      </c>
      <c r="K16" s="81"/>
      <c r="L16" s="35">
        <v>2437</v>
      </c>
      <c r="M16" s="36">
        <f>+(L16*100)/$L$48</f>
        <v>1.6363611946712506</v>
      </c>
      <c r="N16" s="15"/>
    </row>
    <row r="17" spans="1:14" ht="15.75">
      <c r="A17" s="12"/>
      <c r="B17" s="34" t="s">
        <v>43</v>
      </c>
      <c r="C17" s="35">
        <v>31</v>
      </c>
      <c r="D17" s="35">
        <v>43</v>
      </c>
      <c r="E17" s="36">
        <f t="shared" si="0"/>
        <v>38.709677419354847</v>
      </c>
      <c r="F17" s="36">
        <f t="shared" ref="F17:F47" si="2">+(D17*100)/$D$48</f>
        <v>0.88295687885010266</v>
      </c>
      <c r="G17" s="35">
        <v>128</v>
      </c>
      <c r="H17" s="35">
        <v>288</v>
      </c>
      <c r="I17" s="36">
        <f t="shared" si="1"/>
        <v>125</v>
      </c>
      <c r="J17" s="36">
        <f t="shared" ref="J17:J47" si="3">+(H17*100)/$H$48</f>
        <v>0.84948234669498279</v>
      </c>
      <c r="K17" s="81"/>
      <c r="L17" s="35">
        <v>904</v>
      </c>
      <c r="M17" s="36">
        <f t="shared" ref="M17:M47" si="4">+(L17*100)/$L$48</f>
        <v>0.60700472711645892</v>
      </c>
      <c r="N17" s="15"/>
    </row>
    <row r="18" spans="1:14" ht="15.75">
      <c r="A18" s="12"/>
      <c r="B18" s="34" t="s">
        <v>33</v>
      </c>
      <c r="C18" s="35">
        <v>437</v>
      </c>
      <c r="D18" s="35">
        <v>233</v>
      </c>
      <c r="E18" s="36">
        <f t="shared" si="0"/>
        <v>-46.681922196796343</v>
      </c>
      <c r="F18" s="36">
        <f t="shared" si="2"/>
        <v>4.7843942505133468</v>
      </c>
      <c r="G18" s="35">
        <v>1231</v>
      </c>
      <c r="H18" s="35">
        <v>1560</v>
      </c>
      <c r="I18" s="36">
        <f t="shared" si="1"/>
        <v>26.726238830219341</v>
      </c>
      <c r="J18" s="36">
        <f t="shared" si="3"/>
        <v>4.6013627112644899</v>
      </c>
      <c r="K18" s="81"/>
      <c r="L18" s="35">
        <v>7210</v>
      </c>
      <c r="M18" s="36">
        <f t="shared" si="4"/>
        <v>4.8412655779974214</v>
      </c>
      <c r="N18" s="15"/>
    </row>
    <row r="19" spans="1:14" ht="15.75">
      <c r="A19" s="12"/>
      <c r="B19" s="34" t="s">
        <v>30</v>
      </c>
      <c r="C19" s="35">
        <v>1311</v>
      </c>
      <c r="D19" s="35">
        <v>839</v>
      </c>
      <c r="E19" s="36">
        <f t="shared" si="0"/>
        <v>-36.003051106025929</v>
      </c>
      <c r="F19" s="36">
        <f t="shared" si="2"/>
        <v>17.227926078028748</v>
      </c>
      <c r="G19" s="35">
        <v>5133</v>
      </c>
      <c r="H19" s="35">
        <v>6329</v>
      </c>
      <c r="I19" s="36">
        <f t="shared" si="1"/>
        <v>23.30021429962985</v>
      </c>
      <c r="J19" s="36">
        <f t="shared" si="3"/>
        <v>18.66796448691856</v>
      </c>
      <c r="K19" s="81"/>
      <c r="L19" s="35">
        <v>28676</v>
      </c>
      <c r="M19" s="36">
        <f t="shared" si="4"/>
        <v>19.254941985388914</v>
      </c>
      <c r="N19" s="15"/>
    </row>
    <row r="20" spans="1:14" ht="15.75">
      <c r="A20" s="12"/>
      <c r="B20" s="34" t="s">
        <v>34</v>
      </c>
      <c r="C20" s="35">
        <v>170</v>
      </c>
      <c r="D20" s="35">
        <v>123</v>
      </c>
      <c r="E20" s="36">
        <f t="shared" si="0"/>
        <v>-27.647058823529413</v>
      </c>
      <c r="F20" s="36">
        <f t="shared" si="2"/>
        <v>2.5256673511293632</v>
      </c>
      <c r="G20" s="35">
        <v>714</v>
      </c>
      <c r="H20" s="35">
        <v>1014</v>
      </c>
      <c r="I20" s="36">
        <f t="shared" si="1"/>
        <v>42.016806722689083</v>
      </c>
      <c r="J20" s="36">
        <f t="shared" si="3"/>
        <v>2.9908857623219185</v>
      </c>
      <c r="K20" s="81"/>
      <c r="L20" s="35">
        <v>3976</v>
      </c>
      <c r="M20" s="36">
        <f t="shared" si="4"/>
        <v>2.6697464546626559</v>
      </c>
      <c r="N20" s="15"/>
    </row>
    <row r="21" spans="1:14" ht="15.75">
      <c r="A21" s="12"/>
      <c r="B21" s="34" t="s">
        <v>32</v>
      </c>
      <c r="C21" s="35">
        <v>595</v>
      </c>
      <c r="D21" s="35">
        <v>345</v>
      </c>
      <c r="E21" s="36">
        <f t="shared" si="0"/>
        <v>-42.016806722689068</v>
      </c>
      <c r="F21" s="36">
        <f t="shared" si="2"/>
        <v>7.0841889117043122</v>
      </c>
      <c r="G21" s="35">
        <v>1540</v>
      </c>
      <c r="H21" s="35">
        <v>1905</v>
      </c>
      <c r="I21" s="36">
        <f t="shared" si="1"/>
        <v>23.701298701298711</v>
      </c>
      <c r="J21" s="36">
        <f t="shared" si="3"/>
        <v>5.6189717724095214</v>
      </c>
      <c r="K21" s="81"/>
      <c r="L21" s="35">
        <v>13152</v>
      </c>
      <c r="M21" s="36">
        <f t="shared" si="4"/>
        <v>8.8311130210571545</v>
      </c>
      <c r="N21" s="15"/>
    </row>
    <row r="22" spans="1:14" ht="15.75">
      <c r="A22" s="12"/>
      <c r="B22" s="34" t="s">
        <v>35</v>
      </c>
      <c r="C22" s="35">
        <v>90</v>
      </c>
      <c r="D22" s="35">
        <v>45</v>
      </c>
      <c r="E22" s="36">
        <f t="shared" si="0"/>
        <v>-50</v>
      </c>
      <c r="F22" s="36">
        <f t="shared" si="2"/>
        <v>0.92402464065708423</v>
      </c>
      <c r="G22" s="35">
        <v>222</v>
      </c>
      <c r="H22" s="35">
        <v>412</v>
      </c>
      <c r="I22" s="36">
        <f t="shared" si="1"/>
        <v>85.585585585585576</v>
      </c>
      <c r="J22" s="36">
        <f t="shared" si="3"/>
        <v>1.2152316904108782</v>
      </c>
      <c r="K22" s="81"/>
      <c r="L22" s="35">
        <v>2171</v>
      </c>
      <c r="M22" s="36">
        <f t="shared" si="4"/>
        <v>1.4577513966480447</v>
      </c>
      <c r="N22" s="15"/>
    </row>
    <row r="23" spans="1:14" ht="15.75">
      <c r="A23" s="12"/>
      <c r="B23" s="34" t="s">
        <v>41</v>
      </c>
      <c r="C23" s="35">
        <v>518</v>
      </c>
      <c r="D23" s="35">
        <v>182</v>
      </c>
      <c r="E23" s="36">
        <f t="shared" si="0"/>
        <v>-64.86486486486487</v>
      </c>
      <c r="F23" s="36">
        <f t="shared" si="2"/>
        <v>3.7371663244353184</v>
      </c>
      <c r="G23" s="35">
        <v>1050</v>
      </c>
      <c r="H23" s="35">
        <v>1243</v>
      </c>
      <c r="I23" s="36">
        <f t="shared" si="1"/>
        <v>18.380952380952387</v>
      </c>
      <c r="J23" s="36">
        <f t="shared" si="3"/>
        <v>3.666342211603693</v>
      </c>
      <c r="K23" s="81"/>
      <c r="L23" s="35">
        <v>4797</v>
      </c>
      <c r="M23" s="36">
        <f t="shared" si="4"/>
        <v>3.2210195530726256</v>
      </c>
      <c r="N23" s="15"/>
    </row>
    <row r="24" spans="1:14" ht="15.75">
      <c r="A24" s="12"/>
      <c r="B24" s="34" t="s">
        <v>52</v>
      </c>
      <c r="C24" s="35">
        <v>103</v>
      </c>
      <c r="D24" s="35">
        <v>82</v>
      </c>
      <c r="E24" s="36">
        <f t="shared" si="0"/>
        <v>-20.38834951456311</v>
      </c>
      <c r="F24" s="36">
        <f t="shared" si="2"/>
        <v>1.6837782340862424</v>
      </c>
      <c r="G24" s="35">
        <v>589</v>
      </c>
      <c r="H24" s="35">
        <v>861</v>
      </c>
      <c r="I24" s="36">
        <f t="shared" si="1"/>
        <v>46.179966044142603</v>
      </c>
      <c r="J24" s="36">
        <f t="shared" si="3"/>
        <v>2.5395982656402087</v>
      </c>
      <c r="K24" s="81"/>
      <c r="L24" s="35">
        <v>3992</v>
      </c>
      <c r="M24" s="36">
        <f t="shared" si="4"/>
        <v>2.6804899011602923</v>
      </c>
      <c r="N24" s="15"/>
    </row>
    <row r="25" spans="1:14" ht="15.75">
      <c r="A25" s="12"/>
      <c r="B25" s="34" t="s">
        <v>38</v>
      </c>
      <c r="C25" s="35">
        <v>148</v>
      </c>
      <c r="D25" s="35">
        <v>130</v>
      </c>
      <c r="E25" s="36">
        <f t="shared" si="0"/>
        <v>-12.16216216216216</v>
      </c>
      <c r="F25" s="36">
        <f t="shared" si="2"/>
        <v>2.6694045174537986</v>
      </c>
      <c r="G25" s="35">
        <v>602</v>
      </c>
      <c r="H25" s="35">
        <v>858</v>
      </c>
      <c r="I25" s="36">
        <f t="shared" si="1"/>
        <v>42.524916943521582</v>
      </c>
      <c r="J25" s="36">
        <f t="shared" si="3"/>
        <v>2.5307494911954693</v>
      </c>
      <c r="K25" s="81"/>
      <c r="L25" s="35">
        <v>3157</v>
      </c>
      <c r="M25" s="36">
        <f t="shared" si="4"/>
        <v>2.1198162870648902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1</v>
      </c>
      <c r="I26" s="36" t="str">
        <f t="shared" si="1"/>
        <v/>
      </c>
      <c r="J26" s="36">
        <f t="shared" si="3"/>
        <v>2.9495914815798013E-3</v>
      </c>
      <c r="K26" s="81"/>
      <c r="L26" s="35">
        <v>3</v>
      </c>
      <c r="M26" s="36">
        <f t="shared" si="4"/>
        <v>2.014396218306833E-3</v>
      </c>
      <c r="N26" s="15"/>
    </row>
    <row r="27" spans="1:14" ht="15.75">
      <c r="A27" s="12"/>
      <c r="B27" s="34" t="s">
        <v>56</v>
      </c>
      <c r="C27" s="35">
        <v>4</v>
      </c>
      <c r="D27" s="35">
        <v>2</v>
      </c>
      <c r="E27" s="36">
        <f t="shared" si="0"/>
        <v>-50</v>
      </c>
      <c r="F27" s="36">
        <f t="shared" si="2"/>
        <v>4.1067761806981518E-2</v>
      </c>
      <c r="G27" s="35">
        <v>11</v>
      </c>
      <c r="H27" s="35">
        <v>21</v>
      </c>
      <c r="I27" s="36">
        <f t="shared" si="1"/>
        <v>90.909090909090921</v>
      </c>
      <c r="J27" s="36">
        <f t="shared" si="3"/>
        <v>6.1941421113175826E-2</v>
      </c>
      <c r="K27" s="81"/>
      <c r="L27" s="35">
        <v>91</v>
      </c>
      <c r="M27" s="36">
        <f t="shared" si="4"/>
        <v>6.1103351955307264E-2</v>
      </c>
      <c r="N27" s="15"/>
    </row>
    <row r="28" spans="1:14" ht="15.75">
      <c r="A28" s="12"/>
      <c r="B28" s="34" t="s">
        <v>39</v>
      </c>
      <c r="C28" s="35">
        <v>36</v>
      </c>
      <c r="D28" s="35">
        <v>41</v>
      </c>
      <c r="E28" s="36">
        <f t="shared" si="0"/>
        <v>13.888888888888884</v>
      </c>
      <c r="F28" s="36">
        <f t="shared" si="2"/>
        <v>0.84188911704312119</v>
      </c>
      <c r="G28" s="35">
        <v>288</v>
      </c>
      <c r="H28" s="35">
        <v>284</v>
      </c>
      <c r="I28" s="36">
        <f t="shared" si="1"/>
        <v>-1.388888888888884</v>
      </c>
      <c r="J28" s="36">
        <f t="shared" si="3"/>
        <v>0.83768398076866357</v>
      </c>
      <c r="K28" s="81"/>
      <c r="L28" s="35">
        <v>1609</v>
      </c>
      <c r="M28" s="36">
        <f t="shared" si="4"/>
        <v>1.0803878384185648</v>
      </c>
      <c r="N28" s="15"/>
    </row>
    <row r="29" spans="1:14" ht="15.75">
      <c r="A29" s="12"/>
      <c r="B29" s="34" t="s">
        <v>31</v>
      </c>
      <c r="C29" s="35">
        <v>1294</v>
      </c>
      <c r="D29" s="35">
        <v>1065</v>
      </c>
      <c r="E29" s="36">
        <f t="shared" si="0"/>
        <v>-17.697063369397213</v>
      </c>
      <c r="F29" s="36">
        <f t="shared" si="2"/>
        <v>21.868583162217661</v>
      </c>
      <c r="G29" s="35">
        <v>4027</v>
      </c>
      <c r="H29" s="35">
        <v>6571</v>
      </c>
      <c r="I29" s="36">
        <f t="shared" si="1"/>
        <v>63.173578346163396</v>
      </c>
      <c r="J29" s="36">
        <f t="shared" si="3"/>
        <v>19.381765625460872</v>
      </c>
      <c r="K29" s="81"/>
      <c r="L29" s="35">
        <v>26303</v>
      </c>
      <c r="M29" s="36">
        <f t="shared" si="4"/>
        <v>17.661554576708209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1</v>
      </c>
      <c r="H30" s="35">
        <v>0</v>
      </c>
      <c r="I30" s="36">
        <f t="shared" si="1"/>
        <v>-100</v>
      </c>
      <c r="J30" s="36">
        <f t="shared" si="3"/>
        <v>0</v>
      </c>
      <c r="K30" s="81"/>
      <c r="L30" s="35">
        <v>10</v>
      </c>
      <c r="M30" s="36">
        <f t="shared" si="4"/>
        <v>6.7146540610227758E-3</v>
      </c>
      <c r="N30" s="15"/>
    </row>
    <row r="31" spans="1:14" ht="15.75">
      <c r="A31" s="12"/>
      <c r="B31" s="34" t="s">
        <v>55</v>
      </c>
      <c r="C31" s="35">
        <v>39</v>
      </c>
      <c r="D31" s="35">
        <v>28</v>
      </c>
      <c r="E31" s="36">
        <f t="shared" si="0"/>
        <v>-28.205128205128204</v>
      </c>
      <c r="F31" s="36">
        <f t="shared" si="2"/>
        <v>0.57494866529774125</v>
      </c>
      <c r="G31" s="35">
        <v>122</v>
      </c>
      <c r="H31" s="35">
        <v>182</v>
      </c>
      <c r="I31" s="36">
        <f t="shared" si="1"/>
        <v>49.180327868852473</v>
      </c>
      <c r="J31" s="36">
        <f t="shared" si="3"/>
        <v>0.53682564964752377</v>
      </c>
      <c r="K31" s="81"/>
      <c r="L31" s="35">
        <v>661</v>
      </c>
      <c r="M31" s="36">
        <f t="shared" si="4"/>
        <v>0.44383863343360552</v>
      </c>
      <c r="N31" s="15"/>
    </row>
    <row r="32" spans="1:14" ht="15.75">
      <c r="A32" s="12"/>
      <c r="B32" s="34" t="s">
        <v>47</v>
      </c>
      <c r="C32" s="35">
        <v>138</v>
      </c>
      <c r="D32" s="35">
        <v>250</v>
      </c>
      <c r="E32" s="36">
        <f t="shared" si="0"/>
        <v>81.159420289855078</v>
      </c>
      <c r="F32" s="36">
        <f t="shared" si="2"/>
        <v>5.1334702258726903</v>
      </c>
      <c r="G32" s="35">
        <v>324</v>
      </c>
      <c r="H32" s="35">
        <v>1955</v>
      </c>
      <c r="I32" s="36">
        <f t="shared" si="1"/>
        <v>503.39506172839509</v>
      </c>
      <c r="J32" s="36">
        <f t="shared" si="3"/>
        <v>5.7664513464885117</v>
      </c>
      <c r="K32" s="81"/>
      <c r="L32" s="35">
        <v>3703</v>
      </c>
      <c r="M32" s="36">
        <f t="shared" si="4"/>
        <v>2.4864363987967342</v>
      </c>
      <c r="N32" s="15"/>
    </row>
    <row r="33" spans="1:14" ht="15.75">
      <c r="A33" s="12"/>
      <c r="B33" s="34" t="s">
        <v>40</v>
      </c>
      <c r="C33" s="35">
        <v>117</v>
      </c>
      <c r="D33" s="35">
        <v>105</v>
      </c>
      <c r="E33" s="36">
        <f t="shared" si="0"/>
        <v>-10.256410256410254</v>
      </c>
      <c r="F33" s="36">
        <f t="shared" si="2"/>
        <v>2.1560574948665296</v>
      </c>
      <c r="G33" s="35">
        <v>495</v>
      </c>
      <c r="H33" s="35">
        <v>697</v>
      </c>
      <c r="I33" s="36">
        <f t="shared" si="1"/>
        <v>40.808080808080803</v>
      </c>
      <c r="J33" s="36">
        <f t="shared" si="3"/>
        <v>2.0558652626611216</v>
      </c>
      <c r="K33" s="81"/>
      <c r="L33" s="35">
        <v>2737</v>
      </c>
      <c r="M33" s="36">
        <f t="shared" si="4"/>
        <v>1.8378008165019337</v>
      </c>
      <c r="N33" s="15"/>
    </row>
    <row r="34" spans="1:14" ht="15.75">
      <c r="A34" s="12"/>
      <c r="B34" s="34" t="s">
        <v>44</v>
      </c>
      <c r="C34" s="35">
        <v>359</v>
      </c>
      <c r="D34" s="35">
        <v>124</v>
      </c>
      <c r="E34" s="36">
        <f t="shared" si="0"/>
        <v>-65.459610027855149</v>
      </c>
      <c r="F34" s="36">
        <f t="shared" si="2"/>
        <v>2.5462012320328542</v>
      </c>
      <c r="G34" s="35">
        <v>612</v>
      </c>
      <c r="H34" s="35">
        <v>1134</v>
      </c>
      <c r="I34" s="36">
        <f t="shared" si="1"/>
        <v>85.294117647058826</v>
      </c>
      <c r="J34" s="36">
        <f t="shared" si="3"/>
        <v>3.3448367401114947</v>
      </c>
      <c r="K34" s="81"/>
      <c r="L34" s="35">
        <v>3782</v>
      </c>
      <c r="M34" s="36">
        <f t="shared" si="4"/>
        <v>2.5394821658788138</v>
      </c>
      <c r="N34" s="15"/>
    </row>
    <row r="35" spans="1:14" ht="15.75">
      <c r="A35" s="12"/>
      <c r="B35" s="34" t="s">
        <v>36</v>
      </c>
      <c r="C35" s="35">
        <v>123</v>
      </c>
      <c r="D35" s="35">
        <v>163</v>
      </c>
      <c r="E35" s="36">
        <f t="shared" si="0"/>
        <v>32.520325203252028</v>
      </c>
      <c r="F35" s="36">
        <f t="shared" si="2"/>
        <v>3.3470225872689938</v>
      </c>
      <c r="G35" s="35">
        <v>595</v>
      </c>
      <c r="H35" s="35">
        <v>556</v>
      </c>
      <c r="I35" s="36">
        <f t="shared" si="1"/>
        <v>-6.5546218487394947</v>
      </c>
      <c r="J35" s="36">
        <f t="shared" si="3"/>
        <v>1.6399728637583695</v>
      </c>
      <c r="K35" s="81"/>
      <c r="L35" s="35">
        <v>3137</v>
      </c>
      <c r="M35" s="36">
        <f t="shared" si="4"/>
        <v>2.1063869789428447</v>
      </c>
      <c r="N35" s="15"/>
    </row>
    <row r="36" spans="1:14" ht="15.75">
      <c r="A36" s="12"/>
      <c r="B36" s="34" t="s">
        <v>48</v>
      </c>
      <c r="C36" s="35">
        <v>84</v>
      </c>
      <c r="D36" s="35">
        <v>148</v>
      </c>
      <c r="E36" s="36">
        <f t="shared" si="0"/>
        <v>76.19047619047619</v>
      </c>
      <c r="F36" s="36">
        <f t="shared" si="2"/>
        <v>3.0390143737166326</v>
      </c>
      <c r="G36" s="35">
        <v>451</v>
      </c>
      <c r="H36" s="35">
        <v>1136</v>
      </c>
      <c r="I36" s="36">
        <f t="shared" si="1"/>
        <v>151.88470066518849</v>
      </c>
      <c r="J36" s="36">
        <f t="shared" si="3"/>
        <v>3.3507359230746543</v>
      </c>
      <c r="K36" s="81"/>
      <c r="L36" s="35">
        <v>2980</v>
      </c>
      <c r="M36" s="36">
        <f t="shared" si="4"/>
        <v>2.0009669101847871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1</v>
      </c>
      <c r="H37" s="35">
        <v>2</v>
      </c>
      <c r="I37" s="36">
        <f t="shared" si="1"/>
        <v>100</v>
      </c>
      <c r="J37" s="36">
        <f t="shared" si="3"/>
        <v>5.8991829631596026E-3</v>
      </c>
      <c r="K37" s="81"/>
      <c r="L37" s="35">
        <v>6</v>
      </c>
      <c r="M37" s="36">
        <f t="shared" si="4"/>
        <v>4.028792436613666E-3</v>
      </c>
      <c r="N37" s="15"/>
    </row>
    <row r="38" spans="1:14" ht="15.75">
      <c r="A38" s="12"/>
      <c r="B38" s="34" t="s">
        <v>53</v>
      </c>
      <c r="C38" s="35">
        <v>56</v>
      </c>
      <c r="D38" s="35">
        <v>66</v>
      </c>
      <c r="E38" s="36">
        <f t="shared" si="0"/>
        <v>17.857142857142861</v>
      </c>
      <c r="F38" s="36">
        <f t="shared" si="2"/>
        <v>1.3552361396303902</v>
      </c>
      <c r="G38" s="35">
        <v>382</v>
      </c>
      <c r="H38" s="35">
        <v>648</v>
      </c>
      <c r="I38" s="36">
        <f t="shared" si="1"/>
        <v>69.633507853403145</v>
      </c>
      <c r="J38" s="36">
        <f t="shared" si="3"/>
        <v>1.9113352800637111</v>
      </c>
      <c r="K38" s="81"/>
      <c r="L38" s="35">
        <v>1968</v>
      </c>
      <c r="M38" s="36">
        <f t="shared" si="4"/>
        <v>1.3214439192092824</v>
      </c>
      <c r="N38" s="15"/>
    </row>
    <row r="39" spans="1:14" ht="15.75">
      <c r="A39" s="12"/>
      <c r="B39" s="34" t="s">
        <v>50</v>
      </c>
      <c r="C39" s="35">
        <v>111</v>
      </c>
      <c r="D39" s="35">
        <v>108</v>
      </c>
      <c r="E39" s="36">
        <f t="shared" si="0"/>
        <v>-2.7027027027026973</v>
      </c>
      <c r="F39" s="36">
        <f t="shared" si="2"/>
        <v>2.2176591375770021</v>
      </c>
      <c r="G39" s="35">
        <v>433</v>
      </c>
      <c r="H39" s="35">
        <v>854</v>
      </c>
      <c r="I39" s="36">
        <f t="shared" si="1"/>
        <v>97.228637413394921</v>
      </c>
      <c r="J39" s="36">
        <f t="shared" si="3"/>
        <v>2.5189511252691501</v>
      </c>
      <c r="K39" s="81"/>
      <c r="L39" s="35">
        <v>2492</v>
      </c>
      <c r="M39" s="36">
        <f t="shared" si="4"/>
        <v>1.6732917920068757</v>
      </c>
      <c r="N39" s="15"/>
    </row>
    <row r="40" spans="1:14" ht="15.75">
      <c r="A40" s="12"/>
      <c r="B40" s="34" t="s">
        <v>54</v>
      </c>
      <c r="C40" s="35">
        <v>0</v>
      </c>
      <c r="D40" s="35">
        <v>3</v>
      </c>
      <c r="E40" s="36" t="str">
        <f t="shared" si="0"/>
        <v/>
      </c>
      <c r="F40" s="36">
        <f t="shared" si="2"/>
        <v>6.1601642710472276E-2</v>
      </c>
      <c r="G40" s="35">
        <v>5</v>
      </c>
      <c r="H40" s="35">
        <v>6</v>
      </c>
      <c r="I40" s="36">
        <f t="shared" si="1"/>
        <v>19.999999999999996</v>
      </c>
      <c r="J40" s="36">
        <f t="shared" si="3"/>
        <v>1.7697548889478807E-2</v>
      </c>
      <c r="K40" s="81"/>
      <c r="L40" s="35">
        <v>18</v>
      </c>
      <c r="M40" s="36">
        <f t="shared" si="4"/>
        <v>1.2086377309840997E-2</v>
      </c>
      <c r="N40" s="15"/>
    </row>
    <row r="41" spans="1:14" ht="15.75">
      <c r="A41" s="12"/>
      <c r="B41" s="34" t="s">
        <v>232</v>
      </c>
      <c r="C41" s="35">
        <v>4</v>
      </c>
      <c r="D41" s="35">
        <v>0</v>
      </c>
      <c r="E41" s="36">
        <f t="shared" si="0"/>
        <v>-100</v>
      </c>
      <c r="F41" s="36">
        <f t="shared" si="2"/>
        <v>0</v>
      </c>
      <c r="G41" s="35">
        <v>8</v>
      </c>
      <c r="H41" s="35">
        <v>8</v>
      </c>
      <c r="I41" s="36">
        <f t="shared" si="1"/>
        <v>0</v>
      </c>
      <c r="J41" s="36">
        <f t="shared" si="3"/>
        <v>2.3596731852638411E-2</v>
      </c>
      <c r="K41" s="81"/>
      <c r="L41" s="35">
        <v>41</v>
      </c>
      <c r="M41" s="36">
        <f t="shared" si="4"/>
        <v>2.7530081650193383E-2</v>
      </c>
      <c r="N41" s="15"/>
    </row>
    <row r="42" spans="1:14" ht="15.75">
      <c r="A42" s="12"/>
      <c r="B42" s="34" t="s">
        <v>42</v>
      </c>
      <c r="C42" s="35">
        <v>280</v>
      </c>
      <c r="D42" s="35">
        <v>107</v>
      </c>
      <c r="E42" s="36">
        <f t="shared" si="0"/>
        <v>-61.785714285714292</v>
      </c>
      <c r="F42" s="36">
        <f t="shared" si="2"/>
        <v>2.1971252566735111</v>
      </c>
      <c r="G42" s="35">
        <v>798</v>
      </c>
      <c r="H42" s="35">
        <v>926</v>
      </c>
      <c r="I42" s="36">
        <f t="shared" si="1"/>
        <v>16.040100250626566</v>
      </c>
      <c r="J42" s="36">
        <f t="shared" si="3"/>
        <v>2.7313217119428961</v>
      </c>
      <c r="K42" s="81"/>
      <c r="L42" s="35">
        <v>4213</v>
      </c>
      <c r="M42" s="36">
        <f t="shared" si="4"/>
        <v>2.8288837559088957</v>
      </c>
      <c r="N42" s="15"/>
    </row>
    <row r="43" spans="1:14" ht="15.75">
      <c r="A43" s="12"/>
      <c r="B43" s="34" t="s">
        <v>51</v>
      </c>
      <c r="C43" s="35">
        <v>1278</v>
      </c>
      <c r="D43" s="35">
        <v>150</v>
      </c>
      <c r="E43" s="36">
        <f t="shared" si="0"/>
        <v>-88.262910798122064</v>
      </c>
      <c r="F43" s="36">
        <f t="shared" si="2"/>
        <v>3.0800821355236141</v>
      </c>
      <c r="G43" s="35">
        <v>1735</v>
      </c>
      <c r="H43" s="35">
        <v>777</v>
      </c>
      <c r="I43" s="36">
        <f t="shared" si="1"/>
        <v>-55.216138328530263</v>
      </c>
      <c r="J43" s="36">
        <f t="shared" si="3"/>
        <v>2.2918325811875055</v>
      </c>
      <c r="K43" s="81"/>
      <c r="L43" s="35">
        <v>7744</v>
      </c>
      <c r="M43" s="36">
        <f t="shared" si="4"/>
        <v>5.1998281048560377</v>
      </c>
      <c r="N43" s="15"/>
    </row>
    <row r="44" spans="1:14" ht="15.75">
      <c r="A44" s="12"/>
      <c r="B44" s="34" t="s">
        <v>46</v>
      </c>
      <c r="C44" s="35">
        <v>38</v>
      </c>
      <c r="D44" s="35">
        <v>14</v>
      </c>
      <c r="E44" s="36">
        <f t="shared" si="0"/>
        <v>-63.157894736842103</v>
      </c>
      <c r="F44" s="36">
        <f t="shared" si="2"/>
        <v>0.28747433264887062</v>
      </c>
      <c r="G44" s="35">
        <v>138</v>
      </c>
      <c r="H44" s="35">
        <v>127</v>
      </c>
      <c r="I44" s="36">
        <f t="shared" si="1"/>
        <v>-7.9710144927536248</v>
      </c>
      <c r="J44" s="36">
        <f t="shared" si="3"/>
        <v>0.37459811816063476</v>
      </c>
      <c r="K44" s="81"/>
      <c r="L44" s="35">
        <v>689</v>
      </c>
      <c r="M44" s="36">
        <f t="shared" si="4"/>
        <v>0.46263966480446927</v>
      </c>
      <c r="N44" s="15"/>
    </row>
    <row r="45" spans="1:14" ht="15.75">
      <c r="A45" s="12"/>
      <c r="B45" s="34" t="s">
        <v>49</v>
      </c>
      <c r="C45" s="35">
        <v>241</v>
      </c>
      <c r="D45" s="35">
        <v>171</v>
      </c>
      <c r="E45" s="36">
        <f t="shared" si="0"/>
        <v>-29.045643153526967</v>
      </c>
      <c r="F45" s="36">
        <f t="shared" si="2"/>
        <v>3.5112936344969201</v>
      </c>
      <c r="G45" s="35">
        <v>926</v>
      </c>
      <c r="H45" s="35">
        <v>1080</v>
      </c>
      <c r="I45" s="36">
        <f t="shared" si="1"/>
        <v>16.630669546436284</v>
      </c>
      <c r="J45" s="36">
        <f t="shared" si="3"/>
        <v>3.1855588001061852</v>
      </c>
      <c r="K45" s="81"/>
      <c r="L45" s="35">
        <v>4133</v>
      </c>
      <c r="M45" s="36">
        <f t="shared" si="4"/>
        <v>2.7751665234207135</v>
      </c>
      <c r="N45" s="15"/>
    </row>
    <row r="46" spans="1:14" ht="15.75">
      <c r="A46" s="12"/>
      <c r="B46" s="34" t="s">
        <v>37</v>
      </c>
      <c r="C46" s="35">
        <v>228</v>
      </c>
      <c r="D46" s="35">
        <v>157</v>
      </c>
      <c r="E46" s="36">
        <f t="shared" si="0"/>
        <v>-31.140350877192979</v>
      </c>
      <c r="F46" s="36">
        <f t="shared" si="2"/>
        <v>3.2238193018480494</v>
      </c>
      <c r="G46" s="35">
        <v>1212</v>
      </c>
      <c r="H46" s="35">
        <v>1308</v>
      </c>
      <c r="I46" s="36">
        <f t="shared" si="1"/>
        <v>7.9207920792079278</v>
      </c>
      <c r="J46" s="36">
        <f t="shared" si="3"/>
        <v>3.8580656579063799</v>
      </c>
      <c r="K46" s="81"/>
      <c r="L46" s="35">
        <v>8784</v>
      </c>
      <c r="M46" s="36">
        <f t="shared" si="4"/>
        <v>5.8981521272024064</v>
      </c>
      <c r="N46" s="15"/>
    </row>
    <row r="47" spans="1:14" ht="15.75">
      <c r="A47" s="12"/>
      <c r="B47" s="34" t="s">
        <v>45</v>
      </c>
      <c r="C47" s="35">
        <v>188</v>
      </c>
      <c r="D47" s="35">
        <v>77</v>
      </c>
      <c r="E47" s="36">
        <f t="shared" si="0"/>
        <v>-59.042553191489368</v>
      </c>
      <c r="F47" s="36">
        <f t="shared" si="2"/>
        <v>1.5811088295687885</v>
      </c>
      <c r="G47" s="35">
        <v>716</v>
      </c>
      <c r="H47" s="35">
        <v>630</v>
      </c>
      <c r="I47" s="36">
        <f t="shared" si="1"/>
        <v>-12.011173184357538</v>
      </c>
      <c r="J47" s="36">
        <f t="shared" si="3"/>
        <v>1.8582426333952748</v>
      </c>
      <c r="K47" s="81"/>
      <c r="L47" s="35">
        <v>3352</v>
      </c>
      <c r="M47" s="36">
        <f t="shared" si="4"/>
        <v>2.2507520412548345</v>
      </c>
      <c r="N47" s="15"/>
    </row>
    <row r="48" spans="1:14" ht="15.75">
      <c r="A48" s="12"/>
      <c r="B48" s="40" t="s">
        <v>70</v>
      </c>
      <c r="C48" s="42">
        <f>SUM(C16:C47)</f>
        <v>8153</v>
      </c>
      <c r="D48" s="42">
        <f>SUM(D16:D47)</f>
        <v>4870</v>
      </c>
      <c r="E48" s="38">
        <f t="shared" si="0"/>
        <v>-40.267386238194526</v>
      </c>
      <c r="F48" s="38">
        <f>SUM(F16:F47)</f>
        <v>100.00000000000001</v>
      </c>
      <c r="G48" s="42">
        <f>SUM(G16:G47)</f>
        <v>25107</v>
      </c>
      <c r="H48" s="42">
        <f>SUM(H16:H47)</f>
        <v>33903</v>
      </c>
      <c r="I48" s="38">
        <f t="shared" si="1"/>
        <v>35.034054247819334</v>
      </c>
      <c r="J48" s="38">
        <f>SUM(J16:J47)</f>
        <v>99.999999999999986</v>
      </c>
      <c r="K48" s="4"/>
      <c r="L48" s="42">
        <f>SUM(L16:L47)</f>
        <v>148928</v>
      </c>
      <c r="M48" s="38">
        <f>SUM(M16:M47)</f>
        <v>100.00000000000003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257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307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144</v>
      </c>
      <c r="D16" s="35">
        <v>388</v>
      </c>
      <c r="E16" s="36">
        <f t="shared" ref="E16:E41" si="0">IF(ISBLANK(D16),"",(IFERROR(((D16/C16-1)*100),"")))</f>
        <v>169.44444444444446</v>
      </c>
      <c r="F16" s="36">
        <f>+(D16*100)/$D$41</f>
        <v>3.905778135695591</v>
      </c>
      <c r="G16" s="35">
        <v>579</v>
      </c>
      <c r="H16" s="35">
        <v>1192</v>
      </c>
      <c r="I16" s="36">
        <f t="shared" ref="I16:I41" si="1">IF(ISBLANK(H16),"",(IFERROR(((H16/G16-1)*100),"")))</f>
        <v>105.87219343696029</v>
      </c>
      <c r="J16" s="36">
        <f>+(H16*100)/$H$41</f>
        <v>1.7031004429204173</v>
      </c>
      <c r="K16" s="81"/>
      <c r="L16" s="35">
        <v>3987</v>
      </c>
      <c r="M16" s="36">
        <f>+(L16*100)/$L$41</f>
        <v>1.3622013885092659</v>
      </c>
      <c r="N16" s="15"/>
    </row>
    <row r="17" spans="1:18" ht="15.75">
      <c r="A17" s="12"/>
      <c r="B17" s="34" t="s">
        <v>234</v>
      </c>
      <c r="C17" s="35">
        <v>78</v>
      </c>
      <c r="D17" s="35">
        <v>437</v>
      </c>
      <c r="E17" s="36">
        <f t="shared" si="0"/>
        <v>460.25641025641022</v>
      </c>
      <c r="F17" s="36">
        <f t="shared" ref="F17:F40" si="2">+(D17*100)/$D$41</f>
        <v>4.3990336219045698</v>
      </c>
      <c r="G17" s="35">
        <v>263</v>
      </c>
      <c r="H17" s="35">
        <v>1047</v>
      </c>
      <c r="I17" s="36">
        <f t="shared" si="1"/>
        <v>298.09885931558938</v>
      </c>
      <c r="J17" s="36">
        <f t="shared" ref="J17:J40" si="3">+(H17*100)/$H$41</f>
        <v>1.4959279897128162</v>
      </c>
      <c r="K17" s="81"/>
      <c r="L17" s="35">
        <v>2268</v>
      </c>
      <c r="M17" s="36">
        <f t="shared" ref="M17:M40" si="4">+(L17*100)/$L$41</f>
        <v>0.77488656863281036</v>
      </c>
      <c r="N17" s="15"/>
    </row>
    <row r="18" spans="1:18" ht="15.75">
      <c r="A18" s="12"/>
      <c r="B18" s="34" t="s">
        <v>235</v>
      </c>
      <c r="C18" s="35">
        <v>1072</v>
      </c>
      <c r="D18" s="35">
        <v>67</v>
      </c>
      <c r="E18" s="36">
        <f t="shared" si="0"/>
        <v>-93.75</v>
      </c>
      <c r="F18" s="36">
        <f t="shared" si="2"/>
        <v>0.67445137910207364</v>
      </c>
      <c r="G18" s="35">
        <v>4180</v>
      </c>
      <c r="H18" s="35">
        <v>3897</v>
      </c>
      <c r="I18" s="36">
        <f t="shared" si="1"/>
        <v>-6.7703349282296603</v>
      </c>
      <c r="J18" s="36">
        <f t="shared" si="3"/>
        <v>5.5679382768966992</v>
      </c>
      <c r="K18" s="81"/>
      <c r="L18" s="35">
        <v>24695</v>
      </c>
      <c r="M18" s="36">
        <f t="shared" si="4"/>
        <v>8.4373120865904987</v>
      </c>
      <c r="N18" s="15"/>
    </row>
    <row r="19" spans="1:18" ht="15.75">
      <c r="A19" s="12"/>
      <c r="B19" s="34" t="s">
        <v>236</v>
      </c>
      <c r="C19" s="35">
        <v>118</v>
      </c>
      <c r="D19" s="35">
        <v>85</v>
      </c>
      <c r="E19" s="36">
        <f t="shared" si="0"/>
        <v>-27.966101694915256</v>
      </c>
      <c r="F19" s="36">
        <f t="shared" si="2"/>
        <v>0.8556472719951681</v>
      </c>
      <c r="G19" s="35">
        <v>505</v>
      </c>
      <c r="H19" s="35">
        <v>602</v>
      </c>
      <c r="I19" s="36">
        <f t="shared" si="1"/>
        <v>19.207920792079204</v>
      </c>
      <c r="J19" s="36">
        <f t="shared" si="3"/>
        <v>0.86012287469638515</v>
      </c>
      <c r="K19" s="81"/>
      <c r="L19" s="35">
        <v>2875</v>
      </c>
      <c r="M19" s="36">
        <f t="shared" si="4"/>
        <v>0.98227464057289671</v>
      </c>
      <c r="N19" s="15"/>
    </row>
    <row r="20" spans="1:18" ht="15.75">
      <c r="A20" s="12"/>
      <c r="B20" s="34" t="s">
        <v>237</v>
      </c>
      <c r="C20" s="35">
        <v>257</v>
      </c>
      <c r="D20" s="35">
        <v>84</v>
      </c>
      <c r="E20" s="36">
        <f t="shared" si="0"/>
        <v>-67.315175097276267</v>
      </c>
      <c r="F20" s="36">
        <f t="shared" si="2"/>
        <v>0.84558083350110735</v>
      </c>
      <c r="G20" s="35">
        <v>963</v>
      </c>
      <c r="H20" s="35">
        <v>1135</v>
      </c>
      <c r="I20" s="36">
        <f t="shared" si="1"/>
        <v>17.860851505711327</v>
      </c>
      <c r="J20" s="36">
        <f t="shared" si="3"/>
        <v>1.6216602371767395</v>
      </c>
      <c r="K20" s="81"/>
      <c r="L20" s="35">
        <v>5277</v>
      </c>
      <c r="M20" s="36">
        <f t="shared" si="4"/>
        <v>1.8029437489750177</v>
      </c>
      <c r="N20" s="15"/>
    </row>
    <row r="21" spans="1:18" ht="15" customHeight="1">
      <c r="A21" s="12"/>
      <c r="B21" s="34" t="s">
        <v>238</v>
      </c>
      <c r="C21" s="35">
        <v>134</v>
      </c>
      <c r="D21" s="35">
        <v>32</v>
      </c>
      <c r="E21" s="36">
        <f t="shared" si="0"/>
        <v>-76.119402985074629</v>
      </c>
      <c r="F21" s="36">
        <f t="shared" si="2"/>
        <v>0.32212603180994565</v>
      </c>
      <c r="G21" s="35">
        <v>556</v>
      </c>
      <c r="H21" s="35">
        <v>534</v>
      </c>
      <c r="I21" s="36">
        <f t="shared" si="1"/>
        <v>-3.9568345323740983</v>
      </c>
      <c r="J21" s="36">
        <f t="shared" si="3"/>
        <v>0.76296613801971713</v>
      </c>
      <c r="K21" s="81"/>
      <c r="L21" s="35">
        <v>2667</v>
      </c>
      <c r="M21" s="36">
        <f t="shared" si="4"/>
        <v>0.91120920570710107</v>
      </c>
      <c r="N21" s="15"/>
    </row>
    <row r="22" spans="1:18" ht="15.75">
      <c r="A22" s="12"/>
      <c r="B22" s="34" t="s">
        <v>239</v>
      </c>
      <c r="C22" s="35">
        <v>619</v>
      </c>
      <c r="D22" s="35">
        <v>20</v>
      </c>
      <c r="E22" s="36">
        <f t="shared" si="0"/>
        <v>-96.768982229402269</v>
      </c>
      <c r="F22" s="36">
        <f t="shared" si="2"/>
        <v>0.20132876988121604</v>
      </c>
      <c r="G22" s="35">
        <v>2124</v>
      </c>
      <c r="H22" s="35">
        <v>2541</v>
      </c>
      <c r="I22" s="36">
        <f t="shared" si="1"/>
        <v>19.63276836158192</v>
      </c>
      <c r="J22" s="36">
        <f t="shared" si="3"/>
        <v>3.6305186455207887</v>
      </c>
      <c r="K22" s="81"/>
      <c r="L22" s="35">
        <v>11717</v>
      </c>
      <c r="M22" s="36">
        <f t="shared" si="4"/>
        <v>4.0032389438583067</v>
      </c>
      <c r="N22" s="15"/>
    </row>
    <row r="23" spans="1:18" ht="15.75">
      <c r="A23" s="12"/>
      <c r="B23" s="34" t="s">
        <v>240</v>
      </c>
      <c r="C23" s="35">
        <v>786</v>
      </c>
      <c r="D23" s="35">
        <v>212</v>
      </c>
      <c r="E23" s="36">
        <f t="shared" si="0"/>
        <v>-73.02798982188294</v>
      </c>
      <c r="F23" s="36">
        <f t="shared" si="2"/>
        <v>2.13408496074089</v>
      </c>
      <c r="G23" s="35">
        <v>3168</v>
      </c>
      <c r="H23" s="35">
        <v>3510</v>
      </c>
      <c r="I23" s="36">
        <f t="shared" si="1"/>
        <v>10.795454545454541</v>
      </c>
      <c r="J23" s="36">
        <f t="shared" si="3"/>
        <v>5.0150021431633087</v>
      </c>
      <c r="K23" s="81"/>
      <c r="L23" s="35">
        <v>16161</v>
      </c>
      <c r="M23" s="36">
        <f t="shared" si="4"/>
        <v>5.5215792926255949</v>
      </c>
      <c r="N23" s="15"/>
    </row>
    <row r="24" spans="1:18" ht="15.75">
      <c r="A24" s="12"/>
      <c r="B24" s="34" t="s">
        <v>241</v>
      </c>
      <c r="C24" s="35">
        <v>410</v>
      </c>
      <c r="D24" s="35">
        <v>36</v>
      </c>
      <c r="E24" s="36">
        <f t="shared" si="0"/>
        <v>-91.219512195121951</v>
      </c>
      <c r="F24" s="36">
        <f t="shared" si="2"/>
        <v>0.36239178578618886</v>
      </c>
      <c r="G24" s="35">
        <v>1832</v>
      </c>
      <c r="H24" s="35">
        <v>1652</v>
      </c>
      <c r="I24" s="36">
        <f t="shared" si="1"/>
        <v>-9.8253275109170257</v>
      </c>
      <c r="J24" s="36">
        <f t="shared" si="3"/>
        <v>2.3603371910272894</v>
      </c>
      <c r="K24" s="81"/>
      <c r="L24" s="35">
        <v>8920</v>
      </c>
      <c r="M24" s="36">
        <f t="shared" si="4"/>
        <v>3.0476138413600831</v>
      </c>
      <c r="N24" s="15"/>
    </row>
    <row r="25" spans="1:18" ht="15.75">
      <c r="A25" s="12"/>
      <c r="B25" s="34" t="s">
        <v>75</v>
      </c>
      <c r="C25" s="35">
        <v>641</v>
      </c>
      <c r="D25" s="35">
        <v>88</v>
      </c>
      <c r="E25" s="36">
        <f t="shared" si="0"/>
        <v>-86.271450858034314</v>
      </c>
      <c r="F25" s="36">
        <f t="shared" si="2"/>
        <v>0.88584658747735057</v>
      </c>
      <c r="G25" s="35">
        <v>3013</v>
      </c>
      <c r="H25" s="35">
        <v>2504</v>
      </c>
      <c r="I25" s="36">
        <f t="shared" si="1"/>
        <v>-16.893461666113506</v>
      </c>
      <c r="J25" s="36">
        <f t="shared" si="3"/>
        <v>3.5776539505643665</v>
      </c>
      <c r="K25" s="81"/>
      <c r="L25" s="35">
        <v>13410</v>
      </c>
      <c r="M25" s="36">
        <f t="shared" si="4"/>
        <v>4.5816705843765373</v>
      </c>
      <c r="N25" s="15"/>
      <c r="R25" s="4"/>
    </row>
    <row r="26" spans="1:18" ht="15" customHeight="1">
      <c r="A26" s="12"/>
      <c r="B26" s="34" t="s">
        <v>242</v>
      </c>
      <c r="C26" s="35">
        <v>137</v>
      </c>
      <c r="D26" s="35">
        <v>184</v>
      </c>
      <c r="E26" s="36">
        <f t="shared" si="0"/>
        <v>34.306569343065682</v>
      </c>
      <c r="F26" s="36">
        <f t="shared" si="2"/>
        <v>1.8522246829071873</v>
      </c>
      <c r="G26" s="35">
        <v>578</v>
      </c>
      <c r="H26" s="35">
        <v>968</v>
      </c>
      <c r="I26" s="36">
        <f t="shared" si="1"/>
        <v>67.474048442906565</v>
      </c>
      <c r="J26" s="36">
        <f t="shared" si="3"/>
        <v>1.3830547221031575</v>
      </c>
      <c r="K26" s="81"/>
      <c r="L26" s="35">
        <v>3576</v>
      </c>
      <c r="M26" s="36">
        <f t="shared" si="4"/>
        <v>1.22177882250041</v>
      </c>
      <c r="N26" s="15"/>
    </row>
    <row r="27" spans="1:18" ht="15" customHeight="1">
      <c r="A27" s="12"/>
      <c r="B27" s="34" t="s">
        <v>76</v>
      </c>
      <c r="C27" s="35">
        <v>32</v>
      </c>
      <c r="D27" s="35">
        <v>394</v>
      </c>
      <c r="E27" s="36">
        <f t="shared" si="0"/>
        <v>1131.25</v>
      </c>
      <c r="F27" s="36">
        <f t="shared" si="2"/>
        <v>3.9661767666599559</v>
      </c>
      <c r="G27" s="35">
        <v>137</v>
      </c>
      <c r="H27" s="35">
        <v>841</v>
      </c>
      <c r="I27" s="36">
        <f t="shared" si="1"/>
        <v>513.8686131386861</v>
      </c>
      <c r="J27" s="36">
        <f t="shared" si="3"/>
        <v>1.2016002286040863</v>
      </c>
      <c r="K27" s="81"/>
      <c r="L27" s="35">
        <v>1455</v>
      </c>
      <c r="M27" s="36">
        <f t="shared" si="4"/>
        <v>0.49711638331602254</v>
      </c>
      <c r="N27" s="15"/>
    </row>
    <row r="28" spans="1:18" ht="15" customHeight="1">
      <c r="A28" s="12"/>
      <c r="B28" s="34" t="s">
        <v>243</v>
      </c>
      <c r="C28" s="35">
        <v>111</v>
      </c>
      <c r="D28" s="35">
        <v>374</v>
      </c>
      <c r="E28" s="36">
        <f t="shared" si="0"/>
        <v>236.93693693693692</v>
      </c>
      <c r="F28" s="36">
        <f t="shared" si="2"/>
        <v>3.7648479967787396</v>
      </c>
      <c r="G28" s="35">
        <v>483</v>
      </c>
      <c r="H28" s="35">
        <v>1110</v>
      </c>
      <c r="I28" s="36">
        <f t="shared" si="1"/>
        <v>129.8136645962733</v>
      </c>
      <c r="J28" s="36">
        <f t="shared" si="3"/>
        <v>1.5859408486926705</v>
      </c>
      <c r="K28" s="81"/>
      <c r="L28" s="35">
        <v>3587</v>
      </c>
      <c r="M28" s="36">
        <f t="shared" si="4"/>
        <v>1.2255370906904279</v>
      </c>
      <c r="N28" s="15"/>
    </row>
    <row r="29" spans="1:18" ht="15" customHeight="1">
      <c r="A29" s="12"/>
      <c r="B29" s="34" t="s">
        <v>79</v>
      </c>
      <c r="C29" s="35">
        <v>14</v>
      </c>
      <c r="D29" s="35">
        <v>661</v>
      </c>
      <c r="E29" s="36">
        <f t="shared" si="0"/>
        <v>4621.4285714285716</v>
      </c>
      <c r="F29" s="36">
        <f t="shared" si="2"/>
        <v>6.6539158445741897</v>
      </c>
      <c r="G29" s="35">
        <v>42</v>
      </c>
      <c r="H29" s="35">
        <v>1279</v>
      </c>
      <c r="I29" s="36">
        <f t="shared" si="1"/>
        <v>2945.2380952380954</v>
      </c>
      <c r="J29" s="36">
        <f t="shared" si="3"/>
        <v>1.8274039148449779</v>
      </c>
      <c r="K29" s="81"/>
      <c r="L29" s="35">
        <v>1440</v>
      </c>
      <c r="M29" s="36">
        <f t="shared" si="4"/>
        <v>0.49199147214781608</v>
      </c>
      <c r="N29" s="15"/>
    </row>
    <row r="30" spans="1:18" ht="15" customHeight="1">
      <c r="A30" s="12"/>
      <c r="B30" s="34" t="s">
        <v>244</v>
      </c>
      <c r="C30" s="35">
        <v>663</v>
      </c>
      <c r="D30" s="35">
        <v>98</v>
      </c>
      <c r="E30" s="36">
        <f t="shared" si="0"/>
        <v>-85.218702865761685</v>
      </c>
      <c r="F30" s="36">
        <f t="shared" si="2"/>
        <v>0.98651097241795849</v>
      </c>
      <c r="G30" s="35">
        <v>2719</v>
      </c>
      <c r="H30" s="35">
        <v>2436</v>
      </c>
      <c r="I30" s="36">
        <f t="shared" si="1"/>
        <v>-10.408238322912833</v>
      </c>
      <c r="J30" s="36">
        <f t="shared" si="3"/>
        <v>3.4804972138876984</v>
      </c>
      <c r="K30" s="81"/>
      <c r="L30" s="35">
        <v>11704</v>
      </c>
      <c r="M30" s="36">
        <f t="shared" si="4"/>
        <v>3.9987973541791941</v>
      </c>
      <c r="N30" s="15"/>
    </row>
    <row r="31" spans="1:18" ht="15" customHeight="1">
      <c r="A31" s="12"/>
      <c r="B31" s="34" t="s">
        <v>78</v>
      </c>
      <c r="C31" s="35">
        <v>348</v>
      </c>
      <c r="D31" s="35">
        <v>737</v>
      </c>
      <c r="E31" s="36">
        <f t="shared" si="0"/>
        <v>111.7816091954023</v>
      </c>
      <c r="F31" s="36">
        <f t="shared" si="2"/>
        <v>7.418965170122811</v>
      </c>
      <c r="G31" s="35">
        <v>1354</v>
      </c>
      <c r="H31" s="35">
        <v>3376</v>
      </c>
      <c r="I31" s="36">
        <f t="shared" si="1"/>
        <v>149.33530280649924</v>
      </c>
      <c r="J31" s="36">
        <f t="shared" si="3"/>
        <v>4.8235462208886988</v>
      </c>
      <c r="K31" s="81"/>
      <c r="L31" s="35">
        <v>9239</v>
      </c>
      <c r="M31" s="36">
        <f t="shared" si="4"/>
        <v>3.1566036188706064</v>
      </c>
      <c r="N31" s="15"/>
    </row>
    <row r="32" spans="1:18" ht="15" customHeight="1">
      <c r="A32" s="12"/>
      <c r="B32" s="34" t="s">
        <v>245</v>
      </c>
      <c r="C32" s="35">
        <v>286</v>
      </c>
      <c r="D32" s="35">
        <v>744</v>
      </c>
      <c r="E32" s="36">
        <f t="shared" si="0"/>
        <v>160.13986013986013</v>
      </c>
      <c r="F32" s="36">
        <f t="shared" si="2"/>
        <v>7.4894302395812362</v>
      </c>
      <c r="G32" s="35">
        <v>1290</v>
      </c>
      <c r="H32" s="35">
        <v>2872</v>
      </c>
      <c r="I32" s="36">
        <f t="shared" si="1"/>
        <v>122.63565891472869</v>
      </c>
      <c r="J32" s="36">
        <f t="shared" si="3"/>
        <v>4.1034433490498641</v>
      </c>
      <c r="K32" s="81"/>
      <c r="L32" s="35">
        <v>9038</v>
      </c>
      <c r="M32" s="36">
        <f t="shared" si="4"/>
        <v>3.0879298092166403</v>
      </c>
      <c r="N32" s="15"/>
    </row>
    <row r="33" spans="1:14" ht="15" customHeight="1">
      <c r="A33" s="12"/>
      <c r="B33" s="34" t="s">
        <v>246</v>
      </c>
      <c r="C33" s="35">
        <v>381</v>
      </c>
      <c r="D33" s="35">
        <v>214</v>
      </c>
      <c r="E33" s="36">
        <f t="shared" si="0"/>
        <v>-43.832020997375331</v>
      </c>
      <c r="F33" s="36">
        <f t="shared" si="2"/>
        <v>2.1542178377290115</v>
      </c>
      <c r="G33" s="35">
        <v>1254</v>
      </c>
      <c r="H33" s="35">
        <v>1654</v>
      </c>
      <c r="I33" s="36">
        <f t="shared" si="1"/>
        <v>31.897926634768737</v>
      </c>
      <c r="J33" s="36">
        <f t="shared" si="3"/>
        <v>2.3631947421060153</v>
      </c>
      <c r="K33" s="81"/>
      <c r="L33" s="35">
        <v>8053</v>
      </c>
      <c r="M33" s="36">
        <f t="shared" si="4"/>
        <v>2.7513939758377521</v>
      </c>
      <c r="N33" s="15"/>
    </row>
    <row r="34" spans="1:14" ht="15" customHeight="1">
      <c r="A34" s="12"/>
      <c r="B34" s="34" t="s">
        <v>247</v>
      </c>
      <c r="C34" s="35">
        <v>63</v>
      </c>
      <c r="D34" s="35">
        <v>520</v>
      </c>
      <c r="E34" s="36">
        <f t="shared" si="0"/>
        <v>725.39682539682553</v>
      </c>
      <c r="F34" s="36">
        <f t="shared" si="2"/>
        <v>5.2345480169116163</v>
      </c>
      <c r="G34" s="35">
        <v>250</v>
      </c>
      <c r="H34" s="35">
        <v>1219</v>
      </c>
      <c r="I34" s="36">
        <f t="shared" si="1"/>
        <v>387.6</v>
      </c>
      <c r="J34" s="36">
        <f t="shared" si="3"/>
        <v>1.7416773824832119</v>
      </c>
      <c r="K34" s="81"/>
      <c r="L34" s="35">
        <v>3008</v>
      </c>
      <c r="M34" s="36">
        <f t="shared" si="4"/>
        <v>1.0277155195976604</v>
      </c>
      <c r="N34" s="15"/>
    </row>
    <row r="35" spans="1:14" ht="15" customHeight="1">
      <c r="A35" s="12"/>
      <c r="B35" s="34" t="s">
        <v>77</v>
      </c>
      <c r="C35" s="35">
        <v>130</v>
      </c>
      <c r="D35" s="35">
        <v>127</v>
      </c>
      <c r="E35" s="36">
        <f t="shared" si="0"/>
        <v>-2.3076923076923106</v>
      </c>
      <c r="F35" s="36">
        <f t="shared" si="2"/>
        <v>1.2784376887457218</v>
      </c>
      <c r="G35" s="35">
        <v>521</v>
      </c>
      <c r="H35" s="35">
        <v>731</v>
      </c>
      <c r="I35" s="36">
        <f t="shared" si="1"/>
        <v>40.307101727447225</v>
      </c>
      <c r="J35" s="36">
        <f t="shared" si="3"/>
        <v>1.044434919274182</v>
      </c>
      <c r="K35" s="81"/>
      <c r="L35" s="35">
        <v>3199</v>
      </c>
      <c r="M35" s="36">
        <f t="shared" si="4"/>
        <v>1.0929727218061553</v>
      </c>
      <c r="N35" s="15"/>
    </row>
    <row r="36" spans="1:14" ht="15" customHeight="1">
      <c r="A36" s="12"/>
      <c r="B36" s="34" t="s">
        <v>248</v>
      </c>
      <c r="C36" s="35">
        <v>482</v>
      </c>
      <c r="D36" s="35">
        <v>343</v>
      </c>
      <c r="E36" s="36">
        <f t="shared" si="0"/>
        <v>-28.838174273858918</v>
      </c>
      <c r="F36" s="36">
        <f t="shared" si="2"/>
        <v>3.4527884034628546</v>
      </c>
      <c r="G36" s="35">
        <v>1957</v>
      </c>
      <c r="H36" s="35">
        <v>2635</v>
      </c>
      <c r="I36" s="36">
        <f t="shared" si="1"/>
        <v>34.644864588656098</v>
      </c>
      <c r="J36" s="36">
        <f t="shared" si="3"/>
        <v>3.7648235462208888</v>
      </c>
      <c r="K36" s="81"/>
      <c r="L36" s="35">
        <v>12163</v>
      </c>
      <c r="M36" s="36">
        <f t="shared" si="4"/>
        <v>4.1556196359263105</v>
      </c>
      <c r="N36" s="15"/>
    </row>
    <row r="37" spans="1:14" ht="15" customHeight="1">
      <c r="A37" s="12"/>
      <c r="B37" s="34" t="s">
        <v>249</v>
      </c>
      <c r="C37" s="35">
        <v>205</v>
      </c>
      <c r="D37" s="35">
        <v>240</v>
      </c>
      <c r="E37" s="36">
        <f t="shared" si="0"/>
        <v>17.073170731707311</v>
      </c>
      <c r="F37" s="36">
        <f t="shared" si="2"/>
        <v>2.4159452385745923</v>
      </c>
      <c r="G37" s="35">
        <v>805</v>
      </c>
      <c r="H37" s="35">
        <v>1487</v>
      </c>
      <c r="I37" s="36">
        <f t="shared" si="1"/>
        <v>84.720496894409948</v>
      </c>
      <c r="J37" s="36">
        <f t="shared" si="3"/>
        <v>2.1245892270324331</v>
      </c>
      <c r="K37" s="81"/>
      <c r="L37" s="35">
        <v>5101</v>
      </c>
      <c r="M37" s="36">
        <f t="shared" si="4"/>
        <v>1.7428114579347291</v>
      </c>
      <c r="N37" s="15"/>
    </row>
    <row r="38" spans="1:14" ht="15" customHeight="1">
      <c r="A38" s="12"/>
      <c r="B38" s="34" t="s">
        <v>250</v>
      </c>
      <c r="C38" s="35">
        <v>221</v>
      </c>
      <c r="D38" s="35">
        <v>19</v>
      </c>
      <c r="E38" s="36">
        <f t="shared" si="0"/>
        <v>-91.402714932126699</v>
      </c>
      <c r="F38" s="36">
        <f t="shared" si="2"/>
        <v>0.19126233138715523</v>
      </c>
      <c r="G38" s="35">
        <v>885</v>
      </c>
      <c r="H38" s="35">
        <v>1116</v>
      </c>
      <c r="I38" s="36">
        <f t="shared" si="1"/>
        <v>26.101694915254249</v>
      </c>
      <c r="J38" s="36">
        <f t="shared" si="3"/>
        <v>1.594513501928847</v>
      </c>
      <c r="K38" s="81"/>
      <c r="L38" s="35">
        <v>4892</v>
      </c>
      <c r="M38" s="36">
        <f t="shared" si="4"/>
        <v>1.6714043623243864</v>
      </c>
      <c r="N38" s="15"/>
    </row>
    <row r="39" spans="1:14" ht="15" customHeight="1">
      <c r="A39" s="12"/>
      <c r="B39" s="34" t="s">
        <v>251</v>
      </c>
      <c r="C39" s="35">
        <v>1083</v>
      </c>
      <c r="D39" s="35">
        <v>205</v>
      </c>
      <c r="E39" s="36">
        <f t="shared" si="0"/>
        <v>-81.071098799630661</v>
      </c>
      <c r="F39" s="36">
        <f t="shared" si="2"/>
        <v>2.0636198912824644</v>
      </c>
      <c r="G39" s="35">
        <v>4401</v>
      </c>
      <c r="H39" s="35">
        <v>4367</v>
      </c>
      <c r="I39" s="36">
        <f t="shared" si="1"/>
        <v>-0.77255169279709657</v>
      </c>
      <c r="J39" s="36">
        <f t="shared" si="3"/>
        <v>6.2394627803971998</v>
      </c>
      <c r="K39" s="81"/>
      <c r="L39" s="35">
        <v>23446</v>
      </c>
      <c r="M39" s="36">
        <f t="shared" si="4"/>
        <v>8.0105778166511783</v>
      </c>
      <c r="N39" s="15"/>
    </row>
    <row r="40" spans="1:14" ht="15" customHeight="1">
      <c r="A40" s="12"/>
      <c r="B40" s="34" t="s">
        <v>71</v>
      </c>
      <c r="C40" s="35">
        <v>5490</v>
      </c>
      <c r="D40" s="35">
        <v>3625</v>
      </c>
      <c r="E40" s="36">
        <f t="shared" si="0"/>
        <v>-33.970856102003644</v>
      </c>
      <c r="F40" s="36">
        <f t="shared" si="2"/>
        <v>36.490839540970406</v>
      </c>
      <c r="G40" s="35">
        <v>14643</v>
      </c>
      <c r="H40" s="35">
        <v>25285</v>
      </c>
      <c r="I40" s="36">
        <f t="shared" si="1"/>
        <v>72.676364133032848</v>
      </c>
      <c r="J40" s="36">
        <f t="shared" si="3"/>
        <v>36.12658951278754</v>
      </c>
      <c r="K40" s="81"/>
      <c r="L40" s="35">
        <v>100810</v>
      </c>
      <c r="M40" s="36">
        <f t="shared" si="4"/>
        <v>34.442819657792597</v>
      </c>
      <c r="N40" s="15"/>
    </row>
    <row r="41" spans="1:14" ht="15.75">
      <c r="A41" s="12"/>
      <c r="B41" s="40" t="s">
        <v>70</v>
      </c>
      <c r="C41" s="42">
        <f>SUM(C16:C40)</f>
        <v>13905</v>
      </c>
      <c r="D41" s="42">
        <f>SUM(D16:D40)</f>
        <v>9934</v>
      </c>
      <c r="E41" s="38">
        <f t="shared" si="0"/>
        <v>-28.558072635742537</v>
      </c>
      <c r="F41" s="38">
        <v>100</v>
      </c>
      <c r="G41" s="42">
        <f>SUM(G16:G40)</f>
        <v>48502</v>
      </c>
      <c r="H41" s="42">
        <f>SUM(H16:H40)</f>
        <v>69990</v>
      </c>
      <c r="I41" s="38">
        <f t="shared" si="1"/>
        <v>44.303327697826901</v>
      </c>
      <c r="J41" s="38">
        <v>100</v>
      </c>
      <c r="K41" s="4"/>
      <c r="L41" s="37">
        <f>SUM(L16:L40)</f>
        <v>292688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259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258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307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1127</v>
      </c>
      <c r="D16" s="35">
        <v>902</v>
      </c>
      <c r="E16" s="36">
        <f t="shared" ref="E16:I23" si="0">IF(ISBLANK(D16),"",(IFERROR(((D16/C16-1)*100),"")))</f>
        <v>-19.964507542147292</v>
      </c>
      <c r="F16" s="36">
        <f>+(D16*100)/$D$23</f>
        <v>9.0799275216428423</v>
      </c>
      <c r="G16" s="35">
        <v>3803</v>
      </c>
      <c r="H16" s="35">
        <v>6495</v>
      </c>
      <c r="I16" s="36">
        <f t="shared" si="0"/>
        <v>70.786221404154631</v>
      </c>
      <c r="J16" s="36">
        <f>+(H16*100)/$H$23</f>
        <v>9.2798971281611653</v>
      </c>
      <c r="K16" s="81"/>
      <c r="L16" s="35">
        <v>24048</v>
      </c>
      <c r="M16" s="36">
        <f>+(L16*100)/$L$23</f>
        <v>8.2162575848685293</v>
      </c>
      <c r="N16" s="15"/>
    </row>
    <row r="17" spans="1:14" ht="15.75">
      <c r="A17" s="12"/>
      <c r="B17" s="34" t="s">
        <v>60</v>
      </c>
      <c r="C17" s="35">
        <v>5576</v>
      </c>
      <c r="D17" s="35">
        <v>4141</v>
      </c>
      <c r="E17" s="36">
        <f t="shared" si="0"/>
        <v>-25.735294117647058</v>
      </c>
      <c r="F17" s="36">
        <f t="shared" ref="F17:F22" si="1">+(D17*100)/$D$23</f>
        <v>41.68512180390578</v>
      </c>
      <c r="G17" s="35">
        <v>18298</v>
      </c>
      <c r="H17" s="35">
        <v>27884</v>
      </c>
      <c r="I17" s="36">
        <f t="shared" si="0"/>
        <v>52.388239151819874</v>
      </c>
      <c r="J17" s="36">
        <f t="shared" ref="J17:J22" si="2">+(H17*100)/$H$23</f>
        <v>39.839977139591369</v>
      </c>
      <c r="K17" s="81"/>
      <c r="L17" s="35">
        <v>107612</v>
      </c>
      <c r="M17" s="36">
        <f t="shared" ref="M17:M22" si="3">+(L17*100)/$L$23</f>
        <v>36.766796042201932</v>
      </c>
      <c r="N17" s="15"/>
    </row>
    <row r="18" spans="1:14" ht="15.75">
      <c r="A18" s="12"/>
      <c r="B18" s="34" t="s">
        <v>80</v>
      </c>
      <c r="C18" s="35">
        <v>2421</v>
      </c>
      <c r="D18" s="35">
        <v>1556</v>
      </c>
      <c r="E18" s="36">
        <f t="shared" si="0"/>
        <v>-35.729037587773647</v>
      </c>
      <c r="F18" s="36">
        <f t="shared" si="1"/>
        <v>15.663378296758607</v>
      </c>
      <c r="G18" s="35">
        <v>9075</v>
      </c>
      <c r="H18" s="35">
        <v>11632</v>
      </c>
      <c r="I18" s="36">
        <f t="shared" si="0"/>
        <v>28.176308539944905</v>
      </c>
      <c r="J18" s="36">
        <f t="shared" si="2"/>
        <v>16.619517073867694</v>
      </c>
      <c r="K18" s="81"/>
      <c r="L18" s="35">
        <v>51892</v>
      </c>
      <c r="M18" s="36">
        <f t="shared" si="3"/>
        <v>17.729459356037829</v>
      </c>
      <c r="N18" s="15"/>
    </row>
    <row r="19" spans="1:14" ht="15.75">
      <c r="A19" s="12"/>
      <c r="B19" s="34" t="s">
        <v>81</v>
      </c>
      <c r="C19" s="35">
        <v>794</v>
      </c>
      <c r="D19" s="35">
        <v>564</v>
      </c>
      <c r="E19" s="36">
        <f t="shared" si="0"/>
        <v>-28.967254408060448</v>
      </c>
      <c r="F19" s="36">
        <f t="shared" si="1"/>
        <v>5.6774713106502919</v>
      </c>
      <c r="G19" s="35">
        <v>3309</v>
      </c>
      <c r="H19" s="35">
        <v>4258</v>
      </c>
      <c r="I19" s="36">
        <f t="shared" si="0"/>
        <v>28.679359323058318</v>
      </c>
      <c r="J19" s="36">
        <f t="shared" si="2"/>
        <v>6.0837262466066582</v>
      </c>
      <c r="K19" s="81"/>
      <c r="L19" s="35">
        <v>19212</v>
      </c>
      <c r="M19" s="36">
        <f t="shared" si="3"/>
        <v>6.5639862242387794</v>
      </c>
      <c r="N19" s="15"/>
    </row>
    <row r="20" spans="1:14" ht="15.75">
      <c r="A20" s="12"/>
      <c r="B20" s="34" t="s">
        <v>59</v>
      </c>
      <c r="C20" s="35">
        <v>983</v>
      </c>
      <c r="D20" s="35">
        <v>615</v>
      </c>
      <c r="E20" s="36">
        <f t="shared" si="0"/>
        <v>-37.436419125127159</v>
      </c>
      <c r="F20" s="36">
        <f t="shared" si="1"/>
        <v>6.1908596738473927</v>
      </c>
      <c r="G20" s="35">
        <v>3935</v>
      </c>
      <c r="H20" s="35">
        <v>5306</v>
      </c>
      <c r="I20" s="36">
        <f t="shared" si="0"/>
        <v>34.841168996188053</v>
      </c>
      <c r="J20" s="36">
        <f t="shared" si="2"/>
        <v>7.581083011858837</v>
      </c>
      <c r="K20" s="81"/>
      <c r="L20" s="35">
        <v>24942</v>
      </c>
      <c r="M20" s="36">
        <f t="shared" si="3"/>
        <v>8.5217022904936321</v>
      </c>
      <c r="N20" s="15"/>
    </row>
    <row r="21" spans="1:14" ht="15.75">
      <c r="A21" s="12"/>
      <c r="B21" s="34" t="s">
        <v>86</v>
      </c>
      <c r="C21" s="35">
        <v>97</v>
      </c>
      <c r="D21" s="35">
        <v>41</v>
      </c>
      <c r="E21" s="36">
        <f t="shared" si="0"/>
        <v>-57.731958762886592</v>
      </c>
      <c r="F21" s="36">
        <f t="shared" si="1"/>
        <v>0.41272397825649287</v>
      </c>
      <c r="G21" s="35">
        <v>386</v>
      </c>
      <c r="H21" s="35">
        <v>372</v>
      </c>
      <c r="I21" s="36">
        <f t="shared" si="0"/>
        <v>-3.6269430051813489</v>
      </c>
      <c r="J21" s="36">
        <f t="shared" si="2"/>
        <v>0.53150450064294896</v>
      </c>
      <c r="K21" s="81"/>
      <c r="L21" s="35">
        <v>2491</v>
      </c>
      <c r="M21" s="36">
        <f t="shared" si="3"/>
        <v>0.85107691466681246</v>
      </c>
      <c r="N21" s="15"/>
    </row>
    <row r="22" spans="1:14" ht="15.75">
      <c r="A22" s="12"/>
      <c r="B22" s="34" t="s">
        <v>252</v>
      </c>
      <c r="C22" s="35">
        <v>2907</v>
      </c>
      <c r="D22" s="35">
        <v>2115</v>
      </c>
      <c r="E22" s="36">
        <f t="shared" si="0"/>
        <v>-27.244582043343655</v>
      </c>
      <c r="F22" s="36">
        <f t="shared" si="1"/>
        <v>21.290517414938595</v>
      </c>
      <c r="G22" s="35">
        <v>9696</v>
      </c>
      <c r="H22" s="35">
        <v>14043</v>
      </c>
      <c r="I22" s="36">
        <f t="shared" si="0"/>
        <v>44.832920792079214</v>
      </c>
      <c r="J22" s="36">
        <f t="shared" si="2"/>
        <v>20.064294899271324</v>
      </c>
      <c r="K22" s="81"/>
      <c r="L22" s="35">
        <v>62491</v>
      </c>
      <c r="M22" s="36">
        <f t="shared" si="3"/>
        <v>21.350721587492483</v>
      </c>
      <c r="N22" s="15"/>
    </row>
    <row r="23" spans="1:14" ht="15.75">
      <c r="A23" s="12"/>
      <c r="B23" s="40" t="s">
        <v>70</v>
      </c>
      <c r="C23" s="37">
        <f>SUM(C16:C22)</f>
        <v>13905</v>
      </c>
      <c r="D23" s="37">
        <f>SUM(D16:D22)</f>
        <v>9934</v>
      </c>
      <c r="E23" s="38">
        <f t="shared" si="0"/>
        <v>-28.558072635742537</v>
      </c>
      <c r="F23" s="38">
        <f>SUM(F16:F22)</f>
        <v>100</v>
      </c>
      <c r="G23" s="37">
        <f>SUM(G16:G22)</f>
        <v>48502</v>
      </c>
      <c r="H23" s="37">
        <f>SUM(H16:H22)</f>
        <v>69990</v>
      </c>
      <c r="I23" s="38">
        <f t="shared" si="0"/>
        <v>44.303327697826901</v>
      </c>
      <c r="J23" s="38">
        <f>SUM(J16:J22)</f>
        <v>100</v>
      </c>
      <c r="K23" s="4"/>
      <c r="L23" s="37">
        <f>SUM(L16:L22)</f>
        <v>292688</v>
      </c>
      <c r="M23" s="38">
        <f>SUM(M16:M22)</f>
        <v>100.00000000000001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260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5606</v>
      </c>
      <c r="D16" s="35">
        <v>3703</v>
      </c>
      <c r="E16" s="36">
        <f t="shared" ref="E16:E22" si="0">IF(ISBLANK(D16),"",(IFERROR(((D16/C16-1)*100),"")))</f>
        <v>-33.9457723867285</v>
      </c>
      <c r="F16" s="36">
        <f>+(D16*100)/$D$22</f>
        <v>37.276021743507144</v>
      </c>
      <c r="G16" s="35">
        <v>15193</v>
      </c>
      <c r="H16" s="35">
        <v>25898</v>
      </c>
      <c r="I16" s="36">
        <f t="shared" ref="I16:I22" si="1">IF(ISBLANK(H16),"",(IFERROR(((H16/G16-1)*100),"")))</f>
        <v>70.460080300138216</v>
      </c>
      <c r="J16" s="36">
        <f>+(H16*100)/$H$22</f>
        <v>37.002428918416918</v>
      </c>
      <c r="K16" s="81"/>
      <c r="L16" s="35">
        <v>104241</v>
      </c>
      <c r="M16" s="36">
        <f>+(L16*100)/$L$22</f>
        <v>35.615057672333677</v>
      </c>
      <c r="N16" s="15"/>
    </row>
    <row r="17" spans="1:14" ht="15.75">
      <c r="A17" s="12"/>
      <c r="B17" s="34" t="s">
        <v>299</v>
      </c>
      <c r="C17" s="35">
        <v>4740</v>
      </c>
      <c r="D17" s="35">
        <v>3271</v>
      </c>
      <c r="E17" s="36">
        <f t="shared" si="0"/>
        <v>-30.991561181434601</v>
      </c>
      <c r="F17" s="36">
        <f t="shared" ref="F17:F21" si="2">+(D17*100)/$D$22</f>
        <v>32.92732031407288</v>
      </c>
      <c r="G17" s="35">
        <v>18964</v>
      </c>
      <c r="H17" s="35">
        <v>24026</v>
      </c>
      <c r="I17" s="36">
        <f t="shared" si="1"/>
        <v>26.692680869014971</v>
      </c>
      <c r="J17" s="36">
        <f t="shared" ref="J17:J21" si="3">+(H17*100)/$H$22</f>
        <v>34.327761108729817</v>
      </c>
      <c r="K17" s="81"/>
      <c r="L17" s="35">
        <v>109141</v>
      </c>
      <c r="M17" s="36">
        <f t="shared" ref="M17:M21" si="4">+(L17*100)/$L$22</f>
        <v>37.289195320614439</v>
      </c>
      <c r="N17" s="15"/>
    </row>
    <row r="18" spans="1:14" ht="15.75">
      <c r="A18" s="12"/>
      <c r="B18" s="34" t="s">
        <v>261</v>
      </c>
      <c r="C18" s="35">
        <v>1443</v>
      </c>
      <c r="D18" s="35">
        <v>1084</v>
      </c>
      <c r="E18" s="36">
        <f t="shared" si="0"/>
        <v>-24.878724878724878</v>
      </c>
      <c r="F18" s="36">
        <f t="shared" si="2"/>
        <v>10.912019327561909</v>
      </c>
      <c r="G18" s="35">
        <v>5771</v>
      </c>
      <c r="H18" s="35">
        <v>7716</v>
      </c>
      <c r="I18" s="36">
        <f t="shared" si="1"/>
        <v>33.702997747357479</v>
      </c>
      <c r="J18" s="36">
        <f t="shared" si="3"/>
        <v>11.024432061723104</v>
      </c>
      <c r="K18" s="81"/>
      <c r="L18" s="35">
        <v>31626</v>
      </c>
      <c r="M18" s="36">
        <f t="shared" si="4"/>
        <v>10.805362707046411</v>
      </c>
      <c r="N18" s="15"/>
    </row>
    <row r="19" spans="1:14" ht="15.75">
      <c r="A19" s="12"/>
      <c r="B19" s="34" t="s">
        <v>262</v>
      </c>
      <c r="C19" s="35">
        <v>1181</v>
      </c>
      <c r="D19" s="35">
        <v>1006</v>
      </c>
      <c r="E19" s="36">
        <f t="shared" si="0"/>
        <v>-14.817950889077059</v>
      </c>
      <c r="F19" s="36">
        <f t="shared" si="2"/>
        <v>10.126837125025165</v>
      </c>
      <c r="G19" s="35">
        <v>4802</v>
      </c>
      <c r="H19" s="35">
        <v>6541</v>
      </c>
      <c r="I19" s="36">
        <f t="shared" si="1"/>
        <v>36.214077467721786</v>
      </c>
      <c r="J19" s="36">
        <f t="shared" si="3"/>
        <v>9.3456208029718528</v>
      </c>
      <c r="K19" s="81"/>
      <c r="L19" s="35">
        <v>25552</v>
      </c>
      <c r="M19" s="36">
        <f t="shared" si="4"/>
        <v>8.7301153446673592</v>
      </c>
      <c r="N19" s="15"/>
    </row>
    <row r="20" spans="1:14" ht="15.75">
      <c r="A20" s="12"/>
      <c r="B20" s="34" t="s">
        <v>263</v>
      </c>
      <c r="C20" s="35">
        <v>407</v>
      </c>
      <c r="D20" s="35">
        <v>405</v>
      </c>
      <c r="E20" s="36">
        <f t="shared" si="0"/>
        <v>-0.49140049140049546</v>
      </c>
      <c r="F20" s="36">
        <f t="shared" si="2"/>
        <v>4.0769075900946241</v>
      </c>
      <c r="G20" s="35">
        <v>1655</v>
      </c>
      <c r="H20" s="35">
        <v>2503</v>
      </c>
      <c r="I20" s="36">
        <f t="shared" si="1"/>
        <v>51.238670694864055</v>
      </c>
      <c r="J20" s="36">
        <f t="shared" si="3"/>
        <v>3.5762251750250034</v>
      </c>
      <c r="K20" s="81"/>
      <c r="L20" s="35">
        <v>9231</v>
      </c>
      <c r="M20" s="36">
        <f t="shared" si="4"/>
        <v>3.1538703329142295</v>
      </c>
      <c r="N20" s="15"/>
    </row>
    <row r="21" spans="1:14" ht="15.75">
      <c r="A21" s="12"/>
      <c r="B21" s="34" t="s">
        <v>264</v>
      </c>
      <c r="C21" s="35">
        <v>528</v>
      </c>
      <c r="D21" s="35">
        <v>465</v>
      </c>
      <c r="E21" s="36">
        <f t="shared" si="0"/>
        <v>-11.931818181818176</v>
      </c>
      <c r="F21" s="36">
        <f t="shared" si="2"/>
        <v>4.6808938997382725</v>
      </c>
      <c r="G21" s="35">
        <v>2117</v>
      </c>
      <c r="H21" s="35">
        <v>3306</v>
      </c>
      <c r="I21" s="36">
        <f t="shared" si="1"/>
        <v>56.164383561643838</v>
      </c>
      <c r="J21" s="36">
        <f t="shared" si="3"/>
        <v>4.7235319331333043</v>
      </c>
      <c r="K21" s="81"/>
      <c r="L21" s="35">
        <v>12897</v>
      </c>
      <c r="M21" s="36">
        <f t="shared" si="4"/>
        <v>4.406398622423878</v>
      </c>
      <c r="N21" s="15"/>
    </row>
    <row r="22" spans="1:14" ht="15.75">
      <c r="A22" s="12"/>
      <c r="B22" s="40" t="s">
        <v>70</v>
      </c>
      <c r="C22" s="37">
        <f>SUM(C16:C21)</f>
        <v>13905</v>
      </c>
      <c r="D22" s="37">
        <f>SUM(D16:D21)</f>
        <v>9934</v>
      </c>
      <c r="E22" s="38">
        <f t="shared" si="0"/>
        <v>-28.558072635742537</v>
      </c>
      <c r="F22" s="37">
        <f>SUM(F16:F21)</f>
        <v>99.999999999999972</v>
      </c>
      <c r="G22" s="37">
        <f>SUM(G16:G21)</f>
        <v>48502</v>
      </c>
      <c r="H22" s="37">
        <f>SUM(H16:H21)</f>
        <v>69990</v>
      </c>
      <c r="I22" s="38">
        <f t="shared" si="1"/>
        <v>44.303327697826901</v>
      </c>
      <c r="J22" s="37">
        <f>SUM(J16:J21)</f>
        <v>99.999999999999986</v>
      </c>
      <c r="K22" s="4"/>
      <c r="L22" s="37">
        <f>SUM(L16:L21)</f>
        <v>292688</v>
      </c>
      <c r="M22" s="37">
        <f>SUM(M16:M21)</f>
        <v>99.999999999999986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266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284</v>
      </c>
      <c r="D16" s="35">
        <v>95</v>
      </c>
      <c r="E16" s="36">
        <f t="shared" ref="E16:E22" si="0">IF(ISBLANK(D16),"",(IFERROR(((D16/C16-1)*100),"")))</f>
        <v>-66.549295774647888</v>
      </c>
      <c r="F16" s="36">
        <f>+(D16*100)/$D$22</f>
        <v>0.95631165693577613</v>
      </c>
      <c r="G16" s="35">
        <v>541</v>
      </c>
      <c r="H16" s="35">
        <v>562</v>
      </c>
      <c r="I16" s="36">
        <f t="shared" ref="I16:I22" si="1">IF(ISBLANK(H16),"",(IFERROR(((H16/G16-1)*100),"")))</f>
        <v>3.8817005545286554</v>
      </c>
      <c r="J16" s="36">
        <f>+(H16*100)/$H$22</f>
        <v>0.80297185312187458</v>
      </c>
      <c r="K16" s="81"/>
      <c r="L16" s="35">
        <v>1425</v>
      </c>
      <c r="M16" s="36">
        <f>+(L16*100)/$L$22</f>
        <v>0.48686656097960967</v>
      </c>
      <c r="N16" s="15"/>
    </row>
    <row r="17" spans="1:14" ht="15.75">
      <c r="A17" s="12"/>
      <c r="B17" s="34" t="s">
        <v>82</v>
      </c>
      <c r="C17" s="35">
        <v>7561</v>
      </c>
      <c r="D17" s="35">
        <v>4415</v>
      </c>
      <c r="E17" s="36">
        <f t="shared" si="0"/>
        <v>-41.608252876603622</v>
      </c>
      <c r="F17" s="36">
        <f t="shared" ref="F17:F21" si="2">+(D17*100)/$D$22</f>
        <v>44.443325951278439</v>
      </c>
      <c r="G17" s="35">
        <v>25228</v>
      </c>
      <c r="H17" s="35">
        <v>32960</v>
      </c>
      <c r="I17" s="36">
        <f t="shared" si="1"/>
        <v>30.648485809418101</v>
      </c>
      <c r="J17" s="36">
        <f t="shared" ref="J17:J21" si="3">+(H17*100)/$H$22</f>
        <v>47.092441777396772</v>
      </c>
      <c r="K17" s="81"/>
      <c r="L17" s="35">
        <v>123505</v>
      </c>
      <c r="M17" s="36">
        <f t="shared" ref="M17:M21" si="4">+(L17*100)/$L$22</f>
        <v>42.196810255288909</v>
      </c>
      <c r="N17" s="15"/>
    </row>
    <row r="18" spans="1:14" ht="15.75">
      <c r="A18" s="12"/>
      <c r="B18" s="34" t="s">
        <v>88</v>
      </c>
      <c r="C18" s="35">
        <v>627</v>
      </c>
      <c r="D18" s="35">
        <v>264</v>
      </c>
      <c r="E18" s="36">
        <f t="shared" si="0"/>
        <v>-57.894736842105267</v>
      </c>
      <c r="F18" s="36">
        <f t="shared" si="2"/>
        <v>2.6575397624320516</v>
      </c>
      <c r="G18" s="35">
        <v>2569</v>
      </c>
      <c r="H18" s="35">
        <v>2312</v>
      </c>
      <c r="I18" s="36">
        <f t="shared" si="1"/>
        <v>-10.003892565200466</v>
      </c>
      <c r="J18" s="36">
        <f t="shared" si="3"/>
        <v>3.3033290470067151</v>
      </c>
      <c r="K18" s="81"/>
      <c r="L18" s="35">
        <v>10416</v>
      </c>
      <c r="M18" s="36">
        <f t="shared" si="4"/>
        <v>3.5587383152025365</v>
      </c>
      <c r="N18" s="15"/>
    </row>
    <row r="19" spans="1:14" ht="15.75">
      <c r="A19" s="12"/>
      <c r="B19" s="34" t="s">
        <v>89</v>
      </c>
      <c r="C19" s="35">
        <v>134</v>
      </c>
      <c r="D19" s="35">
        <v>48</v>
      </c>
      <c r="E19" s="36">
        <f t="shared" si="0"/>
        <v>-64.179104477611943</v>
      </c>
      <c r="F19" s="36">
        <f t="shared" si="2"/>
        <v>0.48318904771491844</v>
      </c>
      <c r="G19" s="35">
        <v>430</v>
      </c>
      <c r="H19" s="35">
        <v>471</v>
      </c>
      <c r="I19" s="36">
        <f t="shared" si="1"/>
        <v>9.5348837209302317</v>
      </c>
      <c r="J19" s="36">
        <f t="shared" si="3"/>
        <v>0.6729532790398628</v>
      </c>
      <c r="K19" s="81"/>
      <c r="L19" s="35">
        <v>1834</v>
      </c>
      <c r="M19" s="36">
        <f t="shared" si="4"/>
        <v>0.62660580549937139</v>
      </c>
      <c r="N19" s="15"/>
    </row>
    <row r="20" spans="1:14" ht="15.75">
      <c r="A20" s="12"/>
      <c r="B20" s="34" t="s">
        <v>90</v>
      </c>
      <c r="C20" s="35">
        <v>4256</v>
      </c>
      <c r="D20" s="35">
        <v>4130</v>
      </c>
      <c r="E20" s="36">
        <f t="shared" si="0"/>
        <v>-2.960526315789469</v>
      </c>
      <c r="F20" s="36">
        <f t="shared" si="2"/>
        <v>41.574390980471108</v>
      </c>
      <c r="G20" s="35">
        <v>17324</v>
      </c>
      <c r="H20" s="35">
        <v>27489</v>
      </c>
      <c r="I20" s="36">
        <f t="shared" si="1"/>
        <v>58.6758254444701</v>
      </c>
      <c r="J20" s="36">
        <f t="shared" si="3"/>
        <v>39.275610801543074</v>
      </c>
      <c r="K20" s="81"/>
      <c r="L20" s="35">
        <v>143698</v>
      </c>
      <c r="M20" s="36">
        <f t="shared" si="4"/>
        <v>49.09596566992839</v>
      </c>
      <c r="N20" s="15"/>
    </row>
    <row r="21" spans="1:14" ht="15.75">
      <c r="A21" s="12"/>
      <c r="B21" s="34" t="s">
        <v>71</v>
      </c>
      <c r="C21" s="35">
        <v>1043</v>
      </c>
      <c r="D21" s="35">
        <v>982</v>
      </c>
      <c r="E21" s="36">
        <f t="shared" si="0"/>
        <v>-5.8485139022051769</v>
      </c>
      <c r="F21" s="36">
        <f t="shared" si="2"/>
        <v>9.8852426011677075</v>
      </c>
      <c r="G21" s="35">
        <v>2410</v>
      </c>
      <c r="H21" s="35">
        <v>6196</v>
      </c>
      <c r="I21" s="36">
        <f t="shared" si="1"/>
        <v>157.09543568464733</v>
      </c>
      <c r="J21" s="36">
        <f t="shared" si="3"/>
        <v>8.8526932418916982</v>
      </c>
      <c r="K21" s="81"/>
      <c r="L21" s="35">
        <v>11810</v>
      </c>
      <c r="M21" s="36">
        <f t="shared" si="4"/>
        <v>4.0350133931011865</v>
      </c>
      <c r="N21" s="15"/>
    </row>
    <row r="22" spans="1:14" ht="15.75">
      <c r="A22" s="12"/>
      <c r="B22" s="40" t="s">
        <v>70</v>
      </c>
      <c r="C22" s="42">
        <f>SUM(C16:C21)</f>
        <v>13905</v>
      </c>
      <c r="D22" s="42">
        <f>SUM(D16:D21)</f>
        <v>9934</v>
      </c>
      <c r="E22" s="38">
        <f t="shared" si="0"/>
        <v>-28.558072635742537</v>
      </c>
      <c r="F22" s="38">
        <v>100</v>
      </c>
      <c r="G22" s="42">
        <f>SUM(G16:G21)</f>
        <v>48502</v>
      </c>
      <c r="H22" s="42">
        <f>SUM(H16:H21)</f>
        <v>69990</v>
      </c>
      <c r="I22" s="38">
        <f t="shared" si="1"/>
        <v>44.303327697826901</v>
      </c>
      <c r="J22" s="38">
        <v>100</v>
      </c>
      <c r="K22" s="4"/>
      <c r="L22" s="42">
        <f>SUM(L16:L21)</f>
        <v>292688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2017-09-05T16:07:18Z</dcterms:modified>
</cp:coreProperties>
</file>