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F48" i="6"/>
  <c r="J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<sst xmlns="http://schemas.openxmlformats.org/spreadsheetml/2006/main" count="447" uniqueCount="317">
  <si>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</si>
  <si>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</si>
  <si>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</si>
  <si>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</si>
  <si>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</si>
  <si>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</si>
  <si>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</si>
  <si>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</si>
  <si>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</si>
  <si>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</si>
  <si>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</si>
  <si>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</si>
  <si>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</si>
  <si>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</si>
  <si>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</si>
  <si>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</si>
  <si>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</si>
  <si>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</si>
  <si>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</si>
  <si>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</si>
  <si>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</si>
  <si>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</si>
  <si>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</si>
  <si>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</si>
  <si>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</si>
  <si>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</si>
  <si>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</si>
  <si>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</si>
  <si>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</si>
  <si>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</si>
  <si>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</si>
  <si>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</si>
  <si>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</si>
  <si>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</si>
  <si>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</si>
  <si>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</si>
  <si>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</si>
  <si>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</si>
  <si>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</si>
  <si>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</si>
  <si>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</si>
  <si>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</si>
  <si>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</si>
  <si>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</si>
  <si>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</si>
  <si>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</si>
  <si>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</si>
  <si>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</si>
  <si>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</si>
  <si>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</si>
  <si>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</si>
  <si>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</si>
  <si>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</si>
  <si>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</si>
  <si>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</si>
  <si>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</si>
  <si>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</si>
  <si>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</si>
  <si>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</si>
  <si>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</si>
  <si>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</si>
  <si>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</si>
  <si>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</si>
  <si>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</si>
  <si>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</si>
  <si>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</si>
  <si>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</si>
  <si>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</si>
  <si>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</si>
  <si>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</si>
  <si>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</si>
  <si>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</si>
  <si>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</si>
  <si>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</si>
  <si>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</si>
  <si>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</si>
  <si>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</si>
  <si>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</si>
  <si>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</si>
  <si>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</si>
  <si>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</si>
  <si>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</si>
  <si>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</si>
  <si>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</si>
  <si>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</si>
  <si>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</si>
  <si>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</si>
  <si>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</si>
  <si>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</si>
  <si>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</si>
  <si>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</si>
  <si>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</si>
  <si>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</si>
  <si>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</si>
  <si>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</si>
  <si>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</si>
  <si>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</si>
  <si>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</si>
  <si>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</si>
  <si>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</si>
  <si>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</si>
  <si>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</si>
  <si>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</si>
  <si>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</si>
  <si>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</si>
  <si>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</si>
  <si>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</si>
  <si>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</si>
  <si>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</si>
  <si>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</si>
  <si>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</si>
  <si>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</si>
  <si>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</si>
  <si>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</si>
  <si>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</si>
  <si>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</si>
  <si>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</si>
  <si>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</si>
  <si>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</si>
  <si>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</si>
  <si>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</si>
  <si>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</si>
  <si>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</si>
  <si>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</si>
  <si>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</si>
  <si>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</si>
  <si>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</si>
  <si>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</si>
  <si>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</si>
  <si>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</si>
  <si>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</si>
  <si>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</si>
  <si>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</si>
  <si>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</si>
  <si>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</si>
  <si>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</si>
  <si>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</si>
  <si>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</si>
  <si>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</si>
  <si>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</si>
  <si>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</si>
  <si>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</si>
  <si>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</si>
  <si>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</si>
  <si>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</si>
  <si>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</si>
  <si>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</si>
  <si>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</si>
  <si>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</si>
  <si>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</si>
  <si>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</si>
  <si>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</si>
  <si>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</si>
  <si>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</si>
  <si>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</si>
  <si>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</si>
  <si>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</si>
  <si>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</si>
  <si>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</si>
  <si>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</si>
  <si>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</si>
  <si>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</si>
  <si>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</si>
  <si>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</si>
  <si>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</si>
  <si>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</si>
  <si>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</si>
  <si>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</si>
  <si>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</si>
  <si>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</si>
  <si>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</si>
  <si>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</si>
  <si>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</si>
  <si>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</si>
  <si>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</si>
  <si>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</si>
  <si>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</si>
  <si>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</si>
  <si>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</si>
  <si>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</si>
  <si>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</si>
  <si>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</si>
  <si>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</si>
  <si>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</si>
  <si>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</si>
  <si>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</si>
  <si>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</si>
  <si>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</si>
  <si>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</si>
  <si>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</si>
  <si>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</si>
  <si>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</si>
  <si>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</si>
  <si>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</si>
  <si>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</si>
  <si>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</si>
  <si>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</si>
  <si>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</si>
  <si>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</si>
  <si>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</si>
  <si>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</si>
  <si>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</si>
  <si>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</si>
  <si>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</si>
  <si>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</si>
  <si>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</si>
  <si>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</si>
  <si>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</si>
  <si>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</si>
  <si>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</si>
  <si>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</si>
  <si>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</si>
  <si>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</si>
  <si>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</si>
  <si>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</si>
  <si>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</si>
  <si>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</si>
  <si>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</si>
  <si>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</si>
  <si>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</si>
  <si>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</si>
  <si>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</si>
  <si>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</si>
  <si>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</si>
  <si>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</si>
  <si>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</si>
  <si>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</si>
  <si>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</si>
  <si>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</si>
  <si>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</si>
  <si>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</si>
  <si>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</si>
  <si>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</si>
  <si>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</si>
  <si>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</si>
  <si>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</si>
  <si>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</si>
  <si>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</si>
  <si>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</si>
  <si>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</si>
  <si>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</si>
  <si>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</si>
  <si>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</si>
  <si>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</si>
  <si>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</si>
  <si>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</si>
  <si>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</si>
  <si>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</si>
  <si>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</si>
  <si>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</si>
  <si>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</si>
  <si>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</si>
  <si>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</si>
  <si>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</si>
  <si>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</si>
  <si>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</si>
  <si>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</si>
  <si>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</si>
  <si>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</si>
  <si>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</si>
  <si>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</si>
  <si>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</si>
  <si>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</si>
  <si>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</si>
  <si>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</si>
  <si>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</si>
  <si>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</si>
  <si>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</si>
  <si>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</si>
  <si>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</si>
  <si>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</si>
  <si>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</si>
  <si>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</si>
  <si>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</si>
  <si>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</si>
  <si>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</si>
  <si>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</si>
  <si>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</si>
  <si>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</si>
  <si>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</si>
  <si>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</si>
  <si>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</si>
  <si>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</si>
  <si>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</si>
  <si>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</si>
  <si>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</si>
  <si>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</si>
  <si>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</si>
  <si>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</si>
  <si>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</si>
  <si>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</si>
  <si>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</si>
  <si>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</si>
  <si>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</si>
  <si>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</si>
  <si>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</si>
  <si>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</si>
  <si>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</si>
  <si>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</si>
  <si>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</si>
  <si>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</si>
  <si>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</si>
  <si>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</si>
  <si>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</si>
  <si>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</si>
  <si>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</si>
  <si>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</si>
  <si>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</si>
  <si>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</si>
  <si>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</si>
  <si>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95 Prestadores que actualmente hacen uso del Sistema de Información</t>
  </si>
  <si>
    <t>Diciembre de 2017</t>
  </si>
  <si>
    <t>Enero de 2018</t>
  </si>
  <si>
    <t>2013-2017</t>
  </si>
  <si>
    <t>Diciembre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</si>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</sst>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5491</c:v>
                </c:pt>
                <c:pt idx="1">
                  <c:v>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2471</c:v>
                </c:pt>
                <c:pt idx="1">
                  <c:v>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3020</c:v>
                </c:pt>
                <c:pt idx="1">
                  <c:v>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2634</c:v>
                </c:pt>
                <c:pt idx="1">
                  <c:v>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1989</c:v>
                </c:pt>
                <c:pt idx="1">
                  <c:v>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750</c:v>
                </c:pt>
                <c:pt idx="1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307</v>
      </c>
      <c r="C7" s="92"/>
      <c r="D7" s="92"/>
      <c r="E7" s="92"/>
      <c r="F7" s="92"/>
      <c r="G7" s="15"/>
    </row>
    <row r="8" spans="1:16" ht="15.75" customHeight="1">
      <c r="A8" s="12"/>
      <c r="B8" s="92" t="s">
        <v>308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47.2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25</v>
      </c>
      <c r="D16" s="35">
        <v>22</v>
      </c>
      <c r="E16" s="36">
        <f t="shared" ref="E16:E25" si="0">IF(ISBLANK(D16),"",(IFERROR(((D16/C16-1)*100),"")))</f>
        <v>-12</v>
      </c>
      <c r="F16" s="36">
        <f t="shared" ref="F16:F24" si="1">+(D16*100)/$D$25</f>
        <v>0.35906642728904847</v>
      </c>
      <c r="G16" s="35">
        <v>421</v>
      </c>
      <c r="H16" s="35">
        <v>500</v>
      </c>
      <c r="I16" s="36">
        <f t="shared" ref="I16:I25" si="2">IF(ISBLANK(H16),"",(IFERROR(((H16/G16-1)*100),"")))</f>
        <v>18.764845605700707</v>
      </c>
      <c r="J16" s="36">
        <f t="shared" ref="J16:J24" si="3">+(H16*100)/$H$25</f>
        <v>0.46514224049714403</v>
      </c>
      <c r="K16" s="81"/>
      <c r="L16" s="35">
        <v>1540</v>
      </c>
      <c r="M16" s="36">
        <f t="shared" ref="M16:M24" si="4">+(L16*100)/$L$25</f>
        <v>0.46639530939574553</v>
      </c>
      <c r="N16" s="15"/>
    </row>
    <row r="17" spans="1:14" ht="15.75">
      <c r="A17" s="12"/>
      <c r="B17" s="34" t="s">
        <v>288</v>
      </c>
      <c r="C17" s="35">
        <v>13</v>
      </c>
      <c r="D17" s="35">
        <v>15</v>
      </c>
      <c r="E17" s="36">
        <f t="shared" si="0"/>
        <v>15.384615384615374</v>
      </c>
      <c r="F17" s="36">
        <f t="shared" si="1"/>
        <v>0.24481801860616942</v>
      </c>
      <c r="G17" s="35">
        <v>259</v>
      </c>
      <c r="H17" s="35">
        <v>322</v>
      </c>
      <c r="I17" s="36">
        <f t="shared" si="2"/>
        <v>24.324324324324319</v>
      </c>
      <c r="J17" s="36">
        <f t="shared" si="3"/>
        <v>0.29955160288016075</v>
      </c>
      <c r="K17" s="81"/>
      <c r="L17" s="35">
        <v>1126</v>
      </c>
      <c r="M17" s="36">
        <f t="shared" si="4"/>
        <v>0.34101371323351265</v>
      </c>
      <c r="N17" s="15"/>
    </row>
    <row r="18" spans="1:14" ht="15.75">
      <c r="A18" s="12"/>
      <c r="B18" s="34" t="s">
        <v>289</v>
      </c>
      <c r="C18" s="35">
        <v>127</v>
      </c>
      <c r="D18" s="35">
        <v>143</v>
      </c>
      <c r="E18" s="36">
        <f t="shared" si="0"/>
        <v>12.598425196850393</v>
      </c>
      <c r="F18" s="36">
        <f t="shared" si="1"/>
        <v>2.3339317773788153</v>
      </c>
      <c r="G18" s="35">
        <v>1149</v>
      </c>
      <c r="H18" s="35">
        <v>1701</v>
      </c>
      <c r="I18" s="36">
        <f t="shared" si="2"/>
        <v>48.041775456919055</v>
      </c>
      <c r="J18" s="36">
        <f t="shared" si="3"/>
        <v>1.582413902171284</v>
      </c>
      <c r="K18" s="81"/>
      <c r="L18" s="35">
        <v>5293</v>
      </c>
      <c r="M18" s="36">
        <f t="shared" si="4"/>
        <v>1.6030067354751174</v>
      </c>
      <c r="N18" s="15"/>
    </row>
    <row r="19" spans="1:14" ht="15.75">
      <c r="A19" s="12"/>
      <c r="B19" s="34" t="s">
        <v>290</v>
      </c>
      <c r="C19" s="35">
        <v>64</v>
      </c>
      <c r="D19" s="35">
        <v>79</v>
      </c>
      <c r="E19" s="36">
        <f t="shared" si="0"/>
        <v>23.4375</v>
      </c>
      <c r="F19" s="36">
        <f t="shared" si="1"/>
        <v>1.2893748979924922</v>
      </c>
      <c r="G19" s="35">
        <v>965</v>
      </c>
      <c r="H19" s="35">
        <v>1482</v>
      </c>
      <c r="I19" s="36">
        <f t="shared" si="2"/>
        <v>53.575129533678755</v>
      </c>
      <c r="J19" s="36">
        <f t="shared" si="3"/>
        <v>1.378681600833535</v>
      </c>
      <c r="K19" s="81"/>
      <c r="L19" s="35">
        <v>4599</v>
      </c>
      <c r="M19" s="36">
        <f t="shared" si="4"/>
        <v>1.3928259921500219</v>
      </c>
      <c r="N19" s="15"/>
    </row>
    <row r="20" spans="1:14" ht="15.75">
      <c r="A20" s="12"/>
      <c r="B20" s="34" t="s">
        <v>291</v>
      </c>
      <c r="C20" s="35">
        <v>105</v>
      </c>
      <c r="D20" s="35">
        <v>119</v>
      </c>
      <c r="E20" s="36">
        <f t="shared" si="0"/>
        <v>13.33333333333333</v>
      </c>
      <c r="F20" s="36">
        <f t="shared" si="1"/>
        <v>1.9422229476089441</v>
      </c>
      <c r="G20" s="35">
        <v>1630</v>
      </c>
      <c r="H20" s="35">
        <v>2163</v>
      </c>
      <c r="I20" s="36">
        <f t="shared" si="2"/>
        <v>32.699386503067494</v>
      </c>
      <c r="J20" s="36">
        <f t="shared" si="3"/>
        <v>2.012205332390645</v>
      </c>
      <c r="K20" s="81"/>
      <c r="L20" s="35">
        <v>7846</v>
      </c>
      <c r="M20" s="36">
        <f t="shared" si="4"/>
        <v>2.3761932451422201</v>
      </c>
      <c r="N20" s="15"/>
    </row>
    <row r="21" spans="1:14" ht="15" customHeight="1">
      <c r="A21" s="12"/>
      <c r="B21" s="34" t="s">
        <v>292</v>
      </c>
      <c r="C21" s="35">
        <v>303</v>
      </c>
      <c r="D21" s="35">
        <v>301</v>
      </c>
      <c r="E21" s="36">
        <f t="shared" si="0"/>
        <v>-0.66006600660065695</v>
      </c>
      <c r="F21" s="36">
        <f t="shared" si="1"/>
        <v>4.9126815733637992</v>
      </c>
      <c r="G21" s="35">
        <v>5419</v>
      </c>
      <c r="H21" s="35">
        <v>6102</v>
      </c>
      <c r="I21" s="36">
        <f t="shared" si="2"/>
        <v>12.603801439379957</v>
      </c>
      <c r="J21" s="36">
        <f t="shared" si="3"/>
        <v>5.6765959030271453</v>
      </c>
      <c r="K21" s="81"/>
      <c r="L21" s="35">
        <v>24142</v>
      </c>
      <c r="M21" s="36">
        <f t="shared" si="4"/>
        <v>7.3115036100208366</v>
      </c>
      <c r="N21" s="15"/>
    </row>
    <row r="22" spans="1:14" ht="15.75">
      <c r="A22" s="12"/>
      <c r="B22" s="34" t="s">
        <v>293</v>
      </c>
      <c r="C22" s="35">
        <v>206</v>
      </c>
      <c r="D22" s="35">
        <v>235</v>
      </c>
      <c r="E22" s="36">
        <f t="shared" si="0"/>
        <v>14.077669902912614</v>
      </c>
      <c r="F22" s="36">
        <f t="shared" si="1"/>
        <v>3.8354822914966542</v>
      </c>
      <c r="G22" s="35">
        <v>3827</v>
      </c>
      <c r="H22" s="35">
        <v>4627</v>
      </c>
      <c r="I22" s="36">
        <f t="shared" si="2"/>
        <v>20.904102430101901</v>
      </c>
      <c r="J22" s="36">
        <f t="shared" si="3"/>
        <v>4.3044262935605708</v>
      </c>
      <c r="K22" s="81"/>
      <c r="L22" s="35">
        <v>16805</v>
      </c>
      <c r="M22" s="36">
        <f t="shared" si="4"/>
        <v>5.08946310025682</v>
      </c>
      <c r="N22" s="15"/>
    </row>
    <row r="23" spans="1:14" ht="15.75">
      <c r="A23" s="12"/>
      <c r="B23" s="34" t="s">
        <v>294</v>
      </c>
      <c r="C23" s="35">
        <v>9</v>
      </c>
      <c r="D23" s="35">
        <v>18</v>
      </c>
      <c r="E23" s="36">
        <f t="shared" si="0"/>
        <v>100</v>
      </c>
      <c r="F23" s="36">
        <f t="shared" si="1"/>
        <v>0.29378162232740329</v>
      </c>
      <c r="G23" s="35">
        <v>169</v>
      </c>
      <c r="H23" s="35">
        <v>223</v>
      </c>
      <c r="I23" s="36">
        <f t="shared" si="2"/>
        <v>31.9526627218935</v>
      </c>
      <c r="J23" s="36">
        <f t="shared" si="3"/>
        <v>0.20745343926172624</v>
      </c>
      <c r="K23" s="81"/>
      <c r="L23" s="35">
        <v>811</v>
      </c>
      <c r="M23" s="36">
        <f t="shared" si="4"/>
        <v>0.24561467267529194</v>
      </c>
      <c r="N23" s="15"/>
    </row>
    <row r="24" spans="1:14" ht="15.75">
      <c r="A24" s="12"/>
      <c r="B24" s="34" t="s">
        <v>295</v>
      </c>
      <c r="C24" s="35">
        <v>4639</v>
      </c>
      <c r="D24" s="35">
        <v>5195</v>
      </c>
      <c r="E24" s="36">
        <f t="shared" si="0"/>
        <v>11.985341668463034</v>
      </c>
      <c r="F24" s="36">
        <f t="shared" si="1"/>
        <v>84.788640443936671</v>
      </c>
      <c r="G24" s="35">
        <v>65642</v>
      </c>
      <c r="H24" s="35">
        <v>90374</v>
      </c>
      <c r="I24" s="36">
        <f t="shared" si="2"/>
        <v>37.677096980591699</v>
      </c>
      <c r="J24" s="36">
        <f t="shared" si="3"/>
        <v>84.073529685377792</v>
      </c>
      <c r="K24" s="81"/>
      <c r="L24" s="35">
        <v>268030</v>
      </c>
      <c r="M24" s="36">
        <f t="shared" si="4"/>
        <v>81.173983621650436</v>
      </c>
      <c r="N24" s="15"/>
    </row>
    <row r="25" spans="1:14" ht="15.75">
      <c r="A25" s="12"/>
      <c r="B25" s="40" t="s">
        <v>70</v>
      </c>
      <c r="C25" s="37">
        <f>SUM(C16:C24)</f>
        <v>5491</v>
      </c>
      <c r="D25" s="37">
        <f>SUM(D16:D24)</f>
        <v>6127</v>
      </c>
      <c r="E25" s="38">
        <f t="shared" si="0"/>
        <v>11.582589692223632</v>
      </c>
      <c r="F25" s="37">
        <f>SUM(F16:F24)</f>
        <v>100</v>
      </c>
      <c r="G25" s="37">
        <f t="shared" ref="G25:H25" si="5">SUM(G16:G24)</f>
        <v>79481</v>
      </c>
      <c r="H25" s="37">
        <f t="shared" si="5"/>
        <v>107494</v>
      </c>
      <c r="I25" s="38">
        <f t="shared" si="2"/>
        <v>35.244901297165356</v>
      </c>
      <c r="J25" s="37">
        <f>SUM(J16:J24)</f>
        <v>100</v>
      </c>
      <c r="K25" s="4"/>
      <c r="L25" s="37">
        <f t="shared" ref="L25:M25" si="6">SUM(L16:L24)</f>
        <v>330192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309</v>
      </c>
      <c r="G14" s="69"/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8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8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8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>
        <v>10460</v>
      </c>
      <c r="E22" s="36">
        <f t="shared" si="3"/>
        <v>75.827870230290813</v>
      </c>
      <c r="F22" s="35">
        <v>273714</v>
      </c>
      <c r="G22" s="69"/>
      <c r="H22" s="35">
        <v>2421</v>
      </c>
      <c r="I22" s="35">
        <v>4684</v>
      </c>
      <c r="J22" s="36">
        <f t="shared" si="4"/>
        <v>93.473771168938441</v>
      </c>
      <c r="K22" s="35">
        <v>114386</v>
      </c>
      <c r="L22" s="32"/>
      <c r="M22" s="35">
        <v>3528</v>
      </c>
      <c r="N22" s="35">
        <v>5776</v>
      </c>
      <c r="O22" s="36">
        <f t="shared" si="5"/>
        <v>63.718820861677997</v>
      </c>
      <c r="P22" s="35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>
        <v>9040</v>
      </c>
      <c r="E23" s="36">
        <f t="shared" si="3"/>
        <v>-3.4084838123731198</v>
      </c>
      <c r="F23" s="35">
        <v>282754</v>
      </c>
      <c r="G23" s="69"/>
      <c r="H23" s="35">
        <v>3862</v>
      </c>
      <c r="I23" s="35">
        <v>3943</v>
      </c>
      <c r="J23" s="36">
        <f t="shared" si="4"/>
        <v>2.0973588814086064</v>
      </c>
      <c r="K23" s="35">
        <v>118329</v>
      </c>
      <c r="L23" s="32"/>
      <c r="M23" s="35">
        <v>5497</v>
      </c>
      <c r="N23" s="35">
        <v>5097</v>
      </c>
      <c r="O23" s="36">
        <f t="shared" si="5"/>
        <v>-7.2766963798435498</v>
      </c>
      <c r="P23" s="35">
        <v>164425</v>
      </c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>
        <v>9934</v>
      </c>
      <c r="E24" s="36">
        <f t="shared" si="3"/>
        <v>-28.558072635742537</v>
      </c>
      <c r="F24" s="35">
        <v>292688</v>
      </c>
      <c r="G24" s="69"/>
      <c r="H24" s="35">
        <v>5749</v>
      </c>
      <c r="I24" s="35">
        <v>4471</v>
      </c>
      <c r="J24" s="36">
        <f t="shared" si="4"/>
        <v>-22.229953035310491</v>
      </c>
      <c r="K24" s="35">
        <v>122800</v>
      </c>
      <c r="L24" s="32"/>
      <c r="M24" s="35">
        <v>8156</v>
      </c>
      <c r="N24" s="35">
        <v>5463</v>
      </c>
      <c r="O24" s="36">
        <f t="shared" si="5"/>
        <v>-33.018636586562046</v>
      </c>
      <c r="P24" s="35">
        <v>169888</v>
      </c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>
        <v>10319</v>
      </c>
      <c r="E25" s="36">
        <f t="shared" si="3"/>
        <v>7.6353395222697351</v>
      </c>
      <c r="F25" s="35">
        <v>303007</v>
      </c>
      <c r="G25" s="69"/>
      <c r="H25" s="35">
        <v>4199</v>
      </c>
      <c r="I25" s="35">
        <v>4518</v>
      </c>
      <c r="J25" s="36">
        <f t="shared" si="4"/>
        <v>7.5970469159323706</v>
      </c>
      <c r="K25" s="35">
        <v>127318</v>
      </c>
      <c r="L25" s="32"/>
      <c r="M25" s="35">
        <v>5388</v>
      </c>
      <c r="N25" s="35">
        <v>5801</v>
      </c>
      <c r="O25" s="36">
        <f t="shared" si="5"/>
        <v>7.6651818856718679</v>
      </c>
      <c r="P25" s="35">
        <v>175689</v>
      </c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>
        <v>10860</v>
      </c>
      <c r="E26" s="36">
        <f t="shared" si="3"/>
        <v>29.826658696951579</v>
      </c>
      <c r="F26" s="35">
        <v>313867</v>
      </c>
      <c r="G26" s="69"/>
      <c r="H26" s="35">
        <v>3614</v>
      </c>
      <c r="I26" s="35">
        <v>4690</v>
      </c>
      <c r="J26" s="36">
        <f t="shared" si="4"/>
        <v>29.773104593248469</v>
      </c>
      <c r="K26" s="35">
        <v>132008</v>
      </c>
      <c r="L26" s="32"/>
      <c r="M26" s="35">
        <v>4751</v>
      </c>
      <c r="N26" s="35">
        <v>6170</v>
      </c>
      <c r="O26" s="36">
        <f t="shared" si="5"/>
        <v>29.86739633761313</v>
      </c>
      <c r="P26" s="35">
        <v>181859</v>
      </c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>
        <v>10198</v>
      </c>
      <c r="E27" s="36">
        <f t="shared" si="3"/>
        <v>35.323779193205951</v>
      </c>
      <c r="F27" s="35">
        <v>324065</v>
      </c>
      <c r="G27" s="69"/>
      <c r="H27" s="35">
        <v>3374</v>
      </c>
      <c r="I27" s="35">
        <v>4580</v>
      </c>
      <c r="J27" s="36">
        <f t="shared" si="4"/>
        <v>35.743924125666872</v>
      </c>
      <c r="K27" s="35">
        <v>136588</v>
      </c>
      <c r="L27" s="32"/>
      <c r="M27" s="35">
        <v>4162</v>
      </c>
      <c r="N27" s="35">
        <v>5618</v>
      </c>
      <c r="O27" s="36">
        <f t="shared" si="5"/>
        <v>34.98318116290244</v>
      </c>
      <c r="P27" s="35">
        <v>187477</v>
      </c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102">
        <v>6127</v>
      </c>
      <c r="E28" s="103">
        <f t="shared" si="3"/>
        <v>11.582589692223632</v>
      </c>
      <c r="F28" s="102">
        <v>330192</v>
      </c>
      <c r="G28" s="69"/>
      <c r="H28" s="35">
        <v>2471</v>
      </c>
      <c r="I28" s="102">
        <v>2969</v>
      </c>
      <c r="J28" s="103">
        <f t="shared" si="4"/>
        <v>20.153783893160671</v>
      </c>
      <c r="K28" s="102">
        <v>139557</v>
      </c>
      <c r="L28" s="32"/>
      <c r="M28" s="35">
        <v>3020</v>
      </c>
      <c r="N28" s="102">
        <v>3158</v>
      </c>
      <c r="O28" s="103">
        <f t="shared" si="5"/>
        <v>4.5695364238410585</v>
      </c>
      <c r="P28" s="102">
        <v>190635</v>
      </c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107494</v>
      </c>
      <c r="E29" s="77"/>
      <c r="F29" s="78"/>
      <c r="G29" s="82"/>
      <c r="H29" s="78">
        <f>SUM(H17:H28)</f>
        <v>33642</v>
      </c>
      <c r="I29" s="78">
        <f>SUM(I17:I28)</f>
        <v>47610</v>
      </c>
      <c r="J29" s="77"/>
      <c r="K29" s="78"/>
      <c r="L29" s="82"/>
      <c r="M29" s="78">
        <f>SUM(M17:M28)</f>
        <v>45839</v>
      </c>
      <c r="N29" s="78">
        <f>SUM(N17:N28)</f>
        <v>59884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SUM(C17:C28)</f>
        <v>79481</v>
      </c>
      <c r="D32" s="78">
        <f>SUM(D17:D28)</f>
        <v>107494</v>
      </c>
      <c r="E32" s="77">
        <f>(D32/C32-1)*100</f>
        <v>35.244901297165356</v>
      </c>
      <c r="G32" s="21"/>
      <c r="H32" s="78">
        <f>SUM(H17:H28)</f>
        <v>33642</v>
      </c>
      <c r="I32" s="78">
        <f>SUM(I17:I28)</f>
        <v>47610</v>
      </c>
      <c r="J32" s="77">
        <f>(I32/H32-1)*100</f>
        <v>41.51952915997861</v>
      </c>
      <c r="K32" s="21"/>
      <c r="L32" s="21"/>
      <c r="M32" s="78">
        <f>SUM(M17:M28)</f>
        <v>45839</v>
      </c>
      <c r="N32" s="78">
        <f>SUM(N17:N28)</f>
        <v>59884</v>
      </c>
      <c r="O32" s="77">
        <f>(N32/M32-1)*100</f>
        <v>30.639848164226979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35.244901297165356</v>
      </c>
      <c r="E33" s="21"/>
      <c r="F33" s="79"/>
      <c r="G33" s="21"/>
      <c r="H33" s="79"/>
      <c r="I33" s="77">
        <f>(I32/H32-1)*100</f>
        <v>41.51952915997861</v>
      </c>
      <c r="J33" s="21"/>
      <c r="K33" s="21"/>
      <c r="L33" s="21"/>
      <c r="M33" s="79"/>
      <c r="N33" s="77">
        <f>(N32/M32-1)*100</f>
        <v>30.639848164226979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C28</f>
        <v>5491</v>
      </c>
      <c r="E40" s="84">
        <f>D28</f>
        <v>6127</v>
      </c>
      <c r="F40" s="21"/>
      <c r="G40" s="21"/>
      <c r="H40" s="21" t="s">
        <v>302</v>
      </c>
      <c r="I40" s="84">
        <f>H28</f>
        <v>2471</v>
      </c>
      <c r="J40" s="84">
        <f>I28</f>
        <v>2969</v>
      </c>
      <c r="K40" s="21"/>
      <c r="L40" s="21"/>
      <c r="M40" s="21" t="s">
        <v>302</v>
      </c>
      <c r="N40" s="84">
        <f>M28</f>
        <v>3020</v>
      </c>
      <c r="O40" s="84">
        <f>N28</f>
        <v>3158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B28</f>
        <v xml:space="preserve">  Diciembre</v>
      </c>
      <c r="E41" s="21"/>
      <c r="F41" s="21"/>
      <c r="G41" s="21"/>
      <c r="H41" s="21" t="s">
        <v>303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309</v>
      </c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8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8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8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>
        <v>5515</v>
      </c>
      <c r="E22" s="36">
        <f t="shared" si="3"/>
        <v>82.9794293297943</v>
      </c>
      <c r="F22" s="35">
        <v>133282</v>
      </c>
      <c r="G22" s="69"/>
      <c r="H22" s="35">
        <v>2203</v>
      </c>
      <c r="I22" s="35">
        <v>3593</v>
      </c>
      <c r="J22" s="36">
        <f t="shared" si="4"/>
        <v>63.09577848388561</v>
      </c>
      <c r="K22" s="35">
        <v>105020</v>
      </c>
      <c r="L22" s="32"/>
      <c r="M22" s="35">
        <v>706</v>
      </c>
      <c r="N22" s="35">
        <v>1178</v>
      </c>
      <c r="O22" s="36">
        <f t="shared" si="5"/>
        <v>66.855524079320119</v>
      </c>
      <c r="P22" s="35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>
        <v>4688</v>
      </c>
      <c r="E23" s="36">
        <f t="shared" si="3"/>
        <v>1.6258400173422949</v>
      </c>
      <c r="F23" s="35">
        <v>137970</v>
      </c>
      <c r="G23" s="69"/>
      <c r="H23" s="35">
        <v>3465</v>
      </c>
      <c r="I23" s="35">
        <v>3278</v>
      </c>
      <c r="J23" s="36">
        <f t="shared" si="4"/>
        <v>-5.3968253968253999</v>
      </c>
      <c r="K23" s="35">
        <v>108298</v>
      </c>
      <c r="L23" s="32"/>
      <c r="M23" s="35">
        <v>1202</v>
      </c>
      <c r="N23" s="35">
        <v>970</v>
      </c>
      <c r="O23" s="36">
        <f t="shared" si="5"/>
        <v>-19.301164725457575</v>
      </c>
      <c r="P23" s="35">
        <v>35356</v>
      </c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>
        <v>4947</v>
      </c>
      <c r="E24" s="36">
        <f t="shared" si="3"/>
        <v>-29.024390243902442</v>
      </c>
      <c r="F24" s="35">
        <v>142917</v>
      </c>
      <c r="G24" s="69"/>
      <c r="H24" s="35">
        <v>5261</v>
      </c>
      <c r="I24" s="35">
        <v>3603</v>
      </c>
      <c r="J24" s="36">
        <f t="shared" si="4"/>
        <v>-31.514921117658233</v>
      </c>
      <c r="K24" s="35">
        <v>111901</v>
      </c>
      <c r="L24" s="32"/>
      <c r="M24" s="35">
        <v>1560</v>
      </c>
      <c r="N24" s="35">
        <v>1191</v>
      </c>
      <c r="O24" s="36">
        <f t="shared" si="5"/>
        <v>-23.65384615384616</v>
      </c>
      <c r="P24" s="35">
        <v>36547</v>
      </c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>
        <v>5058</v>
      </c>
      <c r="E25" s="36">
        <f t="shared" si="3"/>
        <v>9.4094743672939565</v>
      </c>
      <c r="F25" s="35">
        <v>147975</v>
      </c>
      <c r="G25" s="69"/>
      <c r="H25" s="35">
        <v>3688</v>
      </c>
      <c r="I25" s="35">
        <v>3747</v>
      </c>
      <c r="J25" s="36">
        <f t="shared" si="4"/>
        <v>1.5997830802602975</v>
      </c>
      <c r="K25" s="35">
        <v>115648</v>
      </c>
      <c r="L25" s="32"/>
      <c r="M25" s="35">
        <v>1198</v>
      </c>
      <c r="N25" s="35">
        <v>1228</v>
      </c>
      <c r="O25" s="36">
        <f t="shared" si="5"/>
        <v>2.5041736227044975</v>
      </c>
      <c r="P25" s="35">
        <v>37775</v>
      </c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>
        <v>5335</v>
      </c>
      <c r="E26" s="36">
        <f t="shared" si="3"/>
        <v>33.275043717212085</v>
      </c>
      <c r="F26" s="35">
        <v>153310</v>
      </c>
      <c r="G26" s="69"/>
      <c r="H26" s="35">
        <v>3175</v>
      </c>
      <c r="I26" s="35">
        <v>3895</v>
      </c>
      <c r="J26" s="36">
        <f t="shared" si="4"/>
        <v>22.677165354330707</v>
      </c>
      <c r="K26" s="35">
        <v>119543</v>
      </c>
      <c r="L26" s="32"/>
      <c r="M26" s="35">
        <v>1083</v>
      </c>
      <c r="N26" s="35">
        <v>1298</v>
      </c>
      <c r="O26" s="36">
        <f t="shared" si="5"/>
        <v>19.852262234533711</v>
      </c>
      <c r="P26" s="35">
        <v>39073</v>
      </c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>
        <v>4899</v>
      </c>
      <c r="E27" s="36">
        <f t="shared" si="3"/>
        <v>39.294853568382138</v>
      </c>
      <c r="F27" s="35">
        <v>158209</v>
      </c>
      <c r="G27" s="69"/>
      <c r="H27" s="35">
        <v>2790</v>
      </c>
      <c r="I27" s="35">
        <v>3658</v>
      </c>
      <c r="J27" s="36">
        <f t="shared" si="4"/>
        <v>31.111111111111111</v>
      </c>
      <c r="K27" s="35">
        <v>123201</v>
      </c>
      <c r="L27" s="32"/>
      <c r="M27" s="35">
        <v>1054</v>
      </c>
      <c r="N27" s="35">
        <v>1390</v>
      </c>
      <c r="O27" s="36">
        <f t="shared" si="5"/>
        <v>31.878557874762812</v>
      </c>
      <c r="P27" s="35">
        <v>40463</v>
      </c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102">
        <v>2856</v>
      </c>
      <c r="E28" s="103">
        <f t="shared" si="3"/>
        <v>8.4282460136674295</v>
      </c>
      <c r="F28" s="102">
        <v>161065</v>
      </c>
      <c r="G28" s="69"/>
      <c r="H28" s="35">
        <v>1989</v>
      </c>
      <c r="I28" s="102">
        <v>2306</v>
      </c>
      <c r="J28" s="103">
        <f t="shared" si="4"/>
        <v>15.937657114127713</v>
      </c>
      <c r="K28" s="102">
        <v>125507</v>
      </c>
      <c r="L28" s="32"/>
      <c r="M28" s="35">
        <v>750</v>
      </c>
      <c r="N28" s="102">
        <v>777</v>
      </c>
      <c r="O28" s="103">
        <f t="shared" si="5"/>
        <v>3.6000000000000032</v>
      </c>
      <c r="P28" s="102">
        <v>41240</v>
      </c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54055</v>
      </c>
      <c r="E29" s="77"/>
      <c r="F29" s="78"/>
      <c r="G29" s="82"/>
      <c r="H29" s="78">
        <f>SUM(H17:H28)</f>
        <v>29599</v>
      </c>
      <c r="I29" s="78">
        <f>SUM(I17:I28)</f>
        <v>38368</v>
      </c>
      <c r="J29" s="77"/>
      <c r="K29" s="78"/>
      <c r="L29" s="82"/>
      <c r="M29" s="78">
        <f>SUM(M17:M28)</f>
        <v>9476</v>
      </c>
      <c r="N29" s="78">
        <f>SUM(N17:N28)</f>
        <v>12885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SUM(C17:C28)</f>
        <v>39651</v>
      </c>
      <c r="D32" s="78">
        <f>SUM(D17:D28)</f>
        <v>54055</v>
      </c>
      <c r="E32" s="77">
        <f>(D32/C32-1)*100</f>
        <v>36.326952661975739</v>
      </c>
      <c r="G32" s="21"/>
      <c r="H32" s="78">
        <f>SUM(H17:H28)</f>
        <v>29599</v>
      </c>
      <c r="I32" s="78">
        <f>SUM(I17:I28)</f>
        <v>38368</v>
      </c>
      <c r="J32" s="77">
        <f>(I32/H32-1)*100</f>
        <v>29.626000878408053</v>
      </c>
      <c r="K32" s="21"/>
      <c r="L32" s="21"/>
      <c r="M32" s="78">
        <f>SUM(M17:M28)</f>
        <v>9476</v>
      </c>
      <c r="N32" s="78">
        <f>SUM(N17:N28)</f>
        <v>12885</v>
      </c>
      <c r="O32" s="77">
        <f>(N32/M32-1)*100</f>
        <v>35.97509497678346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36.326952661975739</v>
      </c>
      <c r="E33" s="21"/>
      <c r="F33" s="79"/>
      <c r="G33" s="21"/>
      <c r="H33" s="79"/>
      <c r="I33" s="77">
        <f>(I32/H32-1)*100</f>
        <v>29.626000878408053</v>
      </c>
      <c r="J33" s="21"/>
      <c r="K33" s="21"/>
      <c r="L33" s="21"/>
      <c r="M33" s="79"/>
      <c r="N33" s="77">
        <f>(N32/M32-1)*100</f>
        <v>35.97509497678346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C28</f>
        <v>2634</v>
      </c>
      <c r="E40" s="84">
        <f>D28</f>
        <v>2856</v>
      </c>
      <c r="F40" s="21"/>
      <c r="G40" s="21"/>
      <c r="H40" s="21" t="s">
        <v>302</v>
      </c>
      <c r="I40" s="84">
        <f>H28</f>
        <v>1989</v>
      </c>
      <c r="J40" s="84">
        <f>I28</f>
        <v>2306</v>
      </c>
      <c r="K40" s="21"/>
      <c r="L40" s="21"/>
      <c r="M40" s="21" t="s">
        <v>302</v>
      </c>
      <c r="N40" s="84">
        <f>M28</f>
        <v>750</v>
      </c>
      <c r="O40" s="84">
        <f>N28</f>
        <v>777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B28</f>
        <v xml:space="preserve">  Diciembre</v>
      </c>
      <c r="E41" s="21"/>
      <c r="F41" s="21"/>
      <c r="G41" s="21"/>
      <c r="H41" s="21" t="s">
        <v>303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305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5</v>
      </c>
      <c r="D16" s="35">
        <v>2</v>
      </c>
      <c r="E16" s="36">
        <f t="shared" ref="E16:E50" si="0">IF(ISBLANK(D16),"",(IFERROR(((D16/C16-1)*100),"")))</f>
        <v>-60</v>
      </c>
      <c r="F16" s="36">
        <f>+(D16*100)/$D$50</f>
        <v>3.2642402480822591E-2</v>
      </c>
      <c r="G16" s="35">
        <v>27</v>
      </c>
      <c r="H16" s="35">
        <v>33</v>
      </c>
      <c r="I16" s="36">
        <f t="shared" ref="I16:I50" si="1">IF(ISBLANK(H16),"",(IFERROR(((H16/G16-1)*100),"")))</f>
        <v>22.222222222222232</v>
      </c>
      <c r="J16" s="36">
        <f>+(H16*100)/$H$50</f>
        <v>3.0699387872811505E-2</v>
      </c>
      <c r="K16" s="81"/>
      <c r="L16" s="35">
        <v>104</v>
      </c>
      <c r="M16" s="36">
        <f>+(L16*100)/$L$50</f>
        <v>3.1496826089063332E-2</v>
      </c>
      <c r="N16" s="15"/>
    </row>
    <row r="17" spans="1:14" ht="15.75">
      <c r="A17" s="12"/>
      <c r="B17" s="34" t="s">
        <v>0</v>
      </c>
      <c r="C17" s="35">
        <v>1295</v>
      </c>
      <c r="D17" s="35">
        <v>1781</v>
      </c>
      <c r="E17" s="36">
        <f t="shared" si="0"/>
        <v>37.528957528957527</v>
      </c>
      <c r="F17" s="36">
        <f t="shared" ref="F17:F48" si="2">+(D17*100)/$D$50</f>
        <v>29.068059409172516</v>
      </c>
      <c r="G17" s="35">
        <v>17345</v>
      </c>
      <c r="H17" s="35">
        <v>28633</v>
      </c>
      <c r="I17" s="36">
        <f t="shared" si="1"/>
        <v>65.07927356586913</v>
      </c>
      <c r="J17" s="36">
        <f t="shared" ref="J17:J48" si="3">+(H17*100)/$H$50</f>
        <v>26.636835544309449</v>
      </c>
      <c r="K17" s="81"/>
      <c r="L17" s="35">
        <v>75441</v>
      </c>
      <c r="M17" s="36">
        <f t="shared" ref="M17:M47" si="4">+(L17*100)/$L$50</f>
        <v>22.847615932548337</v>
      </c>
      <c r="N17" s="15"/>
    </row>
    <row r="18" spans="1:14" ht="15.75">
      <c r="A18" s="12"/>
      <c r="B18" s="34" t="s">
        <v>23</v>
      </c>
      <c r="C18" s="35">
        <v>73</v>
      </c>
      <c r="D18" s="35">
        <v>62</v>
      </c>
      <c r="E18" s="36">
        <f t="shared" si="0"/>
        <v>-15.068493150684937</v>
      </c>
      <c r="F18" s="36">
        <f t="shared" si="2"/>
        <v>1.0119144769055002</v>
      </c>
      <c r="G18" s="35">
        <v>1133</v>
      </c>
      <c r="H18" s="35">
        <v>1322</v>
      </c>
      <c r="I18" s="36">
        <f t="shared" si="1"/>
        <v>16.681376875551624</v>
      </c>
      <c r="J18" s="36">
        <f t="shared" si="3"/>
        <v>1.2298360838744489</v>
      </c>
      <c r="K18" s="81"/>
      <c r="L18" s="35">
        <v>3735</v>
      </c>
      <c r="M18" s="36">
        <f t="shared" si="4"/>
        <v>1.1311600523331879</v>
      </c>
      <c r="N18" s="15"/>
    </row>
    <row r="19" spans="1:14" ht="15.75">
      <c r="A19" s="12"/>
      <c r="B19" s="34" t="s">
        <v>2</v>
      </c>
      <c r="C19" s="35">
        <v>199</v>
      </c>
      <c r="D19" s="35">
        <v>181</v>
      </c>
      <c r="E19" s="36">
        <f t="shared" si="0"/>
        <v>-9.045226130653262</v>
      </c>
      <c r="F19" s="36">
        <f t="shared" si="2"/>
        <v>2.9541374245144443</v>
      </c>
      <c r="G19" s="35">
        <v>3439</v>
      </c>
      <c r="H19" s="35">
        <v>3901</v>
      </c>
      <c r="I19" s="36">
        <f t="shared" si="1"/>
        <v>13.434137830764747</v>
      </c>
      <c r="J19" s="36">
        <f t="shared" si="3"/>
        <v>3.6290397603587179</v>
      </c>
      <c r="K19" s="81"/>
      <c r="L19" s="35">
        <v>14173</v>
      </c>
      <c r="M19" s="36">
        <f t="shared" si="4"/>
        <v>4.2923511169259099</v>
      </c>
      <c r="N19" s="15"/>
    </row>
    <row r="20" spans="1:14" ht="15.75">
      <c r="A20" s="12"/>
      <c r="B20" s="34" t="s">
        <v>230</v>
      </c>
      <c r="C20" s="35">
        <v>412</v>
      </c>
      <c r="D20" s="35">
        <v>443</v>
      </c>
      <c r="E20" s="36">
        <f t="shared" si="0"/>
        <v>7.5242718446602019</v>
      </c>
      <c r="F20" s="36">
        <f t="shared" si="2"/>
        <v>7.230292149502203</v>
      </c>
      <c r="G20" s="35">
        <v>7898</v>
      </c>
      <c r="H20" s="35">
        <v>9455</v>
      </c>
      <c r="I20" s="36">
        <f t="shared" si="1"/>
        <v>19.713851608002031</v>
      </c>
      <c r="J20" s="36">
        <f t="shared" si="3"/>
        <v>8.7958397678009934</v>
      </c>
      <c r="K20" s="81"/>
      <c r="L20" s="35">
        <v>31802</v>
      </c>
      <c r="M20" s="36">
        <f t="shared" si="4"/>
        <v>9.6313659931191555</v>
      </c>
      <c r="N20" s="15"/>
    </row>
    <row r="21" spans="1:14" ht="15.75">
      <c r="A21" s="12"/>
      <c r="B21" s="34" t="s">
        <v>5</v>
      </c>
      <c r="C21" s="35">
        <v>63</v>
      </c>
      <c r="D21" s="35">
        <v>74</v>
      </c>
      <c r="E21" s="36">
        <f t="shared" si="0"/>
        <v>17.460317460317466</v>
      </c>
      <c r="F21" s="36">
        <f t="shared" si="2"/>
        <v>1.2077688917904357</v>
      </c>
      <c r="G21" s="35">
        <v>634</v>
      </c>
      <c r="H21" s="35">
        <v>907</v>
      </c>
      <c r="I21" s="36">
        <f t="shared" si="1"/>
        <v>43.059936908517351</v>
      </c>
      <c r="J21" s="36">
        <f t="shared" si="3"/>
        <v>0.84376802426181929</v>
      </c>
      <c r="K21" s="81"/>
      <c r="L21" s="35">
        <v>3200</v>
      </c>
      <c r="M21" s="36">
        <f t="shared" si="4"/>
        <v>0.96913311043271788</v>
      </c>
      <c r="N21" s="15"/>
    </row>
    <row r="22" spans="1:14" ht="15.75">
      <c r="A22" s="12"/>
      <c r="B22" s="34" t="s">
        <v>9</v>
      </c>
      <c r="C22" s="35">
        <v>59</v>
      </c>
      <c r="D22" s="35">
        <v>39</v>
      </c>
      <c r="E22" s="36">
        <f t="shared" si="0"/>
        <v>-33.898305084745758</v>
      </c>
      <c r="F22" s="36">
        <f t="shared" si="2"/>
        <v>0.63652684837604045</v>
      </c>
      <c r="G22" s="35">
        <v>754</v>
      </c>
      <c r="H22" s="35">
        <v>697</v>
      </c>
      <c r="I22" s="36">
        <f t="shared" si="1"/>
        <v>-7.5596816976127297</v>
      </c>
      <c r="J22" s="36">
        <f t="shared" si="3"/>
        <v>0.6484082832530188</v>
      </c>
      <c r="K22" s="81"/>
      <c r="L22" s="35">
        <v>2251</v>
      </c>
      <c r="M22" s="36">
        <f t="shared" si="4"/>
        <v>0.68172457237001505</v>
      </c>
      <c r="N22" s="15"/>
    </row>
    <row r="23" spans="1:14" ht="15.75">
      <c r="A23" s="12"/>
      <c r="B23" s="34" t="s">
        <v>10</v>
      </c>
      <c r="C23" s="35">
        <v>45</v>
      </c>
      <c r="D23" s="35">
        <v>66</v>
      </c>
      <c r="E23" s="36">
        <f t="shared" si="0"/>
        <v>46.666666666666657</v>
      </c>
      <c r="F23" s="36">
        <f t="shared" si="2"/>
        <v>1.0771992818671454</v>
      </c>
      <c r="G23" s="35">
        <v>847</v>
      </c>
      <c r="H23" s="35">
        <v>774</v>
      </c>
      <c r="I23" s="36">
        <f t="shared" si="1"/>
        <v>-8.6186540731995276</v>
      </c>
      <c r="J23" s="36">
        <f t="shared" si="3"/>
        <v>0.72004018828957894</v>
      </c>
      <c r="K23" s="81"/>
      <c r="L23" s="35">
        <v>3181</v>
      </c>
      <c r="M23" s="36">
        <f t="shared" si="4"/>
        <v>0.96337888258952364</v>
      </c>
      <c r="N23" s="15"/>
    </row>
    <row r="24" spans="1:14" ht="15.75">
      <c r="A24" s="12"/>
      <c r="B24" s="34" t="s">
        <v>21</v>
      </c>
      <c r="C24" s="35">
        <v>52</v>
      </c>
      <c r="D24" s="35">
        <v>100</v>
      </c>
      <c r="E24" s="36">
        <f t="shared" si="0"/>
        <v>92.307692307692307</v>
      </c>
      <c r="F24" s="36">
        <f t="shared" si="2"/>
        <v>1.6321201240411294</v>
      </c>
      <c r="G24" s="35">
        <v>989</v>
      </c>
      <c r="H24" s="35">
        <v>1363</v>
      </c>
      <c r="I24" s="36">
        <f t="shared" si="1"/>
        <v>37.815975733063702</v>
      </c>
      <c r="J24" s="36">
        <f t="shared" si="3"/>
        <v>1.2679777475952145</v>
      </c>
      <c r="K24" s="81"/>
      <c r="L24" s="35">
        <v>4698</v>
      </c>
      <c r="M24" s="36">
        <f t="shared" si="4"/>
        <v>1.422808547754034</v>
      </c>
      <c r="N24" s="15"/>
    </row>
    <row r="25" spans="1:14" ht="15.75">
      <c r="A25" s="12"/>
      <c r="B25" s="34" t="s">
        <v>12</v>
      </c>
      <c r="C25" s="35">
        <v>188</v>
      </c>
      <c r="D25" s="35">
        <v>130</v>
      </c>
      <c r="E25" s="36">
        <f t="shared" si="0"/>
        <v>-30.851063829787229</v>
      </c>
      <c r="F25" s="36">
        <f t="shared" si="2"/>
        <v>2.1217561612534683</v>
      </c>
      <c r="G25" s="35">
        <v>2859</v>
      </c>
      <c r="H25" s="35">
        <v>2115</v>
      </c>
      <c r="I25" s="36">
        <f t="shared" si="1"/>
        <v>-26.023084994753411</v>
      </c>
      <c r="J25" s="36">
        <f t="shared" si="3"/>
        <v>1.9675516773029191</v>
      </c>
      <c r="K25" s="81"/>
      <c r="L25" s="35">
        <v>7552</v>
      </c>
      <c r="M25" s="36">
        <f t="shared" si="4"/>
        <v>2.2871541406212144</v>
      </c>
      <c r="N25" s="15"/>
    </row>
    <row r="26" spans="1:14" ht="15.75">
      <c r="A26" s="12"/>
      <c r="B26" s="34" t="s">
        <v>16</v>
      </c>
      <c r="C26" s="35">
        <v>117</v>
      </c>
      <c r="D26" s="35">
        <v>293</v>
      </c>
      <c r="E26" s="36">
        <f t="shared" si="0"/>
        <v>150.42735042735043</v>
      </c>
      <c r="F26" s="36">
        <f t="shared" si="2"/>
        <v>4.7821119634405092</v>
      </c>
      <c r="G26" s="35">
        <v>1430</v>
      </c>
      <c r="H26" s="35">
        <v>2773</v>
      </c>
      <c r="I26" s="36">
        <f t="shared" si="1"/>
        <v>93.91608391608392</v>
      </c>
      <c r="J26" s="36">
        <f t="shared" si="3"/>
        <v>2.579678865797161</v>
      </c>
      <c r="K26" s="81"/>
      <c r="L26" s="35">
        <v>5871</v>
      </c>
      <c r="M26" s="36">
        <f t="shared" si="4"/>
        <v>1.7780564035470272</v>
      </c>
      <c r="N26" s="15"/>
    </row>
    <row r="27" spans="1:14" ht="15.75">
      <c r="A27" s="12"/>
      <c r="B27" s="34" t="s">
        <v>14</v>
      </c>
      <c r="C27" s="35">
        <v>407</v>
      </c>
      <c r="D27" s="35">
        <v>275</v>
      </c>
      <c r="E27" s="36">
        <f t="shared" si="0"/>
        <v>-32.432432432432435</v>
      </c>
      <c r="F27" s="36">
        <f t="shared" si="2"/>
        <v>4.4883303411131061</v>
      </c>
      <c r="G27" s="35">
        <v>3150</v>
      </c>
      <c r="H27" s="35">
        <v>5029</v>
      </c>
      <c r="I27" s="36">
        <f t="shared" si="1"/>
        <v>59.650793650793645</v>
      </c>
      <c r="J27" s="36">
        <f t="shared" si="3"/>
        <v>4.6784006549202743</v>
      </c>
      <c r="K27" s="81"/>
      <c r="L27" s="35">
        <v>10155</v>
      </c>
      <c r="M27" s="36">
        <f t="shared" si="4"/>
        <v>3.0754833551388283</v>
      </c>
      <c r="N27" s="15"/>
    </row>
    <row r="28" spans="1:14" ht="15.75">
      <c r="A28" s="12"/>
      <c r="B28" s="34" t="s">
        <v>24</v>
      </c>
      <c r="C28" s="35">
        <v>89</v>
      </c>
      <c r="D28" s="35">
        <v>39</v>
      </c>
      <c r="E28" s="36">
        <f t="shared" si="0"/>
        <v>-56.17977528089888</v>
      </c>
      <c r="F28" s="36">
        <f t="shared" si="2"/>
        <v>0.63652684837604045</v>
      </c>
      <c r="G28" s="35">
        <v>750</v>
      </c>
      <c r="H28" s="35">
        <v>1088</v>
      </c>
      <c r="I28" s="36">
        <f t="shared" si="1"/>
        <v>45.066666666666677</v>
      </c>
      <c r="J28" s="36">
        <f t="shared" si="3"/>
        <v>1.0121495153217854</v>
      </c>
      <c r="K28" s="81"/>
      <c r="L28" s="35">
        <v>2554</v>
      </c>
      <c r="M28" s="36">
        <f t="shared" si="4"/>
        <v>0.77348936376411304</v>
      </c>
      <c r="N28" s="15"/>
    </row>
    <row r="29" spans="1:14" ht="15.75">
      <c r="A29" s="12"/>
      <c r="B29" s="34" t="s">
        <v>18</v>
      </c>
      <c r="C29" s="35">
        <v>196</v>
      </c>
      <c r="D29" s="35">
        <v>87</v>
      </c>
      <c r="E29" s="36">
        <f t="shared" si="0"/>
        <v>-55.612244897959187</v>
      </c>
      <c r="F29" s="36">
        <f t="shared" si="2"/>
        <v>1.4199445079157826</v>
      </c>
      <c r="G29" s="35">
        <v>1300</v>
      </c>
      <c r="H29" s="35">
        <v>3578</v>
      </c>
      <c r="I29" s="36">
        <f t="shared" si="1"/>
        <v>175.23076923076923</v>
      </c>
      <c r="J29" s="36">
        <f t="shared" si="3"/>
        <v>3.3285578729975627</v>
      </c>
      <c r="K29" s="81"/>
      <c r="L29" s="35">
        <v>6583</v>
      </c>
      <c r="M29" s="36">
        <f t="shared" si="4"/>
        <v>1.9936885206183068</v>
      </c>
      <c r="N29" s="15"/>
    </row>
    <row r="30" spans="1:14" ht="15.75">
      <c r="A30" s="12"/>
      <c r="B30" s="34" t="s">
        <v>1</v>
      </c>
      <c r="C30" s="35">
        <v>247</v>
      </c>
      <c r="D30" s="35">
        <v>262</v>
      </c>
      <c r="E30" s="36">
        <f t="shared" si="0"/>
        <v>6.0728744939271273</v>
      </c>
      <c r="F30" s="36">
        <f t="shared" si="2"/>
        <v>4.2761547249877587</v>
      </c>
      <c r="G30" s="35">
        <v>3856</v>
      </c>
      <c r="H30" s="35">
        <v>5026</v>
      </c>
      <c r="I30" s="36">
        <f t="shared" si="1"/>
        <v>30.342323651452286</v>
      </c>
      <c r="J30" s="36">
        <f t="shared" si="3"/>
        <v>4.6756098014772913</v>
      </c>
      <c r="K30" s="81"/>
      <c r="L30" s="35">
        <v>14226</v>
      </c>
      <c r="M30" s="36">
        <f t="shared" si="4"/>
        <v>4.3084023840674517</v>
      </c>
      <c r="N30" s="15"/>
    </row>
    <row r="31" spans="1:14" ht="15.75">
      <c r="A31" s="12"/>
      <c r="B31" s="34" t="s">
        <v>27</v>
      </c>
      <c r="C31" s="35">
        <v>0</v>
      </c>
      <c r="D31" s="35">
        <v>1</v>
      </c>
      <c r="E31" s="36" t="str">
        <f t="shared" si="0"/>
        <v/>
      </c>
      <c r="F31" s="36">
        <f t="shared" si="2"/>
        <v>1.6321201240411295E-2</v>
      </c>
      <c r="G31" s="35">
        <v>0</v>
      </c>
      <c r="H31" s="35">
        <v>2</v>
      </c>
      <c r="I31" s="36" t="str">
        <f t="shared" si="1"/>
        <v/>
      </c>
      <c r="J31" s="36">
        <f t="shared" si="3"/>
        <v>1.8605689619885762E-3</v>
      </c>
      <c r="K31" s="81"/>
      <c r="L31" s="35">
        <v>5</v>
      </c>
      <c r="M31" s="36">
        <f t="shared" si="4"/>
        <v>1.5142704850511217E-3</v>
      </c>
      <c r="N31" s="15"/>
    </row>
    <row r="32" spans="1:14" ht="15.75">
      <c r="A32" s="12"/>
      <c r="B32" s="34" t="s">
        <v>26</v>
      </c>
      <c r="C32" s="35">
        <v>0</v>
      </c>
      <c r="D32" s="35">
        <v>1</v>
      </c>
      <c r="E32" s="36" t="str">
        <f t="shared" si="0"/>
        <v/>
      </c>
      <c r="F32" s="36">
        <f t="shared" si="2"/>
        <v>1.6321201240411295E-2</v>
      </c>
      <c r="G32" s="35">
        <v>13</v>
      </c>
      <c r="H32" s="35">
        <v>14</v>
      </c>
      <c r="I32" s="36">
        <f t="shared" si="1"/>
        <v>7.6923076923076872</v>
      </c>
      <c r="J32" s="36">
        <f t="shared" si="3"/>
        <v>1.3023982733920032E-2</v>
      </c>
      <c r="K32" s="81"/>
      <c r="L32" s="35">
        <v>51</v>
      </c>
      <c r="M32" s="36">
        <f t="shared" si="4"/>
        <v>1.5445558947521441E-2</v>
      </c>
      <c r="N32" s="15"/>
    </row>
    <row r="33" spans="1:14" ht="15.75">
      <c r="A33" s="12"/>
      <c r="B33" s="34" t="s">
        <v>8</v>
      </c>
      <c r="C33" s="35">
        <v>83</v>
      </c>
      <c r="D33" s="35">
        <v>120</v>
      </c>
      <c r="E33" s="36">
        <f t="shared" si="0"/>
        <v>44.578313253012048</v>
      </c>
      <c r="F33" s="36">
        <f t="shared" si="2"/>
        <v>1.9585441488493553</v>
      </c>
      <c r="G33" s="35">
        <v>1146</v>
      </c>
      <c r="H33" s="35">
        <v>1760</v>
      </c>
      <c r="I33" s="36">
        <f t="shared" si="1"/>
        <v>53.57766143106457</v>
      </c>
      <c r="J33" s="36">
        <f t="shared" si="3"/>
        <v>1.6373006865499469</v>
      </c>
      <c r="K33" s="81"/>
      <c r="L33" s="35">
        <v>4408</v>
      </c>
      <c r="M33" s="36">
        <f t="shared" si="4"/>
        <v>1.334980859621069</v>
      </c>
      <c r="N33" s="15"/>
    </row>
    <row r="34" spans="1:14" ht="15.75">
      <c r="A34" s="12"/>
      <c r="B34" s="34" t="s">
        <v>19</v>
      </c>
      <c r="C34" s="35">
        <v>107</v>
      </c>
      <c r="D34" s="35">
        <v>111</v>
      </c>
      <c r="E34" s="36">
        <f t="shared" si="0"/>
        <v>3.7383177570093462</v>
      </c>
      <c r="F34" s="36">
        <f t="shared" si="2"/>
        <v>1.8116533376856536</v>
      </c>
      <c r="G34" s="35">
        <v>1378</v>
      </c>
      <c r="H34" s="35">
        <v>2156</v>
      </c>
      <c r="I34" s="36">
        <f t="shared" si="1"/>
        <v>56.458635703918716</v>
      </c>
      <c r="J34" s="36">
        <f t="shared" si="3"/>
        <v>2.0056933410236852</v>
      </c>
      <c r="K34" s="81"/>
      <c r="L34" s="35">
        <v>4677</v>
      </c>
      <c r="M34" s="36">
        <f t="shared" si="4"/>
        <v>1.4164486117168194</v>
      </c>
      <c r="N34" s="15"/>
    </row>
    <row r="35" spans="1:14" ht="15.75">
      <c r="A35" s="12"/>
      <c r="B35" s="34" t="s">
        <v>17</v>
      </c>
      <c r="C35" s="35">
        <v>82</v>
      </c>
      <c r="D35" s="35">
        <v>138</v>
      </c>
      <c r="E35" s="36">
        <f t="shared" si="0"/>
        <v>68.292682926829258</v>
      </c>
      <c r="F35" s="36">
        <f t="shared" si="2"/>
        <v>2.2523257711767588</v>
      </c>
      <c r="G35" s="35">
        <v>2164</v>
      </c>
      <c r="H35" s="35">
        <v>2578</v>
      </c>
      <c r="I35" s="36">
        <f t="shared" si="1"/>
        <v>19.131238447319788</v>
      </c>
      <c r="J35" s="36">
        <f t="shared" si="3"/>
        <v>2.3982733920032744</v>
      </c>
      <c r="K35" s="81"/>
      <c r="L35" s="35">
        <v>7128</v>
      </c>
      <c r="M35" s="36">
        <f t="shared" si="4"/>
        <v>2.1587440034888794</v>
      </c>
      <c r="N35" s="15"/>
    </row>
    <row r="36" spans="1:14" ht="15.75">
      <c r="A36" s="12"/>
      <c r="B36" s="34" t="s">
        <v>4</v>
      </c>
      <c r="C36" s="35">
        <v>349</v>
      </c>
      <c r="D36" s="35">
        <v>235</v>
      </c>
      <c r="E36" s="36">
        <f t="shared" si="0"/>
        <v>-32.664756446991404</v>
      </c>
      <c r="F36" s="36">
        <f t="shared" si="2"/>
        <v>3.8354822914966542</v>
      </c>
      <c r="G36" s="35">
        <v>4436</v>
      </c>
      <c r="H36" s="35">
        <v>4206</v>
      </c>
      <c r="I36" s="36">
        <f t="shared" si="1"/>
        <v>-5.1848512173128913</v>
      </c>
      <c r="J36" s="36">
        <f t="shared" si="3"/>
        <v>3.9127765270619754</v>
      </c>
      <c r="K36" s="81"/>
      <c r="L36" s="35">
        <v>23131</v>
      </c>
      <c r="M36" s="36">
        <f t="shared" si="4"/>
        <v>7.0053181179434993</v>
      </c>
      <c r="N36" s="15"/>
    </row>
    <row r="37" spans="1:14" ht="15.75">
      <c r="A37" s="12"/>
      <c r="B37" s="34" t="s">
        <v>13</v>
      </c>
      <c r="C37" s="35">
        <v>53</v>
      </c>
      <c r="D37" s="35">
        <v>160</v>
      </c>
      <c r="E37" s="36">
        <f t="shared" si="0"/>
        <v>201.88679245283021</v>
      </c>
      <c r="F37" s="36">
        <f t="shared" si="2"/>
        <v>2.6113921984658073</v>
      </c>
      <c r="G37" s="35">
        <v>1704</v>
      </c>
      <c r="H37" s="35">
        <v>3263</v>
      </c>
      <c r="I37" s="36">
        <f t="shared" si="1"/>
        <v>91.490610328638496</v>
      </c>
      <c r="J37" s="36">
        <f t="shared" si="3"/>
        <v>3.0355182614843619</v>
      </c>
      <c r="K37" s="81"/>
      <c r="L37" s="35">
        <v>6997</v>
      </c>
      <c r="M37" s="36">
        <f t="shared" si="4"/>
        <v>2.1190701167805397</v>
      </c>
      <c r="N37" s="15"/>
    </row>
    <row r="38" spans="1:14" ht="15.75">
      <c r="A38" s="12"/>
      <c r="B38" s="34" t="s">
        <v>11</v>
      </c>
      <c r="C38" s="35">
        <v>112</v>
      </c>
      <c r="D38" s="35">
        <v>203</v>
      </c>
      <c r="E38" s="36">
        <f t="shared" si="0"/>
        <v>81.25</v>
      </c>
      <c r="F38" s="36">
        <f t="shared" si="2"/>
        <v>3.3132038518034927</v>
      </c>
      <c r="G38" s="35">
        <v>2131</v>
      </c>
      <c r="H38" s="35">
        <v>2763</v>
      </c>
      <c r="I38" s="36">
        <f t="shared" si="1"/>
        <v>29.657437822618494</v>
      </c>
      <c r="J38" s="36">
        <f t="shared" si="3"/>
        <v>2.5703760209872177</v>
      </c>
      <c r="K38" s="81"/>
      <c r="L38" s="35">
        <v>7415</v>
      </c>
      <c r="M38" s="36">
        <f t="shared" si="4"/>
        <v>2.2456631293308136</v>
      </c>
      <c r="N38" s="15"/>
    </row>
    <row r="39" spans="1:14" ht="15.75">
      <c r="A39" s="12"/>
      <c r="B39" s="34" t="s">
        <v>22</v>
      </c>
      <c r="C39" s="35">
        <v>102</v>
      </c>
      <c r="D39" s="35">
        <v>131</v>
      </c>
      <c r="E39" s="36">
        <f t="shared" si="0"/>
        <v>28.431372549019617</v>
      </c>
      <c r="F39" s="36">
        <f t="shared" si="2"/>
        <v>2.1380773624938794</v>
      </c>
      <c r="G39" s="35">
        <v>1353</v>
      </c>
      <c r="H39" s="35">
        <v>2801</v>
      </c>
      <c r="I39" s="36">
        <f t="shared" si="1"/>
        <v>107.02143385070215</v>
      </c>
      <c r="J39" s="36">
        <f t="shared" si="3"/>
        <v>2.605726831265001</v>
      </c>
      <c r="K39" s="81"/>
      <c r="L39" s="35">
        <v>5958</v>
      </c>
      <c r="M39" s="36">
        <f t="shared" si="4"/>
        <v>1.8044047099869167</v>
      </c>
      <c r="N39" s="15"/>
    </row>
    <row r="40" spans="1:14" ht="15.75">
      <c r="A40" s="12"/>
      <c r="B40" s="34" t="s">
        <v>15</v>
      </c>
      <c r="C40" s="35">
        <v>60</v>
      </c>
      <c r="D40" s="35">
        <v>37</v>
      </c>
      <c r="E40" s="36">
        <f t="shared" si="0"/>
        <v>-38.333333333333329</v>
      </c>
      <c r="F40" s="36">
        <f t="shared" si="2"/>
        <v>0.60388444589521784</v>
      </c>
      <c r="G40" s="35">
        <v>427</v>
      </c>
      <c r="H40" s="35">
        <v>576</v>
      </c>
      <c r="I40" s="36">
        <f t="shared" si="1"/>
        <v>34.894613583138167</v>
      </c>
      <c r="J40" s="36">
        <f t="shared" si="3"/>
        <v>0.53584386105270987</v>
      </c>
      <c r="K40" s="81"/>
      <c r="L40" s="35">
        <v>1478</v>
      </c>
      <c r="M40" s="36">
        <f t="shared" si="4"/>
        <v>0.44761835538111161</v>
      </c>
      <c r="N40" s="15"/>
    </row>
    <row r="41" spans="1:14" ht="15.75">
      <c r="A41" s="12"/>
      <c r="B41" s="34" t="s">
        <v>6</v>
      </c>
      <c r="C41" s="35">
        <v>112</v>
      </c>
      <c r="D41" s="35">
        <v>68</v>
      </c>
      <c r="E41" s="36">
        <f t="shared" si="0"/>
        <v>-39.285714285714292</v>
      </c>
      <c r="F41" s="36">
        <f t="shared" si="2"/>
        <v>1.1098416843479679</v>
      </c>
      <c r="G41" s="35">
        <v>1518</v>
      </c>
      <c r="H41" s="35">
        <v>1506</v>
      </c>
      <c r="I41" s="36">
        <f t="shared" si="1"/>
        <v>-0.7905138339920903</v>
      </c>
      <c r="J41" s="36">
        <f t="shared" si="3"/>
        <v>1.4010084283773978</v>
      </c>
      <c r="K41" s="81"/>
      <c r="L41" s="35">
        <v>5208</v>
      </c>
      <c r="M41" s="36">
        <f t="shared" si="4"/>
        <v>1.5772641372292484</v>
      </c>
      <c r="N41" s="15"/>
    </row>
    <row r="42" spans="1:14" ht="15.75">
      <c r="A42" s="12"/>
      <c r="B42" s="34" t="s">
        <v>74</v>
      </c>
      <c r="C42" s="35">
        <v>0</v>
      </c>
      <c r="D42" s="35">
        <v>3</v>
      </c>
      <c r="E42" s="36" t="str">
        <f t="shared" si="0"/>
        <v/>
      </c>
      <c r="F42" s="36">
        <f t="shared" si="2"/>
        <v>4.896360372123388E-2</v>
      </c>
      <c r="G42" s="35">
        <v>10</v>
      </c>
      <c r="H42" s="35">
        <v>13</v>
      </c>
      <c r="I42" s="36">
        <f t="shared" si="1"/>
        <v>30.000000000000004</v>
      </c>
      <c r="J42" s="36">
        <f t="shared" si="3"/>
        <v>1.2093698252925745E-2</v>
      </c>
      <c r="K42" s="81"/>
      <c r="L42" s="35">
        <v>25</v>
      </c>
      <c r="M42" s="36">
        <f t="shared" si="4"/>
        <v>7.5713524252556084E-3</v>
      </c>
      <c r="N42" s="15"/>
    </row>
    <row r="43" spans="1:14" ht="15.75">
      <c r="A43" s="12"/>
      <c r="B43" s="34" t="s">
        <v>3</v>
      </c>
      <c r="C43" s="35">
        <v>295</v>
      </c>
      <c r="D43" s="35">
        <v>370</v>
      </c>
      <c r="E43" s="36">
        <f t="shared" si="0"/>
        <v>25.423728813559322</v>
      </c>
      <c r="F43" s="36">
        <f t="shared" si="2"/>
        <v>6.0388444589521786</v>
      </c>
      <c r="G43" s="35">
        <v>4572</v>
      </c>
      <c r="H43" s="35">
        <v>5671</v>
      </c>
      <c r="I43" s="36">
        <f t="shared" si="1"/>
        <v>24.037620297462816</v>
      </c>
      <c r="J43" s="36">
        <f t="shared" si="3"/>
        <v>5.2756432917186071</v>
      </c>
      <c r="K43" s="81"/>
      <c r="L43" s="35">
        <v>18080</v>
      </c>
      <c r="M43" s="36">
        <f t="shared" si="4"/>
        <v>5.4756020739448568</v>
      </c>
      <c r="N43" s="15"/>
    </row>
    <row r="44" spans="1:14" ht="15.75">
      <c r="A44" s="12"/>
      <c r="B44" s="34" t="s">
        <v>20</v>
      </c>
      <c r="C44" s="35">
        <v>60</v>
      </c>
      <c r="D44" s="35">
        <v>38</v>
      </c>
      <c r="E44" s="36">
        <f t="shared" si="0"/>
        <v>-36.666666666666671</v>
      </c>
      <c r="F44" s="36">
        <f t="shared" si="2"/>
        <v>0.6202056471356292</v>
      </c>
      <c r="G44" s="35">
        <v>2502</v>
      </c>
      <c r="H44" s="35">
        <v>1671</v>
      </c>
      <c r="I44" s="36">
        <f t="shared" si="1"/>
        <v>-33.213429256594729</v>
      </c>
      <c r="J44" s="36">
        <f t="shared" si="3"/>
        <v>1.5545053677414553</v>
      </c>
      <c r="K44" s="81"/>
      <c r="L44" s="35">
        <v>9953</v>
      </c>
      <c r="M44" s="36">
        <f t="shared" si="4"/>
        <v>3.0143068275427631</v>
      </c>
      <c r="N44" s="15"/>
    </row>
    <row r="45" spans="1:14" ht="15.75">
      <c r="A45" s="12"/>
      <c r="B45" s="34" t="s">
        <v>7</v>
      </c>
      <c r="C45" s="35">
        <v>226</v>
      </c>
      <c r="D45" s="35">
        <v>123</v>
      </c>
      <c r="E45" s="36">
        <f t="shared" si="0"/>
        <v>-45.575221238938056</v>
      </c>
      <c r="F45" s="36">
        <f t="shared" si="2"/>
        <v>2.0075077525705893</v>
      </c>
      <c r="G45" s="35">
        <v>1545</v>
      </c>
      <c r="H45" s="35">
        <v>2016</v>
      </c>
      <c r="I45" s="36">
        <f t="shared" si="1"/>
        <v>30.485436893203889</v>
      </c>
      <c r="J45" s="36">
        <f t="shared" si="3"/>
        <v>1.8754535136844848</v>
      </c>
      <c r="K45" s="81"/>
      <c r="L45" s="35">
        <v>5046</v>
      </c>
      <c r="M45" s="36">
        <f t="shared" si="4"/>
        <v>1.528201773513592</v>
      </c>
      <c r="N45" s="15"/>
    </row>
    <row r="46" spans="1:14" ht="15.75">
      <c r="A46" s="12"/>
      <c r="B46" s="34" t="s">
        <v>231</v>
      </c>
      <c r="C46" s="35">
        <v>403</v>
      </c>
      <c r="D46" s="35">
        <v>554</v>
      </c>
      <c r="E46" s="36">
        <f t="shared" si="0"/>
        <v>37.468982630272961</v>
      </c>
      <c r="F46" s="36">
        <f t="shared" si="2"/>
        <v>9.0419454871878564</v>
      </c>
      <c r="G46" s="35">
        <v>8167</v>
      </c>
      <c r="H46" s="35">
        <v>9800</v>
      </c>
      <c r="I46" s="36">
        <f t="shared" si="1"/>
        <v>19.995102240724872</v>
      </c>
      <c r="J46" s="36">
        <f t="shared" si="3"/>
        <v>9.1167879137440231</v>
      </c>
      <c r="K46" s="81"/>
      <c r="L46" s="35">
        <v>45082</v>
      </c>
      <c r="M46" s="36">
        <f t="shared" si="4"/>
        <v>13.653268401414934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2</v>
      </c>
      <c r="H47" s="35">
        <v>2</v>
      </c>
      <c r="I47" s="36">
        <f t="shared" si="1"/>
        <v>0</v>
      </c>
      <c r="J47" s="36">
        <f t="shared" si="3"/>
        <v>1.8605689619885762E-3</v>
      </c>
      <c r="K47" s="81"/>
      <c r="L47" s="35">
        <v>12</v>
      </c>
      <c r="M47" s="36">
        <f t="shared" si="4"/>
        <v>3.6342491641226924E-3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2</v>
      </c>
      <c r="H48" s="35">
        <v>2</v>
      </c>
      <c r="I48" s="36">
        <f t="shared" si="1"/>
        <v>0</v>
      </c>
      <c r="J48" s="36">
        <f t="shared" si="3"/>
        <v>1.8605689619885762E-3</v>
      </c>
      <c r="K48" s="81"/>
      <c r="L48" s="35">
        <v>7</v>
      </c>
      <c r="M48" s="36">
        <f>+(L48*100)/$L$50</f>
        <v>2.1199786790715705E-3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1.5142704850511217E-3</v>
      </c>
      <c r="N49" s="15"/>
    </row>
    <row r="50" spans="1:14" ht="15.75">
      <c r="A50" s="12"/>
      <c r="B50" s="40" t="s">
        <v>70</v>
      </c>
      <c r="C50" s="37">
        <f>SUM(C16:C49)</f>
        <v>5491</v>
      </c>
      <c r="D50" s="37">
        <f>SUM(D16:D49)</f>
        <v>6127</v>
      </c>
      <c r="E50" s="38">
        <f t="shared" si="0"/>
        <v>11.582589692223632</v>
      </c>
      <c r="F50" s="38">
        <v>100</v>
      </c>
      <c r="G50" s="37">
        <f>SUM(G16:G49)</f>
        <v>79481</v>
      </c>
      <c r="H50" s="37">
        <f>SUM(H16:H49)</f>
        <v>107494</v>
      </c>
      <c r="I50" s="38">
        <f t="shared" si="1"/>
        <v>35.244901297165356</v>
      </c>
      <c r="J50" s="38">
        <v>100</v>
      </c>
      <c r="K50" s="81"/>
      <c r="L50" s="37">
        <f>SUM(L16:L49)</f>
        <v>330192</v>
      </c>
      <c r="M50" s="38">
        <f>SUM(M16:M49)</f>
        <v>99.999999999999972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58</v>
      </c>
      <c r="D16" s="35">
        <v>27</v>
      </c>
      <c r="E16" s="36">
        <f t="shared" ref="E16:E48" si="0">IF(ISBLANK(D16),"",(IFERROR(((D16/C16-1)*100),"")))</f>
        <v>-53.448275862068975</v>
      </c>
      <c r="F16" s="36">
        <f>+(D16*100)/$D$48</f>
        <v>1.0018552875695732</v>
      </c>
      <c r="G16" s="35">
        <v>979</v>
      </c>
      <c r="H16" s="35">
        <v>743</v>
      </c>
      <c r="I16" s="36">
        <f t="shared" ref="I16:I48" si="1">IF(ISBLANK(H16),"",(IFERROR(((H16/G16-1)*100),"")))</f>
        <v>-24.106230847803879</v>
      </c>
      <c r="J16" s="36">
        <f>+(H16*100)/$H$48</f>
        <v>1.4406204556471158</v>
      </c>
      <c r="K16" s="81"/>
      <c r="L16" s="35">
        <v>2650</v>
      </c>
      <c r="M16" s="36">
        <f>+(L16*100)/$L$48</f>
        <v>1.5906362545018007</v>
      </c>
      <c r="N16" s="15"/>
    </row>
    <row r="17" spans="1:14" ht="15.75">
      <c r="A17" s="12"/>
      <c r="B17" s="34" t="s">
        <v>43</v>
      </c>
      <c r="C17" s="35">
        <v>51</v>
      </c>
      <c r="D17" s="35">
        <v>24</v>
      </c>
      <c r="E17" s="36">
        <f t="shared" si="0"/>
        <v>-52.941176470588239</v>
      </c>
      <c r="F17" s="36">
        <f t="shared" ref="F17:F47" si="2">+(D17*100)/$D$48</f>
        <v>0.89053803339517623</v>
      </c>
      <c r="G17" s="35">
        <v>286</v>
      </c>
      <c r="H17" s="35">
        <v>390</v>
      </c>
      <c r="I17" s="36">
        <f t="shared" si="1"/>
        <v>36.363636363636353</v>
      </c>
      <c r="J17" s="36">
        <f t="shared" ref="J17:J47" si="3">+(H17*100)/$H$48</f>
        <v>0.75618031992244306</v>
      </c>
      <c r="K17" s="81"/>
      <c r="L17" s="35">
        <v>1006</v>
      </c>
      <c r="M17" s="36">
        <f t="shared" ref="M17:M47" si="4">+(L17*100)/$L$48</f>
        <v>0.6038415366146459</v>
      </c>
      <c r="N17" s="15"/>
    </row>
    <row r="18" spans="1:14" ht="15.75">
      <c r="A18" s="12"/>
      <c r="B18" s="34" t="s">
        <v>33</v>
      </c>
      <c r="C18" s="35">
        <v>96</v>
      </c>
      <c r="D18" s="35">
        <v>103</v>
      </c>
      <c r="E18" s="36">
        <f t="shared" si="0"/>
        <v>7.2916666666666741</v>
      </c>
      <c r="F18" s="36">
        <f t="shared" si="2"/>
        <v>3.8218923933209648</v>
      </c>
      <c r="G18" s="35">
        <v>1844</v>
      </c>
      <c r="H18" s="35">
        <v>2275</v>
      </c>
      <c r="I18" s="36">
        <f t="shared" si="1"/>
        <v>23.373101952277665</v>
      </c>
      <c r="J18" s="36">
        <f t="shared" si="3"/>
        <v>4.411051866214251</v>
      </c>
      <c r="K18" s="81"/>
      <c r="L18" s="35">
        <v>7925</v>
      </c>
      <c r="M18" s="36">
        <f t="shared" si="4"/>
        <v>4.7569027611044419</v>
      </c>
      <c r="N18" s="15"/>
    </row>
    <row r="19" spans="1:14" ht="15.75">
      <c r="A19" s="12"/>
      <c r="B19" s="34" t="s">
        <v>30</v>
      </c>
      <c r="C19" s="35">
        <v>412</v>
      </c>
      <c r="D19" s="35">
        <v>443</v>
      </c>
      <c r="E19" s="36">
        <f t="shared" si="0"/>
        <v>7.5242718446602019</v>
      </c>
      <c r="F19" s="36">
        <f t="shared" si="2"/>
        <v>16.437847866419293</v>
      </c>
      <c r="G19" s="35">
        <v>7898</v>
      </c>
      <c r="H19" s="35">
        <v>9455</v>
      </c>
      <c r="I19" s="36">
        <f t="shared" si="1"/>
        <v>19.713851608002031</v>
      </c>
      <c r="J19" s="36">
        <f t="shared" si="3"/>
        <v>18.332525448376153</v>
      </c>
      <c r="K19" s="81"/>
      <c r="L19" s="35">
        <v>31802</v>
      </c>
      <c r="M19" s="36">
        <f t="shared" si="4"/>
        <v>19.088835534213686</v>
      </c>
      <c r="N19" s="15"/>
    </row>
    <row r="20" spans="1:14" ht="15.75">
      <c r="A20" s="12"/>
      <c r="B20" s="34" t="s">
        <v>34</v>
      </c>
      <c r="C20" s="35">
        <v>105</v>
      </c>
      <c r="D20" s="35">
        <v>104</v>
      </c>
      <c r="E20" s="36">
        <f t="shared" si="0"/>
        <v>-0.952380952380949</v>
      </c>
      <c r="F20" s="36">
        <f t="shared" si="2"/>
        <v>3.8589981447124306</v>
      </c>
      <c r="G20" s="35">
        <v>1246</v>
      </c>
      <c r="H20" s="35">
        <v>1583</v>
      </c>
      <c r="I20" s="36">
        <f t="shared" si="1"/>
        <v>27.046548956661319</v>
      </c>
      <c r="J20" s="36">
        <f t="shared" si="3"/>
        <v>3.0693165293262239</v>
      </c>
      <c r="K20" s="81"/>
      <c r="L20" s="35">
        <v>4545</v>
      </c>
      <c r="M20" s="36">
        <f t="shared" si="4"/>
        <v>2.7280912364945977</v>
      </c>
      <c r="N20" s="15"/>
    </row>
    <row r="21" spans="1:14" ht="15.75">
      <c r="A21" s="12"/>
      <c r="B21" s="34" t="s">
        <v>32</v>
      </c>
      <c r="C21" s="35">
        <v>148</v>
      </c>
      <c r="D21" s="35">
        <v>197</v>
      </c>
      <c r="E21" s="36">
        <f t="shared" si="0"/>
        <v>33.108108108108112</v>
      </c>
      <c r="F21" s="36">
        <f t="shared" si="2"/>
        <v>7.3098330241187384</v>
      </c>
      <c r="G21" s="35">
        <v>2600</v>
      </c>
      <c r="H21" s="35">
        <v>3441</v>
      </c>
      <c r="I21" s="36">
        <f t="shared" si="1"/>
        <v>32.346153846153847</v>
      </c>
      <c r="J21" s="36">
        <f t="shared" si="3"/>
        <v>6.6718371303926318</v>
      </c>
      <c r="K21" s="81"/>
      <c r="L21" s="35">
        <v>14688</v>
      </c>
      <c r="M21" s="36">
        <f t="shared" si="4"/>
        <v>8.816326530612244</v>
      </c>
      <c r="N21" s="15"/>
    </row>
    <row r="22" spans="1:14" ht="15.75">
      <c r="A22" s="12"/>
      <c r="B22" s="34" t="s">
        <v>35</v>
      </c>
      <c r="C22" s="35">
        <v>46</v>
      </c>
      <c r="D22" s="35">
        <v>55</v>
      </c>
      <c r="E22" s="36">
        <f t="shared" si="0"/>
        <v>19.565217391304344</v>
      </c>
      <c r="F22" s="36">
        <f t="shared" si="2"/>
        <v>2.0408163265306123</v>
      </c>
      <c r="G22" s="35">
        <v>481</v>
      </c>
      <c r="H22" s="35">
        <v>703</v>
      </c>
      <c r="I22" s="36">
        <f t="shared" si="1"/>
        <v>46.153846153846146</v>
      </c>
      <c r="J22" s="36">
        <f t="shared" si="3"/>
        <v>1.3630634997576345</v>
      </c>
      <c r="K22" s="81"/>
      <c r="L22" s="35">
        <v>2462</v>
      </c>
      <c r="M22" s="36">
        <f t="shared" si="4"/>
        <v>1.4777911164465787</v>
      </c>
      <c r="N22" s="15"/>
    </row>
    <row r="23" spans="1:14" ht="15.75">
      <c r="A23" s="12"/>
      <c r="B23" s="34" t="s">
        <v>41</v>
      </c>
      <c r="C23" s="35">
        <v>81</v>
      </c>
      <c r="D23" s="35">
        <v>152</v>
      </c>
      <c r="E23" s="36">
        <f t="shared" si="0"/>
        <v>87.654320987654316</v>
      </c>
      <c r="F23" s="36">
        <f t="shared" si="2"/>
        <v>5.6400742115027827</v>
      </c>
      <c r="G23" s="35">
        <v>1689</v>
      </c>
      <c r="H23" s="35">
        <v>1831</v>
      </c>
      <c r="I23" s="36">
        <f t="shared" si="1"/>
        <v>8.4073416222616881</v>
      </c>
      <c r="J23" s="36">
        <f t="shared" si="3"/>
        <v>3.5501696558410081</v>
      </c>
      <c r="K23" s="81"/>
      <c r="L23" s="35">
        <v>5385</v>
      </c>
      <c r="M23" s="36">
        <f t="shared" si="4"/>
        <v>3.2322929171668666</v>
      </c>
      <c r="N23" s="15"/>
    </row>
    <row r="24" spans="1:14" ht="15.75">
      <c r="A24" s="12"/>
      <c r="B24" s="34" t="s">
        <v>52</v>
      </c>
      <c r="C24" s="35">
        <v>41</v>
      </c>
      <c r="D24" s="35">
        <v>85</v>
      </c>
      <c r="E24" s="36">
        <f t="shared" si="0"/>
        <v>107.31707317073172</v>
      </c>
      <c r="F24" s="36">
        <f t="shared" si="2"/>
        <v>3.1539888682745825</v>
      </c>
      <c r="G24" s="35">
        <v>930</v>
      </c>
      <c r="H24" s="35">
        <v>1253</v>
      </c>
      <c r="I24" s="36">
        <f t="shared" si="1"/>
        <v>34.731182795698935</v>
      </c>
      <c r="J24" s="36">
        <f t="shared" si="3"/>
        <v>2.4294716432380028</v>
      </c>
      <c r="K24" s="81"/>
      <c r="L24" s="35">
        <v>4384</v>
      </c>
      <c r="M24" s="36">
        <f t="shared" si="4"/>
        <v>2.6314525810324128</v>
      </c>
      <c r="N24" s="15"/>
    </row>
    <row r="25" spans="1:14" ht="15.75">
      <c r="A25" s="12"/>
      <c r="B25" s="34" t="s">
        <v>38</v>
      </c>
      <c r="C25" s="35">
        <v>133</v>
      </c>
      <c r="D25" s="35">
        <v>67</v>
      </c>
      <c r="E25" s="36">
        <f t="shared" si="0"/>
        <v>-49.624060150375939</v>
      </c>
      <c r="F25" s="36">
        <f t="shared" si="2"/>
        <v>2.4860853432282002</v>
      </c>
      <c r="G25" s="35">
        <v>1114</v>
      </c>
      <c r="H25" s="35">
        <v>1313</v>
      </c>
      <c r="I25" s="36">
        <f t="shared" si="1"/>
        <v>17.863554757630151</v>
      </c>
      <c r="J25" s="36">
        <f t="shared" si="3"/>
        <v>2.545807077072225</v>
      </c>
      <c r="K25" s="81"/>
      <c r="L25" s="35">
        <v>3612</v>
      </c>
      <c r="M25" s="36">
        <f t="shared" si="4"/>
        <v>2.1680672268907561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1</v>
      </c>
      <c r="I26" s="36" t="str">
        <f t="shared" si="1"/>
        <v/>
      </c>
      <c r="J26" s="36">
        <f t="shared" si="3"/>
        <v>1.9389238972370335E-3</v>
      </c>
      <c r="K26" s="81"/>
      <c r="L26" s="35">
        <v>3</v>
      </c>
      <c r="M26" s="36">
        <f t="shared" si="4"/>
        <v>1.8007202881152461E-3</v>
      </c>
      <c r="N26" s="15"/>
    </row>
    <row r="27" spans="1:14" ht="15.75">
      <c r="A27" s="12"/>
      <c r="B27" s="34" t="s">
        <v>56</v>
      </c>
      <c r="C27" s="35">
        <v>5</v>
      </c>
      <c r="D27" s="35">
        <v>2</v>
      </c>
      <c r="E27" s="36">
        <f t="shared" si="0"/>
        <v>-60</v>
      </c>
      <c r="F27" s="36">
        <f t="shared" si="2"/>
        <v>7.4211502782931357E-2</v>
      </c>
      <c r="G27" s="35">
        <v>26</v>
      </c>
      <c r="H27" s="35">
        <v>32</v>
      </c>
      <c r="I27" s="36">
        <f t="shared" si="1"/>
        <v>23.076923076923084</v>
      </c>
      <c r="J27" s="36">
        <f t="shared" si="3"/>
        <v>6.2045564711585073E-2</v>
      </c>
      <c r="K27" s="81"/>
      <c r="L27" s="35">
        <v>102</v>
      </c>
      <c r="M27" s="36">
        <f t="shared" si="4"/>
        <v>6.1224489795918366E-2</v>
      </c>
      <c r="N27" s="15"/>
    </row>
    <row r="28" spans="1:14" ht="15.75">
      <c r="A28" s="12"/>
      <c r="B28" s="34" t="s">
        <v>39</v>
      </c>
      <c r="C28" s="35">
        <v>28</v>
      </c>
      <c r="D28" s="35">
        <v>31</v>
      </c>
      <c r="E28" s="36">
        <f t="shared" si="0"/>
        <v>10.714285714285721</v>
      </c>
      <c r="F28" s="36">
        <f t="shared" si="2"/>
        <v>1.1502782931354361</v>
      </c>
      <c r="G28" s="35">
        <v>408</v>
      </c>
      <c r="H28" s="35">
        <v>414</v>
      </c>
      <c r="I28" s="36">
        <f t="shared" si="1"/>
        <v>1.4705882352941124</v>
      </c>
      <c r="J28" s="36">
        <f t="shared" si="3"/>
        <v>0.80271449345613188</v>
      </c>
      <c r="K28" s="81"/>
      <c r="L28" s="35">
        <v>1739</v>
      </c>
      <c r="M28" s="36">
        <f t="shared" si="4"/>
        <v>1.0438175270108043</v>
      </c>
      <c r="N28" s="15"/>
    </row>
    <row r="29" spans="1:14" ht="15.75">
      <c r="A29" s="12"/>
      <c r="B29" s="34" t="s">
        <v>31</v>
      </c>
      <c r="C29" s="35">
        <v>374</v>
      </c>
      <c r="D29" s="35">
        <v>687</v>
      </c>
      <c r="E29" s="36">
        <f t="shared" si="0"/>
        <v>83.689839572192511</v>
      </c>
      <c r="F29" s="36">
        <f t="shared" si="2"/>
        <v>25.491651205936922</v>
      </c>
      <c r="G29" s="35">
        <v>5987</v>
      </c>
      <c r="H29" s="35">
        <v>10709</v>
      </c>
      <c r="I29" s="36">
        <f t="shared" si="1"/>
        <v>78.870886921663597</v>
      </c>
      <c r="J29" s="36">
        <f t="shared" si="3"/>
        <v>20.763936015511391</v>
      </c>
      <c r="K29" s="81"/>
      <c r="L29" s="35">
        <v>30441</v>
      </c>
      <c r="M29" s="36">
        <f t="shared" si="4"/>
        <v>18.271908763505401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2</v>
      </c>
      <c r="H30" s="35">
        <v>2</v>
      </c>
      <c r="I30" s="36">
        <f t="shared" si="1"/>
        <v>0</v>
      </c>
      <c r="J30" s="36">
        <f t="shared" si="3"/>
        <v>3.8778477944740671E-3</v>
      </c>
      <c r="K30" s="81"/>
      <c r="L30" s="35">
        <v>12</v>
      </c>
      <c r="M30" s="36">
        <f t="shared" si="4"/>
        <v>7.2028811524609843E-3</v>
      </c>
      <c r="N30" s="15"/>
    </row>
    <row r="31" spans="1:14" ht="15.75">
      <c r="A31" s="12"/>
      <c r="B31" s="34" t="s">
        <v>55</v>
      </c>
      <c r="C31" s="35">
        <v>18</v>
      </c>
      <c r="D31" s="35">
        <v>11</v>
      </c>
      <c r="E31" s="36">
        <f t="shared" si="0"/>
        <v>-38.888888888888886</v>
      </c>
      <c r="F31" s="36">
        <f t="shared" si="2"/>
        <v>0.40816326530612246</v>
      </c>
      <c r="G31" s="35">
        <v>214</v>
      </c>
      <c r="H31" s="35">
        <v>310</v>
      </c>
      <c r="I31" s="36">
        <f t="shared" si="1"/>
        <v>44.859813084112155</v>
      </c>
      <c r="J31" s="36">
        <f t="shared" si="3"/>
        <v>0.60106640814348034</v>
      </c>
      <c r="K31" s="81"/>
      <c r="L31" s="35">
        <v>789</v>
      </c>
      <c r="M31" s="36">
        <f t="shared" si="4"/>
        <v>0.47358943577430973</v>
      </c>
      <c r="N31" s="15"/>
    </row>
    <row r="32" spans="1:14" ht="15.75">
      <c r="A32" s="12"/>
      <c r="B32" s="34" t="s">
        <v>47</v>
      </c>
      <c r="C32" s="35">
        <v>101</v>
      </c>
      <c r="D32" s="35">
        <v>57</v>
      </c>
      <c r="E32" s="36">
        <f t="shared" si="0"/>
        <v>-43.564356435643568</v>
      </c>
      <c r="F32" s="36">
        <f t="shared" si="2"/>
        <v>2.1150278293135436</v>
      </c>
      <c r="G32" s="35">
        <v>618</v>
      </c>
      <c r="H32" s="35">
        <v>2572</v>
      </c>
      <c r="I32" s="36">
        <f t="shared" si="1"/>
        <v>316.18122977346275</v>
      </c>
      <c r="J32" s="36">
        <f t="shared" si="3"/>
        <v>4.9869122636936503</v>
      </c>
      <c r="K32" s="81"/>
      <c r="L32" s="35">
        <v>4320</v>
      </c>
      <c r="M32" s="36">
        <f t="shared" si="4"/>
        <v>2.5930372148859542</v>
      </c>
      <c r="N32" s="15"/>
    </row>
    <row r="33" spans="1:14" ht="15.75">
      <c r="A33" s="12"/>
      <c r="B33" s="34" t="s">
        <v>40</v>
      </c>
      <c r="C33" s="35">
        <v>55</v>
      </c>
      <c r="D33" s="35">
        <v>78</v>
      </c>
      <c r="E33" s="36">
        <f t="shared" si="0"/>
        <v>41.81818181818182</v>
      </c>
      <c r="F33" s="36">
        <f t="shared" si="2"/>
        <v>2.8942486085343226</v>
      </c>
      <c r="G33" s="35">
        <v>799</v>
      </c>
      <c r="H33" s="35">
        <v>1182</v>
      </c>
      <c r="I33" s="36">
        <f t="shared" si="1"/>
        <v>47.934918648310386</v>
      </c>
      <c r="J33" s="36">
        <f t="shared" si="3"/>
        <v>2.2918080465341735</v>
      </c>
      <c r="K33" s="81"/>
      <c r="L33" s="35">
        <v>3222</v>
      </c>
      <c r="M33" s="36">
        <f t="shared" si="4"/>
        <v>1.9339735894357744</v>
      </c>
      <c r="N33" s="15"/>
    </row>
    <row r="34" spans="1:14" ht="15.75">
      <c r="A34" s="12"/>
      <c r="B34" s="34" t="s">
        <v>44</v>
      </c>
      <c r="C34" s="35">
        <v>23</v>
      </c>
      <c r="D34" s="35">
        <v>65</v>
      </c>
      <c r="E34" s="36">
        <f t="shared" si="0"/>
        <v>182.60869565217394</v>
      </c>
      <c r="F34" s="36">
        <f t="shared" si="2"/>
        <v>2.4118738404452689</v>
      </c>
      <c r="G34" s="35">
        <v>1038</v>
      </c>
      <c r="H34" s="35">
        <v>1542</v>
      </c>
      <c r="I34" s="36">
        <f t="shared" si="1"/>
        <v>48.554913294797686</v>
      </c>
      <c r="J34" s="36">
        <f t="shared" si="3"/>
        <v>2.9898206495395057</v>
      </c>
      <c r="K34" s="81"/>
      <c r="L34" s="35">
        <v>4190</v>
      </c>
      <c r="M34" s="36">
        <f t="shared" si="4"/>
        <v>2.5150060024009604</v>
      </c>
      <c r="N34" s="15"/>
    </row>
    <row r="35" spans="1:14" ht="15.75">
      <c r="A35" s="12"/>
      <c r="B35" s="34" t="s">
        <v>36</v>
      </c>
      <c r="C35" s="35">
        <v>87</v>
      </c>
      <c r="D35" s="35">
        <v>40</v>
      </c>
      <c r="E35" s="36">
        <f t="shared" si="0"/>
        <v>-54.022988505747129</v>
      </c>
      <c r="F35" s="36">
        <f t="shared" si="2"/>
        <v>1.484230055658627</v>
      </c>
      <c r="G35" s="35">
        <v>1076</v>
      </c>
      <c r="H35" s="35">
        <v>951</v>
      </c>
      <c r="I35" s="36">
        <f t="shared" si="1"/>
        <v>-11.617100371747213</v>
      </c>
      <c r="J35" s="36">
        <f t="shared" si="3"/>
        <v>1.8439166262724187</v>
      </c>
      <c r="K35" s="81"/>
      <c r="L35" s="35">
        <v>3532</v>
      </c>
      <c r="M35" s="36">
        <f t="shared" si="4"/>
        <v>2.1200480192076832</v>
      </c>
      <c r="N35" s="15"/>
    </row>
    <row r="36" spans="1:14" ht="15.75">
      <c r="A36" s="12"/>
      <c r="B36" s="34" t="s">
        <v>48</v>
      </c>
      <c r="C36" s="35">
        <v>53</v>
      </c>
      <c r="D36" s="35">
        <v>89</v>
      </c>
      <c r="E36" s="36">
        <f t="shared" si="0"/>
        <v>67.924528301886795</v>
      </c>
      <c r="F36" s="36">
        <f t="shared" si="2"/>
        <v>3.3024118738404451</v>
      </c>
      <c r="G36" s="35">
        <v>770</v>
      </c>
      <c r="H36" s="35">
        <v>1719</v>
      </c>
      <c r="I36" s="36">
        <f t="shared" si="1"/>
        <v>123.24675324675324</v>
      </c>
      <c r="J36" s="36">
        <f t="shared" si="3"/>
        <v>3.3330101793504605</v>
      </c>
      <c r="K36" s="81"/>
      <c r="L36" s="35">
        <v>3563</v>
      </c>
      <c r="M36" s="36">
        <f t="shared" si="4"/>
        <v>2.1386554621848739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2</v>
      </c>
      <c r="H37" s="35">
        <v>2</v>
      </c>
      <c r="I37" s="36">
        <f t="shared" si="1"/>
        <v>0</v>
      </c>
      <c r="J37" s="36">
        <f t="shared" si="3"/>
        <v>3.8778477944740671E-3</v>
      </c>
      <c r="K37" s="81"/>
      <c r="L37" s="35">
        <v>6</v>
      </c>
      <c r="M37" s="36">
        <f t="shared" si="4"/>
        <v>3.6014405762304922E-3</v>
      </c>
      <c r="N37" s="15"/>
    </row>
    <row r="38" spans="1:14" ht="15.75">
      <c r="A38" s="12"/>
      <c r="B38" s="34" t="s">
        <v>53</v>
      </c>
      <c r="C38" s="35">
        <v>82</v>
      </c>
      <c r="D38" s="35">
        <v>36</v>
      </c>
      <c r="E38" s="36">
        <f t="shared" si="0"/>
        <v>-56.09756097560976</v>
      </c>
      <c r="F38" s="36">
        <f t="shared" si="2"/>
        <v>1.3358070500927643</v>
      </c>
      <c r="G38" s="35">
        <v>689</v>
      </c>
      <c r="H38" s="35">
        <v>855</v>
      </c>
      <c r="I38" s="36">
        <f t="shared" si="1"/>
        <v>24.092888243831645</v>
      </c>
      <c r="J38" s="36">
        <f t="shared" si="3"/>
        <v>1.6577799321376636</v>
      </c>
      <c r="K38" s="81"/>
      <c r="L38" s="35">
        <v>2175</v>
      </c>
      <c r="M38" s="36">
        <f t="shared" si="4"/>
        <v>1.3055222088835534</v>
      </c>
      <c r="N38" s="15"/>
    </row>
    <row r="39" spans="1:14" ht="15.75">
      <c r="A39" s="12"/>
      <c r="B39" s="34" t="s">
        <v>50</v>
      </c>
      <c r="C39" s="35">
        <v>75</v>
      </c>
      <c r="D39" s="35">
        <v>32</v>
      </c>
      <c r="E39" s="36">
        <f t="shared" si="0"/>
        <v>-57.333333333333329</v>
      </c>
      <c r="F39" s="36">
        <f t="shared" si="2"/>
        <v>1.1873840445269017</v>
      </c>
      <c r="G39" s="35">
        <v>781</v>
      </c>
      <c r="H39" s="35">
        <v>1155</v>
      </c>
      <c r="I39" s="36">
        <f t="shared" si="1"/>
        <v>47.887323943661976</v>
      </c>
      <c r="J39" s="36">
        <f t="shared" si="3"/>
        <v>2.2394571013087736</v>
      </c>
      <c r="K39" s="81"/>
      <c r="L39" s="35">
        <v>2793</v>
      </c>
      <c r="M39" s="36">
        <f t="shared" si="4"/>
        <v>1.6764705882352942</v>
      </c>
      <c r="N39" s="15"/>
    </row>
    <row r="40" spans="1:14" ht="15.75">
      <c r="A40" s="12"/>
      <c r="B40" s="34" t="s">
        <v>54</v>
      </c>
      <c r="C40" s="35">
        <v>0</v>
      </c>
      <c r="D40" s="35">
        <v>3</v>
      </c>
      <c r="E40" s="36" t="str">
        <f t="shared" si="0"/>
        <v/>
      </c>
      <c r="F40" s="36">
        <f t="shared" si="2"/>
        <v>0.11131725417439703</v>
      </c>
      <c r="G40" s="35">
        <v>10</v>
      </c>
      <c r="H40" s="35">
        <v>13</v>
      </c>
      <c r="I40" s="36">
        <f t="shared" si="1"/>
        <v>30.000000000000004</v>
      </c>
      <c r="J40" s="36">
        <f t="shared" si="3"/>
        <v>2.5206010664081433E-2</v>
      </c>
      <c r="K40" s="81"/>
      <c r="L40" s="35">
        <v>25</v>
      </c>
      <c r="M40" s="36">
        <f t="shared" si="4"/>
        <v>1.5006002400960384E-2</v>
      </c>
      <c r="N40" s="15"/>
    </row>
    <row r="41" spans="1:14" ht="15.75">
      <c r="A41" s="12"/>
      <c r="B41" s="34" t="s">
        <v>232</v>
      </c>
      <c r="C41" s="35">
        <v>0</v>
      </c>
      <c r="D41" s="35">
        <v>1</v>
      </c>
      <c r="E41" s="36" t="str">
        <f t="shared" si="0"/>
        <v/>
      </c>
      <c r="F41" s="36">
        <f t="shared" si="2"/>
        <v>3.7105751391465679E-2</v>
      </c>
      <c r="G41" s="35">
        <v>12</v>
      </c>
      <c r="H41" s="35">
        <v>12</v>
      </c>
      <c r="I41" s="36">
        <f t="shared" si="1"/>
        <v>0</v>
      </c>
      <c r="J41" s="36">
        <f t="shared" si="3"/>
        <v>2.32670867668444E-2</v>
      </c>
      <c r="K41" s="81"/>
      <c r="L41" s="35">
        <v>45</v>
      </c>
      <c r="M41" s="36">
        <f t="shared" si="4"/>
        <v>2.7010804321728692E-2</v>
      </c>
      <c r="N41" s="15"/>
    </row>
    <row r="42" spans="1:14" ht="15.75">
      <c r="A42" s="12"/>
      <c r="B42" s="34" t="s">
        <v>42</v>
      </c>
      <c r="C42" s="35">
        <v>50</v>
      </c>
      <c r="D42" s="35">
        <v>70</v>
      </c>
      <c r="E42" s="36">
        <f t="shared" si="0"/>
        <v>39.999999999999993</v>
      </c>
      <c r="F42" s="36">
        <f t="shared" si="2"/>
        <v>2.5974025974025974</v>
      </c>
      <c r="G42" s="35">
        <v>1360</v>
      </c>
      <c r="H42" s="35">
        <v>1424</v>
      </c>
      <c r="I42" s="36">
        <f t="shared" si="1"/>
        <v>4.705882352941182</v>
      </c>
      <c r="J42" s="36">
        <f t="shared" si="3"/>
        <v>2.7610276296655356</v>
      </c>
      <c r="K42" s="81"/>
      <c r="L42" s="35">
        <v>4711</v>
      </c>
      <c r="M42" s="36">
        <f t="shared" si="4"/>
        <v>2.827731092436975</v>
      </c>
      <c r="N42" s="15"/>
    </row>
    <row r="43" spans="1:14" ht="15.75">
      <c r="A43" s="12"/>
      <c r="B43" s="34" t="s">
        <v>51</v>
      </c>
      <c r="C43" s="35">
        <v>45</v>
      </c>
      <c r="D43" s="35">
        <v>28</v>
      </c>
      <c r="E43" s="36">
        <f t="shared" si="0"/>
        <v>-37.777777777777779</v>
      </c>
      <c r="F43" s="36">
        <f t="shared" si="2"/>
        <v>1.0389610389610389</v>
      </c>
      <c r="G43" s="35">
        <v>2016</v>
      </c>
      <c r="H43" s="35">
        <v>1016</v>
      </c>
      <c r="I43" s="36">
        <f t="shared" si="1"/>
        <v>-49.603174603174608</v>
      </c>
      <c r="J43" s="36">
        <f t="shared" si="3"/>
        <v>1.969946679592826</v>
      </c>
      <c r="K43" s="81"/>
      <c r="L43" s="35">
        <v>7983</v>
      </c>
      <c r="M43" s="36">
        <f t="shared" si="4"/>
        <v>4.7917166866746701</v>
      </c>
      <c r="N43" s="15"/>
    </row>
    <row r="44" spans="1:14" ht="15.75">
      <c r="A44" s="12"/>
      <c r="B44" s="34" t="s">
        <v>46</v>
      </c>
      <c r="C44" s="35">
        <v>15</v>
      </c>
      <c r="D44" s="35">
        <v>10</v>
      </c>
      <c r="E44" s="36">
        <f t="shared" si="0"/>
        <v>-33.333333333333336</v>
      </c>
      <c r="F44" s="36">
        <f t="shared" si="2"/>
        <v>0.37105751391465674</v>
      </c>
      <c r="G44" s="35">
        <v>243</v>
      </c>
      <c r="H44" s="35">
        <v>182</v>
      </c>
      <c r="I44" s="36">
        <f t="shared" si="1"/>
        <v>-25.102880658436209</v>
      </c>
      <c r="J44" s="36">
        <f t="shared" si="3"/>
        <v>0.35288414929714007</v>
      </c>
      <c r="K44" s="81"/>
      <c r="L44" s="35">
        <v>744</v>
      </c>
      <c r="M44" s="36">
        <f t="shared" si="4"/>
        <v>0.44657863145258103</v>
      </c>
      <c r="N44" s="15"/>
    </row>
    <row r="45" spans="1:14" ht="15.75">
      <c r="A45" s="12"/>
      <c r="B45" s="34" t="s">
        <v>49</v>
      </c>
      <c r="C45" s="35">
        <v>66</v>
      </c>
      <c r="D45" s="35">
        <v>95</v>
      </c>
      <c r="E45" s="36">
        <f t="shared" si="0"/>
        <v>43.939393939393945</v>
      </c>
      <c r="F45" s="36">
        <f t="shared" si="2"/>
        <v>3.5250463821892395</v>
      </c>
      <c r="G45" s="35">
        <v>1621</v>
      </c>
      <c r="H45" s="35">
        <v>1852</v>
      </c>
      <c r="I45" s="36">
        <f t="shared" si="1"/>
        <v>14.250462677359653</v>
      </c>
      <c r="J45" s="36">
        <f t="shared" si="3"/>
        <v>3.5908870576829859</v>
      </c>
      <c r="K45" s="81"/>
      <c r="L45" s="35">
        <v>4905</v>
      </c>
      <c r="M45" s="36">
        <f t="shared" si="4"/>
        <v>2.9441776710684273</v>
      </c>
      <c r="N45" s="15"/>
    </row>
    <row r="46" spans="1:14" ht="15.75">
      <c r="A46" s="12"/>
      <c r="B46" s="34" t="s">
        <v>37</v>
      </c>
      <c r="C46" s="35">
        <v>143</v>
      </c>
      <c r="D46" s="35">
        <v>70</v>
      </c>
      <c r="E46" s="36">
        <f t="shared" si="0"/>
        <v>-51.048951048951039</v>
      </c>
      <c r="F46" s="36">
        <f t="shared" si="2"/>
        <v>2.5974025974025974</v>
      </c>
      <c r="G46" s="35">
        <v>1866</v>
      </c>
      <c r="H46" s="35">
        <v>1795</v>
      </c>
      <c r="I46" s="36">
        <f t="shared" si="1"/>
        <v>-3.8049303322615247</v>
      </c>
      <c r="J46" s="36">
        <f t="shared" si="3"/>
        <v>3.4803683955404749</v>
      </c>
      <c r="K46" s="81"/>
      <c r="L46" s="35">
        <v>9271</v>
      </c>
      <c r="M46" s="36">
        <f t="shared" si="4"/>
        <v>5.564825930372149</v>
      </c>
      <c r="N46" s="15"/>
    </row>
    <row r="47" spans="1:14" ht="15.75">
      <c r="A47" s="12"/>
      <c r="B47" s="34" t="s">
        <v>45</v>
      </c>
      <c r="C47" s="35">
        <v>65</v>
      </c>
      <c r="D47" s="35">
        <v>33</v>
      </c>
      <c r="E47" s="36">
        <f t="shared" si="0"/>
        <v>-49.230769230769234</v>
      </c>
      <c r="F47" s="36">
        <f t="shared" si="2"/>
        <v>1.2244897959183674</v>
      </c>
      <c r="G47" s="35">
        <v>1110</v>
      </c>
      <c r="H47" s="35">
        <v>848</v>
      </c>
      <c r="I47" s="36">
        <f t="shared" si="1"/>
        <v>-23.603603603603606</v>
      </c>
      <c r="J47" s="36">
        <f t="shared" si="3"/>
        <v>1.6442074648570044</v>
      </c>
      <c r="K47" s="81"/>
      <c r="L47" s="35">
        <v>3570</v>
      </c>
      <c r="M47" s="36">
        <f t="shared" si="4"/>
        <v>2.1428571428571428</v>
      </c>
      <c r="N47" s="15"/>
    </row>
    <row r="48" spans="1:14" ht="15.75">
      <c r="A48" s="12"/>
      <c r="B48" s="40" t="s">
        <v>70</v>
      </c>
      <c r="C48" s="42">
        <f>SUM(C16:C47)</f>
        <v>2456</v>
      </c>
      <c r="D48" s="42">
        <f>SUM(D16:D47)</f>
        <v>2695</v>
      </c>
      <c r="E48" s="38">
        <f t="shared" si="0"/>
        <v>9.7312703583061868</v>
      </c>
      <c r="F48" s="38">
        <f>SUM(F16:F47)</f>
        <v>100</v>
      </c>
      <c r="G48" s="42">
        <f>SUM(G16:G47)</f>
        <v>39715</v>
      </c>
      <c r="H48" s="42">
        <f>SUM(H16:H47)</f>
        <v>51575</v>
      </c>
      <c r="I48" s="38">
        <f t="shared" si="1"/>
        <v>29.862772252297631</v>
      </c>
      <c r="J48" s="38">
        <f>SUM(J16:J47)</f>
        <v>100</v>
      </c>
      <c r="K48" s="4"/>
      <c r="L48" s="42">
        <f>SUM(L16:L47)</f>
        <v>166600</v>
      </c>
      <c r="M48" s="38">
        <f>SUM(M16:M47)</f>
        <v>100.00000000000006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47.2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45</v>
      </c>
      <c r="D16" s="35">
        <v>215</v>
      </c>
      <c r="E16" s="36">
        <f t="shared" ref="E16:E41" si="0">IF(ISBLANK(D16),"",(IFERROR(((D16/C16-1)*100),"")))</f>
        <v>377.77777777777777</v>
      </c>
      <c r="F16" s="36">
        <f>+(D16*100)/$D$41</f>
        <v>3.5090582666884282</v>
      </c>
      <c r="G16" s="35">
        <v>846</v>
      </c>
      <c r="H16" s="35">
        <v>2686</v>
      </c>
      <c r="I16" s="36">
        <f t="shared" ref="I16:I41" si="1">IF(ISBLANK(H16),"",(IFERROR(((H16/G16-1)*100),"")))</f>
        <v>217.49408983451536</v>
      </c>
      <c r="J16" s="36">
        <f>+(H16*100)/$H$41</f>
        <v>2.4987441159506578</v>
      </c>
      <c r="K16" s="81"/>
      <c r="L16" s="35">
        <v>5481</v>
      </c>
      <c r="M16" s="36">
        <f>+(L16*100)/$L$41</f>
        <v>1.6599433057130397</v>
      </c>
      <c r="N16" s="15"/>
    </row>
    <row r="17" spans="1:18" ht="15.75">
      <c r="A17" s="12"/>
      <c r="B17" s="34" t="s">
        <v>234</v>
      </c>
      <c r="C17" s="35">
        <v>23</v>
      </c>
      <c r="D17" s="35">
        <v>193</v>
      </c>
      <c r="E17" s="36">
        <f t="shared" si="0"/>
        <v>739.13043478260875</v>
      </c>
      <c r="F17" s="36">
        <f t="shared" ref="F17:F40" si="2">+(D17*100)/$D$41</f>
        <v>3.1499918393993798</v>
      </c>
      <c r="G17" s="35">
        <v>396</v>
      </c>
      <c r="H17" s="35">
        <v>2554</v>
      </c>
      <c r="I17" s="36">
        <f t="shared" si="1"/>
        <v>544.94949494949503</v>
      </c>
      <c r="J17" s="36">
        <f t="shared" ref="J17:J40" si="3">+(H17*100)/$H$41</f>
        <v>2.3759465644594115</v>
      </c>
      <c r="K17" s="81"/>
      <c r="L17" s="35">
        <v>3775</v>
      </c>
      <c r="M17" s="36">
        <f t="shared" ref="M17:M40" si="4">+(L17*100)/$L$41</f>
        <v>1.1432742162135969</v>
      </c>
      <c r="N17" s="15"/>
    </row>
    <row r="18" spans="1:18" ht="15.75">
      <c r="A18" s="12"/>
      <c r="B18" s="34" t="s">
        <v>235</v>
      </c>
      <c r="C18" s="35">
        <v>351</v>
      </c>
      <c r="D18" s="35">
        <v>24</v>
      </c>
      <c r="E18" s="36">
        <f t="shared" si="0"/>
        <v>-93.162393162393158</v>
      </c>
      <c r="F18" s="36">
        <f t="shared" si="2"/>
        <v>0.39170882976987104</v>
      </c>
      <c r="G18" s="35">
        <v>6479</v>
      </c>
      <c r="H18" s="35">
        <v>4093</v>
      </c>
      <c r="I18" s="36">
        <f t="shared" si="1"/>
        <v>-36.826670782528169</v>
      </c>
      <c r="J18" s="36">
        <f t="shared" si="3"/>
        <v>3.807654380709621</v>
      </c>
      <c r="K18" s="81"/>
      <c r="L18" s="35">
        <v>24891</v>
      </c>
      <c r="M18" s="36">
        <f t="shared" si="4"/>
        <v>7.5383413286814944</v>
      </c>
      <c r="N18" s="15"/>
    </row>
    <row r="19" spans="1:18" ht="15.75">
      <c r="A19" s="12"/>
      <c r="B19" s="34" t="s">
        <v>236</v>
      </c>
      <c r="C19" s="35">
        <v>42</v>
      </c>
      <c r="D19" s="35">
        <v>40</v>
      </c>
      <c r="E19" s="36">
        <f t="shared" si="0"/>
        <v>-4.7619047619047672</v>
      </c>
      <c r="F19" s="36">
        <f t="shared" si="2"/>
        <v>0.65284804961645182</v>
      </c>
      <c r="G19" s="35">
        <v>763</v>
      </c>
      <c r="H19" s="35">
        <v>859</v>
      </c>
      <c r="I19" s="36">
        <f t="shared" si="1"/>
        <v>12.581913499344699</v>
      </c>
      <c r="J19" s="36">
        <f t="shared" si="3"/>
        <v>0.7991143691740934</v>
      </c>
      <c r="K19" s="81"/>
      <c r="L19" s="35">
        <v>3132</v>
      </c>
      <c r="M19" s="36">
        <f t="shared" si="4"/>
        <v>0.94853903183602273</v>
      </c>
      <c r="N19" s="15"/>
    </row>
    <row r="20" spans="1:18" ht="15.75">
      <c r="A20" s="12"/>
      <c r="B20" s="34" t="s">
        <v>237</v>
      </c>
      <c r="C20" s="35">
        <v>108</v>
      </c>
      <c r="D20" s="35">
        <v>58</v>
      </c>
      <c r="E20" s="36">
        <f t="shared" si="0"/>
        <v>-46.296296296296291</v>
      </c>
      <c r="F20" s="36">
        <f t="shared" si="2"/>
        <v>0.94662967194385506</v>
      </c>
      <c r="G20" s="35">
        <v>1539</v>
      </c>
      <c r="H20" s="35">
        <v>1451</v>
      </c>
      <c r="I20" s="36">
        <f t="shared" si="1"/>
        <v>-5.7179987004548405</v>
      </c>
      <c r="J20" s="36">
        <f t="shared" si="3"/>
        <v>1.3498427819227119</v>
      </c>
      <c r="K20" s="81"/>
      <c r="L20" s="35">
        <v>5593</v>
      </c>
      <c r="M20" s="36">
        <f t="shared" si="4"/>
        <v>1.6938629645781849</v>
      </c>
      <c r="N20" s="15"/>
    </row>
    <row r="21" spans="1:18" ht="15" customHeight="1">
      <c r="A21" s="12"/>
      <c r="B21" s="34" t="s">
        <v>238</v>
      </c>
      <c r="C21" s="35">
        <v>43</v>
      </c>
      <c r="D21" s="35">
        <v>12</v>
      </c>
      <c r="E21" s="36">
        <f t="shared" si="0"/>
        <v>-72.093023255813947</v>
      </c>
      <c r="F21" s="36">
        <f t="shared" si="2"/>
        <v>0.19585441488493552</v>
      </c>
      <c r="G21" s="35">
        <v>818</v>
      </c>
      <c r="H21" s="35">
        <v>648</v>
      </c>
      <c r="I21" s="36">
        <f t="shared" si="1"/>
        <v>-20.78239608801956</v>
      </c>
      <c r="J21" s="36">
        <f t="shared" si="3"/>
        <v>0.60282434368429871</v>
      </c>
      <c r="K21" s="81"/>
      <c r="L21" s="35">
        <v>2781</v>
      </c>
      <c r="M21" s="36">
        <f t="shared" si="4"/>
        <v>0.84223724378543396</v>
      </c>
      <c r="N21" s="15"/>
    </row>
    <row r="22" spans="1:18" ht="15.75">
      <c r="A22" s="12"/>
      <c r="B22" s="34" t="s">
        <v>239</v>
      </c>
      <c r="C22" s="35">
        <v>280</v>
      </c>
      <c r="D22" s="35">
        <v>6</v>
      </c>
      <c r="E22" s="36">
        <f t="shared" si="0"/>
        <v>-97.857142857142847</v>
      </c>
      <c r="F22" s="36">
        <f t="shared" si="2"/>
        <v>9.7927207442467759E-2</v>
      </c>
      <c r="G22" s="35">
        <v>3704</v>
      </c>
      <c r="H22" s="35">
        <v>2598</v>
      </c>
      <c r="I22" s="36">
        <f t="shared" si="1"/>
        <v>-29.859611231101514</v>
      </c>
      <c r="J22" s="36">
        <f t="shared" si="3"/>
        <v>2.4168790816231605</v>
      </c>
      <c r="K22" s="81"/>
      <c r="L22" s="35">
        <v>11774</v>
      </c>
      <c r="M22" s="36">
        <f t="shared" si="4"/>
        <v>3.5658041381983816</v>
      </c>
      <c r="N22" s="15"/>
    </row>
    <row r="23" spans="1:18" ht="15.75">
      <c r="A23" s="12"/>
      <c r="B23" s="34" t="s">
        <v>240</v>
      </c>
      <c r="C23" s="35">
        <v>366</v>
      </c>
      <c r="D23" s="35">
        <v>191</v>
      </c>
      <c r="E23" s="36">
        <f t="shared" si="0"/>
        <v>-47.814207650273218</v>
      </c>
      <c r="F23" s="36">
        <f t="shared" si="2"/>
        <v>3.1173494369185573</v>
      </c>
      <c r="G23" s="35">
        <v>5177</v>
      </c>
      <c r="H23" s="35">
        <v>4352</v>
      </c>
      <c r="I23" s="36">
        <f t="shared" si="1"/>
        <v>-15.935870195093681</v>
      </c>
      <c r="J23" s="36">
        <f t="shared" si="3"/>
        <v>4.0485980612871417</v>
      </c>
      <c r="K23" s="81"/>
      <c r="L23" s="35">
        <v>17003</v>
      </c>
      <c r="M23" s="36">
        <f t="shared" si="4"/>
        <v>5.1494282114648451</v>
      </c>
      <c r="N23" s="15"/>
    </row>
    <row r="24" spans="1:18" ht="15.75">
      <c r="A24" s="12"/>
      <c r="B24" s="34" t="s">
        <v>241</v>
      </c>
      <c r="C24" s="35">
        <v>171</v>
      </c>
      <c r="D24" s="35">
        <v>29</v>
      </c>
      <c r="E24" s="36">
        <f t="shared" si="0"/>
        <v>-83.040935672514621</v>
      </c>
      <c r="F24" s="36">
        <f t="shared" si="2"/>
        <v>0.47331483597192753</v>
      </c>
      <c r="G24" s="35">
        <v>2904</v>
      </c>
      <c r="H24" s="35">
        <v>1832</v>
      </c>
      <c r="I24" s="36">
        <f t="shared" si="1"/>
        <v>-36.914600550964181</v>
      </c>
      <c r="J24" s="36">
        <f t="shared" si="3"/>
        <v>1.7042811691815356</v>
      </c>
      <c r="K24" s="81"/>
      <c r="L24" s="35">
        <v>9100</v>
      </c>
      <c r="M24" s="36">
        <f t="shared" si="4"/>
        <v>2.7559722827930417</v>
      </c>
      <c r="N24" s="15"/>
    </row>
    <row r="25" spans="1:18" ht="15.75">
      <c r="A25" s="12"/>
      <c r="B25" s="34" t="s">
        <v>75</v>
      </c>
      <c r="C25" s="35">
        <v>201</v>
      </c>
      <c r="D25" s="35">
        <v>54</v>
      </c>
      <c r="E25" s="36">
        <f t="shared" si="0"/>
        <v>-73.134328358208961</v>
      </c>
      <c r="F25" s="36">
        <f t="shared" si="2"/>
        <v>0.88134486698220993</v>
      </c>
      <c r="G25" s="35">
        <v>4371</v>
      </c>
      <c r="H25" s="35">
        <v>2823</v>
      </c>
      <c r="I25" s="36">
        <f t="shared" si="1"/>
        <v>-35.415236787920378</v>
      </c>
      <c r="J25" s="36">
        <f t="shared" si="3"/>
        <v>2.6261930898468751</v>
      </c>
      <c r="K25" s="81"/>
      <c r="L25" s="35">
        <v>13729</v>
      </c>
      <c r="M25" s="36">
        <f t="shared" si="4"/>
        <v>4.1578838978533703</v>
      </c>
      <c r="N25" s="15"/>
      <c r="R25" s="4"/>
    </row>
    <row r="26" spans="1:18" ht="15" customHeight="1">
      <c r="A26" s="12"/>
      <c r="B26" s="34" t="s">
        <v>242</v>
      </c>
      <c r="C26" s="35">
        <v>41</v>
      </c>
      <c r="D26" s="35">
        <v>79</v>
      </c>
      <c r="E26" s="36">
        <f t="shared" si="0"/>
        <v>92.682926829268283</v>
      </c>
      <c r="F26" s="36">
        <f t="shared" si="2"/>
        <v>1.2893748979924922</v>
      </c>
      <c r="G26" s="35">
        <v>913</v>
      </c>
      <c r="H26" s="35">
        <v>1541</v>
      </c>
      <c r="I26" s="36">
        <f t="shared" si="1"/>
        <v>68.784227820372394</v>
      </c>
      <c r="J26" s="36">
        <f t="shared" si="3"/>
        <v>1.4335683852121979</v>
      </c>
      <c r="K26" s="81"/>
      <c r="L26" s="35">
        <v>4149</v>
      </c>
      <c r="M26" s="36">
        <f t="shared" si="4"/>
        <v>1.2565416484954208</v>
      </c>
      <c r="N26" s="15"/>
    </row>
    <row r="27" spans="1:18" ht="15" customHeight="1">
      <c r="A27" s="12"/>
      <c r="B27" s="34" t="s">
        <v>76</v>
      </c>
      <c r="C27" s="35">
        <v>13</v>
      </c>
      <c r="D27" s="35">
        <v>192</v>
      </c>
      <c r="E27" s="36">
        <f t="shared" si="0"/>
        <v>1376.9230769230769</v>
      </c>
      <c r="F27" s="36">
        <f t="shared" si="2"/>
        <v>3.1336706381589683</v>
      </c>
      <c r="G27" s="35">
        <v>201</v>
      </c>
      <c r="H27" s="35">
        <v>2050</v>
      </c>
      <c r="I27" s="36">
        <f t="shared" si="1"/>
        <v>919.90049751243782</v>
      </c>
      <c r="J27" s="36">
        <f t="shared" si="3"/>
        <v>1.9070831860382904</v>
      </c>
      <c r="K27" s="81"/>
      <c r="L27" s="35">
        <v>2664</v>
      </c>
      <c r="M27" s="36">
        <f t="shared" si="4"/>
        <v>0.80680331443523767</v>
      </c>
      <c r="N27" s="15"/>
    </row>
    <row r="28" spans="1:18" ht="15" customHeight="1">
      <c r="A28" s="12"/>
      <c r="B28" s="34" t="s">
        <v>243</v>
      </c>
      <c r="C28" s="35">
        <v>27</v>
      </c>
      <c r="D28" s="35">
        <v>229</v>
      </c>
      <c r="E28" s="36">
        <f t="shared" si="0"/>
        <v>748.14814814814804</v>
      </c>
      <c r="F28" s="36">
        <f t="shared" si="2"/>
        <v>3.7375550840541862</v>
      </c>
      <c r="G28" s="35">
        <v>694</v>
      </c>
      <c r="H28" s="35">
        <v>2640</v>
      </c>
      <c r="I28" s="36">
        <f t="shared" si="1"/>
        <v>280.4034582132565</v>
      </c>
      <c r="J28" s="36">
        <f t="shared" si="3"/>
        <v>2.4559510298249205</v>
      </c>
      <c r="K28" s="81"/>
      <c r="L28" s="35">
        <v>5117</v>
      </c>
      <c r="M28" s="36">
        <f t="shared" si="4"/>
        <v>1.5497044144013181</v>
      </c>
      <c r="N28" s="15"/>
    </row>
    <row r="29" spans="1:18" ht="15" customHeight="1">
      <c r="A29" s="12"/>
      <c r="B29" s="34" t="s">
        <v>79</v>
      </c>
      <c r="C29" s="35">
        <v>12</v>
      </c>
      <c r="D29" s="35">
        <v>313</v>
      </c>
      <c r="E29" s="36">
        <f t="shared" si="0"/>
        <v>2508.333333333333</v>
      </c>
      <c r="F29" s="36">
        <f t="shared" si="2"/>
        <v>5.1085359882487351</v>
      </c>
      <c r="G29" s="35">
        <v>75</v>
      </c>
      <c r="H29" s="35">
        <v>3524</v>
      </c>
      <c r="I29" s="36">
        <f t="shared" si="1"/>
        <v>4598.6666666666661</v>
      </c>
      <c r="J29" s="36">
        <f t="shared" si="3"/>
        <v>3.278322511023871</v>
      </c>
      <c r="K29" s="81"/>
      <c r="L29" s="35">
        <v>3685</v>
      </c>
      <c r="M29" s="36">
        <f t="shared" si="4"/>
        <v>1.1160173474826767</v>
      </c>
      <c r="N29" s="15"/>
    </row>
    <row r="30" spans="1:18" ht="15" customHeight="1">
      <c r="A30" s="12"/>
      <c r="B30" s="34" t="s">
        <v>244</v>
      </c>
      <c r="C30" s="35">
        <v>235</v>
      </c>
      <c r="D30" s="35">
        <v>51</v>
      </c>
      <c r="E30" s="36">
        <f t="shared" si="0"/>
        <v>-78.297872340425528</v>
      </c>
      <c r="F30" s="36">
        <f t="shared" si="2"/>
        <v>0.83238126326097606</v>
      </c>
      <c r="G30" s="35">
        <v>4003</v>
      </c>
      <c r="H30" s="35">
        <v>2804</v>
      </c>
      <c r="I30" s="36">
        <f t="shared" si="1"/>
        <v>-29.952535598301278</v>
      </c>
      <c r="J30" s="36">
        <f t="shared" si="3"/>
        <v>2.6085176847079836</v>
      </c>
      <c r="K30" s="81"/>
      <c r="L30" s="35">
        <v>12072</v>
      </c>
      <c r="M30" s="36">
        <f t="shared" si="4"/>
        <v>3.6560546591074283</v>
      </c>
      <c r="N30" s="15"/>
    </row>
    <row r="31" spans="1:18" ht="15" customHeight="1">
      <c r="A31" s="12"/>
      <c r="B31" s="34" t="s">
        <v>78</v>
      </c>
      <c r="C31" s="35">
        <v>173</v>
      </c>
      <c r="D31" s="35">
        <v>363</v>
      </c>
      <c r="E31" s="36">
        <f t="shared" si="0"/>
        <v>109.82658959537571</v>
      </c>
      <c r="F31" s="36">
        <f t="shared" si="2"/>
        <v>5.9245960502693</v>
      </c>
      <c r="G31" s="35">
        <v>2328</v>
      </c>
      <c r="H31" s="35">
        <v>6129</v>
      </c>
      <c r="I31" s="36">
        <f t="shared" si="1"/>
        <v>163.27319587628867</v>
      </c>
      <c r="J31" s="36">
        <f t="shared" si="3"/>
        <v>5.7017135840139916</v>
      </c>
      <c r="K31" s="81"/>
      <c r="L31" s="35">
        <v>11992</v>
      </c>
      <c r="M31" s="36">
        <f t="shared" si="4"/>
        <v>3.6318263313466104</v>
      </c>
      <c r="N31" s="15"/>
    </row>
    <row r="32" spans="1:18" ht="15" customHeight="1">
      <c r="A32" s="12"/>
      <c r="B32" s="34" t="s">
        <v>245</v>
      </c>
      <c r="C32" s="35">
        <v>191</v>
      </c>
      <c r="D32" s="35">
        <v>322</v>
      </c>
      <c r="E32" s="36">
        <f t="shared" si="0"/>
        <v>68.586387434554965</v>
      </c>
      <c r="F32" s="36">
        <f t="shared" si="2"/>
        <v>5.2554267994124366</v>
      </c>
      <c r="G32" s="35">
        <v>2072</v>
      </c>
      <c r="H32" s="35">
        <v>5344</v>
      </c>
      <c r="I32" s="36">
        <f t="shared" si="1"/>
        <v>157.91505791505793</v>
      </c>
      <c r="J32" s="36">
        <f t="shared" si="3"/>
        <v>4.9714402664334756</v>
      </c>
      <c r="K32" s="81"/>
      <c r="L32" s="35">
        <v>11510</v>
      </c>
      <c r="M32" s="36">
        <f t="shared" si="4"/>
        <v>3.4858506565876821</v>
      </c>
      <c r="N32" s="15"/>
    </row>
    <row r="33" spans="1:14" ht="15" customHeight="1">
      <c r="A33" s="12"/>
      <c r="B33" s="34" t="s">
        <v>246</v>
      </c>
      <c r="C33" s="35">
        <v>198</v>
      </c>
      <c r="D33" s="35">
        <v>131</v>
      </c>
      <c r="E33" s="36">
        <f t="shared" si="0"/>
        <v>-33.838383838383834</v>
      </c>
      <c r="F33" s="36">
        <f t="shared" si="2"/>
        <v>2.1380773624938794</v>
      </c>
      <c r="G33" s="35">
        <v>2371</v>
      </c>
      <c r="H33" s="35">
        <v>2510</v>
      </c>
      <c r="I33" s="36">
        <f t="shared" si="1"/>
        <v>5.8625052720371107</v>
      </c>
      <c r="J33" s="36">
        <f t="shared" si="3"/>
        <v>2.3350140472956631</v>
      </c>
      <c r="K33" s="81"/>
      <c r="L33" s="35">
        <v>8909</v>
      </c>
      <c r="M33" s="36">
        <f t="shared" si="4"/>
        <v>2.6981271502640887</v>
      </c>
      <c r="N33" s="15"/>
    </row>
    <row r="34" spans="1:14" ht="15" customHeight="1">
      <c r="A34" s="12"/>
      <c r="B34" s="34" t="s">
        <v>247</v>
      </c>
      <c r="C34" s="35">
        <v>21</v>
      </c>
      <c r="D34" s="35">
        <v>380</v>
      </c>
      <c r="E34" s="36">
        <f t="shared" si="0"/>
        <v>1709.5238095238094</v>
      </c>
      <c r="F34" s="36">
        <f t="shared" si="2"/>
        <v>6.2020564713562916</v>
      </c>
      <c r="G34" s="35">
        <v>365</v>
      </c>
      <c r="H34" s="35">
        <v>3296</v>
      </c>
      <c r="I34" s="36">
        <f t="shared" si="1"/>
        <v>803.01369863013701</v>
      </c>
      <c r="J34" s="36">
        <f t="shared" si="3"/>
        <v>3.0662176493571733</v>
      </c>
      <c r="K34" s="81"/>
      <c r="L34" s="35">
        <v>5085</v>
      </c>
      <c r="M34" s="36">
        <f t="shared" si="4"/>
        <v>1.5400130832969909</v>
      </c>
      <c r="N34" s="15"/>
    </row>
    <row r="35" spans="1:14" ht="15" customHeight="1">
      <c r="A35" s="12"/>
      <c r="B35" s="34" t="s">
        <v>77</v>
      </c>
      <c r="C35" s="35">
        <v>38</v>
      </c>
      <c r="D35" s="35">
        <v>66</v>
      </c>
      <c r="E35" s="36">
        <f t="shared" si="0"/>
        <v>73.684210526315795</v>
      </c>
      <c r="F35" s="36">
        <f t="shared" si="2"/>
        <v>1.0771992818671454</v>
      </c>
      <c r="G35" s="35">
        <v>828</v>
      </c>
      <c r="H35" s="35">
        <v>1147</v>
      </c>
      <c r="I35" s="36">
        <f t="shared" si="1"/>
        <v>38.526570048309175</v>
      </c>
      <c r="J35" s="36">
        <f t="shared" si="3"/>
        <v>1.0670362997004483</v>
      </c>
      <c r="K35" s="81"/>
      <c r="L35" s="35">
        <v>3615</v>
      </c>
      <c r="M35" s="36">
        <f t="shared" si="4"/>
        <v>1.094817560691961</v>
      </c>
      <c r="N35" s="15"/>
    </row>
    <row r="36" spans="1:14" ht="15" customHeight="1">
      <c r="A36" s="12"/>
      <c r="B36" s="34" t="s">
        <v>248</v>
      </c>
      <c r="C36" s="35">
        <v>211</v>
      </c>
      <c r="D36" s="35">
        <v>222</v>
      </c>
      <c r="E36" s="36">
        <f t="shared" si="0"/>
        <v>5.2132701421800931</v>
      </c>
      <c r="F36" s="36">
        <f t="shared" si="2"/>
        <v>3.6233066753713072</v>
      </c>
      <c r="G36" s="35">
        <v>3199</v>
      </c>
      <c r="H36" s="35">
        <v>3853</v>
      </c>
      <c r="I36" s="36">
        <f t="shared" si="1"/>
        <v>20.443888715223512</v>
      </c>
      <c r="J36" s="36">
        <f t="shared" si="3"/>
        <v>3.5843861052709918</v>
      </c>
      <c r="K36" s="81"/>
      <c r="L36" s="35">
        <v>13381</v>
      </c>
      <c r="M36" s="36">
        <f t="shared" si="4"/>
        <v>4.0524906720938123</v>
      </c>
      <c r="N36" s="15"/>
    </row>
    <row r="37" spans="1:14" ht="15" customHeight="1">
      <c r="A37" s="12"/>
      <c r="B37" s="34" t="s">
        <v>249</v>
      </c>
      <c r="C37" s="35">
        <v>104</v>
      </c>
      <c r="D37" s="35">
        <v>151</v>
      </c>
      <c r="E37" s="36">
        <f t="shared" si="0"/>
        <v>45.192307692307686</v>
      </c>
      <c r="F37" s="36">
        <f t="shared" si="2"/>
        <v>2.4645013873021053</v>
      </c>
      <c r="G37" s="35">
        <v>1359</v>
      </c>
      <c r="H37" s="35">
        <v>2341</v>
      </c>
      <c r="I37" s="36">
        <f t="shared" si="1"/>
        <v>72.259013980868289</v>
      </c>
      <c r="J37" s="36">
        <f t="shared" si="3"/>
        <v>2.1777959700076281</v>
      </c>
      <c r="K37" s="81"/>
      <c r="L37" s="35">
        <v>5955</v>
      </c>
      <c r="M37" s="36">
        <f t="shared" si="4"/>
        <v>1.803496147695886</v>
      </c>
      <c r="N37" s="15"/>
    </row>
    <row r="38" spans="1:14" ht="15" customHeight="1">
      <c r="A38" s="12"/>
      <c r="B38" s="34" t="s">
        <v>250</v>
      </c>
      <c r="C38" s="35">
        <v>127</v>
      </c>
      <c r="D38" s="35">
        <v>7</v>
      </c>
      <c r="E38" s="36">
        <f t="shared" si="0"/>
        <v>-94.488188976377955</v>
      </c>
      <c r="F38" s="36">
        <f t="shared" si="2"/>
        <v>0.11424840868287905</v>
      </c>
      <c r="G38" s="35">
        <v>1524</v>
      </c>
      <c r="H38" s="35">
        <v>1167</v>
      </c>
      <c r="I38" s="36">
        <f t="shared" si="1"/>
        <v>-23.425196850393704</v>
      </c>
      <c r="J38" s="36">
        <f t="shared" si="3"/>
        <v>1.0856419893203342</v>
      </c>
      <c r="K38" s="81"/>
      <c r="L38" s="35">
        <v>4943</v>
      </c>
      <c r="M38" s="36">
        <f t="shared" si="4"/>
        <v>1.4970078015215389</v>
      </c>
      <c r="N38" s="15"/>
    </row>
    <row r="39" spans="1:14" ht="15" customHeight="1">
      <c r="A39" s="12"/>
      <c r="B39" s="34" t="s">
        <v>251</v>
      </c>
      <c r="C39" s="35">
        <v>345</v>
      </c>
      <c r="D39" s="35">
        <v>123</v>
      </c>
      <c r="E39" s="36">
        <f t="shared" si="0"/>
        <v>-64.34782608695653</v>
      </c>
      <c r="F39" s="36">
        <f t="shared" si="2"/>
        <v>2.0075077525705893</v>
      </c>
      <c r="G39" s="35">
        <v>6792</v>
      </c>
      <c r="H39" s="35">
        <v>4963</v>
      </c>
      <c r="I39" s="36">
        <f t="shared" si="1"/>
        <v>-26.928739693757365</v>
      </c>
      <c r="J39" s="36">
        <f t="shared" si="3"/>
        <v>4.6170018791746514</v>
      </c>
      <c r="K39" s="81"/>
      <c r="L39" s="35">
        <v>24042</v>
      </c>
      <c r="M39" s="36">
        <f t="shared" si="4"/>
        <v>7.281218200319814</v>
      </c>
      <c r="N39" s="15"/>
    </row>
    <row r="40" spans="1:14" ht="15" customHeight="1">
      <c r="A40" s="12"/>
      <c r="B40" s="34" t="s">
        <v>71</v>
      </c>
      <c r="C40" s="35">
        <v>2125</v>
      </c>
      <c r="D40" s="35">
        <v>2676</v>
      </c>
      <c r="E40" s="36">
        <f t="shared" si="0"/>
        <v>25.92941176470589</v>
      </c>
      <c r="F40" s="36">
        <f t="shared" si="2"/>
        <v>43.675534519340623</v>
      </c>
      <c r="G40" s="35">
        <v>25760</v>
      </c>
      <c r="H40" s="35">
        <v>40289</v>
      </c>
      <c r="I40" s="36">
        <f t="shared" si="1"/>
        <v>56.401397515527954</v>
      </c>
      <c r="J40" s="36">
        <f t="shared" si="3"/>
        <v>37.480231454778874</v>
      </c>
      <c r="K40" s="81"/>
      <c r="L40" s="35">
        <v>115814</v>
      </c>
      <c r="M40" s="36">
        <f t="shared" si="4"/>
        <v>35.074744391142126</v>
      </c>
      <c r="N40" s="15"/>
    </row>
    <row r="41" spans="1:14" ht="15.75">
      <c r="A41" s="12"/>
      <c r="B41" s="40" t="s">
        <v>70</v>
      </c>
      <c r="C41" s="42">
        <f>SUM(C16:C40)</f>
        <v>5491</v>
      </c>
      <c r="D41" s="42">
        <f>SUM(D16:D40)</f>
        <v>6127</v>
      </c>
      <c r="E41" s="38">
        <f t="shared" si="0"/>
        <v>11.582589692223632</v>
      </c>
      <c r="F41" s="38">
        <v>100</v>
      </c>
      <c r="G41" s="42">
        <f>SUM(G16:G40)</f>
        <v>79481</v>
      </c>
      <c r="H41" s="42">
        <f>SUM(H16:H40)</f>
        <v>107494</v>
      </c>
      <c r="I41" s="38">
        <f t="shared" si="1"/>
        <v>35.244901297165356</v>
      </c>
      <c r="J41" s="38">
        <v>100</v>
      </c>
      <c r="K41" s="4"/>
      <c r="L41" s="37">
        <f>SUM(L16:L40)</f>
        <v>330192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611</v>
      </c>
      <c r="D16" s="35">
        <v>626</v>
      </c>
      <c r="E16" s="36">
        <f t="shared" ref="E16:I23" si="0">IF(ISBLANK(D16),"",(IFERROR(((D16/C16-1)*100),"")))</f>
        <v>2.4549918166939522</v>
      </c>
      <c r="F16" s="36">
        <f>+(D16*100)/$D$23</f>
        <v>10.21707197649747</v>
      </c>
      <c r="G16" s="35">
        <v>7015</v>
      </c>
      <c r="H16" s="35">
        <v>10195</v>
      </c>
      <c r="I16" s="36">
        <f t="shared" si="0"/>
        <v>45.331432644333567</v>
      </c>
      <c r="J16" s="36">
        <f>+(H16*100)/$H$23</f>
        <v>9.4842502837367668</v>
      </c>
      <c r="K16" s="81"/>
      <c r="L16" s="35">
        <v>27748</v>
      </c>
      <c r="M16" s="36">
        <f>+(L16*100)/$L$23</f>
        <v>8.4035954838397053</v>
      </c>
      <c r="N16" s="15"/>
    </row>
    <row r="17" spans="1:14" ht="15.75">
      <c r="A17" s="12"/>
      <c r="B17" s="34" t="s">
        <v>60</v>
      </c>
      <c r="C17" s="35">
        <v>2106</v>
      </c>
      <c r="D17" s="35">
        <v>2380</v>
      </c>
      <c r="E17" s="36">
        <f t="shared" si="0"/>
        <v>13.01044634377968</v>
      </c>
      <c r="F17" s="36">
        <f t="shared" ref="F17:F22" si="1">+(D17*100)/$D$23</f>
        <v>38.844458952178883</v>
      </c>
      <c r="G17" s="35">
        <v>30570</v>
      </c>
      <c r="H17" s="35">
        <v>43185</v>
      </c>
      <c r="I17" s="36">
        <f t="shared" si="0"/>
        <v>41.265947006869474</v>
      </c>
      <c r="J17" s="36">
        <f t="shared" ref="J17:J22" si="2">+(H17*100)/$H$23</f>
        <v>40.174335311738332</v>
      </c>
      <c r="K17" s="81"/>
      <c r="L17" s="35">
        <v>122913</v>
      </c>
      <c r="M17" s="36">
        <f t="shared" ref="M17:M22" si="3">+(L17*100)/$L$23</f>
        <v>37.224705625817705</v>
      </c>
      <c r="N17" s="15"/>
    </row>
    <row r="18" spans="1:14" ht="15.75">
      <c r="A18" s="12"/>
      <c r="B18" s="34" t="s">
        <v>80</v>
      </c>
      <c r="C18" s="35">
        <v>872</v>
      </c>
      <c r="D18" s="35">
        <v>795</v>
      </c>
      <c r="E18" s="36">
        <f t="shared" si="0"/>
        <v>-8.8302752293577988</v>
      </c>
      <c r="F18" s="36">
        <f t="shared" si="1"/>
        <v>12.975354986126979</v>
      </c>
      <c r="G18" s="35">
        <v>14268</v>
      </c>
      <c r="H18" s="35">
        <v>17106</v>
      </c>
      <c r="I18" s="36">
        <f t="shared" si="0"/>
        <v>19.890664423885628</v>
      </c>
      <c r="J18" s="36">
        <f t="shared" si="2"/>
        <v>15.913446331888291</v>
      </c>
      <c r="K18" s="81"/>
      <c r="L18" s="35">
        <v>57366</v>
      </c>
      <c r="M18" s="36">
        <f t="shared" si="3"/>
        <v>17.37352812908853</v>
      </c>
      <c r="N18" s="15"/>
    </row>
    <row r="19" spans="1:14" ht="15.75">
      <c r="A19" s="12"/>
      <c r="B19" s="34" t="s">
        <v>81</v>
      </c>
      <c r="C19" s="35">
        <v>265</v>
      </c>
      <c r="D19" s="35">
        <v>287</v>
      </c>
      <c r="E19" s="36">
        <f t="shared" si="0"/>
        <v>8.3018867924528283</v>
      </c>
      <c r="F19" s="36">
        <f t="shared" si="1"/>
        <v>4.6841847559980412</v>
      </c>
      <c r="G19" s="35">
        <v>5103</v>
      </c>
      <c r="H19" s="35">
        <v>6211</v>
      </c>
      <c r="I19" s="36">
        <f t="shared" si="0"/>
        <v>21.71271800901431</v>
      </c>
      <c r="J19" s="36">
        <f t="shared" si="2"/>
        <v>5.7779969114555234</v>
      </c>
      <c r="K19" s="81"/>
      <c r="L19" s="35">
        <v>21165</v>
      </c>
      <c r="M19" s="36">
        <f t="shared" si="3"/>
        <v>6.4099069632213981</v>
      </c>
      <c r="N19" s="15"/>
    </row>
    <row r="20" spans="1:14" ht="15.75">
      <c r="A20" s="12"/>
      <c r="B20" s="34" t="s">
        <v>59</v>
      </c>
      <c r="C20" s="35">
        <v>383</v>
      </c>
      <c r="D20" s="35">
        <v>449</v>
      </c>
      <c r="E20" s="36">
        <f t="shared" si="0"/>
        <v>17.23237597911227</v>
      </c>
      <c r="F20" s="36">
        <f t="shared" si="1"/>
        <v>7.328219356944671</v>
      </c>
      <c r="G20" s="35">
        <v>5960</v>
      </c>
      <c r="H20" s="35">
        <v>7643</v>
      </c>
      <c r="I20" s="36">
        <f t="shared" si="0"/>
        <v>28.238255033557035</v>
      </c>
      <c r="J20" s="36">
        <f t="shared" si="2"/>
        <v>7.1101642882393437</v>
      </c>
      <c r="K20" s="81"/>
      <c r="L20" s="35">
        <v>27279</v>
      </c>
      <c r="M20" s="36">
        <f t="shared" si="3"/>
        <v>8.261556912341911</v>
      </c>
      <c r="N20" s="15"/>
    </row>
    <row r="21" spans="1:14" ht="15.75">
      <c r="A21" s="12"/>
      <c r="B21" s="34" t="s">
        <v>86</v>
      </c>
      <c r="C21" s="35">
        <v>36</v>
      </c>
      <c r="D21" s="35">
        <v>28</v>
      </c>
      <c r="E21" s="36">
        <f t="shared" si="0"/>
        <v>-22.222222222222221</v>
      </c>
      <c r="F21" s="36">
        <f t="shared" si="1"/>
        <v>0.45699363473151622</v>
      </c>
      <c r="G21" s="35">
        <v>560</v>
      </c>
      <c r="H21" s="35">
        <v>581</v>
      </c>
      <c r="I21" s="36">
        <f t="shared" si="0"/>
        <v>3.7500000000000089</v>
      </c>
      <c r="J21" s="36">
        <f t="shared" si="2"/>
        <v>0.54049528345768139</v>
      </c>
      <c r="K21" s="81"/>
      <c r="L21" s="35">
        <v>2700</v>
      </c>
      <c r="M21" s="36">
        <f t="shared" si="3"/>
        <v>0.81770606192760575</v>
      </c>
      <c r="N21" s="15"/>
    </row>
    <row r="22" spans="1:14" ht="15.75">
      <c r="A22" s="12"/>
      <c r="B22" s="34" t="s">
        <v>252</v>
      </c>
      <c r="C22" s="35">
        <v>1218</v>
      </c>
      <c r="D22" s="35">
        <v>1562</v>
      </c>
      <c r="E22" s="36">
        <f t="shared" si="0"/>
        <v>28.243021346469632</v>
      </c>
      <c r="F22" s="36">
        <f t="shared" si="1"/>
        <v>25.493716337522443</v>
      </c>
      <c r="G22" s="35">
        <v>16005</v>
      </c>
      <c r="H22" s="35">
        <v>22573</v>
      </c>
      <c r="I22" s="36">
        <f t="shared" si="0"/>
        <v>41.037175882536701</v>
      </c>
      <c r="J22" s="36">
        <f t="shared" si="2"/>
        <v>20.999311589484066</v>
      </c>
      <c r="K22" s="81"/>
      <c r="L22" s="35">
        <v>71021</v>
      </c>
      <c r="M22" s="36">
        <f t="shared" si="3"/>
        <v>21.509000823763145</v>
      </c>
      <c r="N22" s="15"/>
    </row>
    <row r="23" spans="1:14" ht="15.75">
      <c r="A23" s="12"/>
      <c r="B23" s="40" t="s">
        <v>70</v>
      </c>
      <c r="C23" s="37">
        <f>SUM(C16:C22)</f>
        <v>5491</v>
      </c>
      <c r="D23" s="37">
        <f>SUM(D16:D22)</f>
        <v>6127</v>
      </c>
      <c r="E23" s="38">
        <f t="shared" si="0"/>
        <v>11.582589692223632</v>
      </c>
      <c r="F23" s="38">
        <f>SUM(F16:F22)</f>
        <v>100.00000000000001</v>
      </c>
      <c r="G23" s="37">
        <f>SUM(G16:G22)</f>
        <v>79481</v>
      </c>
      <c r="H23" s="37">
        <f>SUM(H16:H22)</f>
        <v>107494</v>
      </c>
      <c r="I23" s="38">
        <f t="shared" si="0"/>
        <v>35.244901297165356</v>
      </c>
      <c r="J23" s="38">
        <f>SUM(J16:J22)</f>
        <v>100.00000000000001</v>
      </c>
      <c r="K23" s="4"/>
      <c r="L23" s="37">
        <f>SUM(L16:L22)</f>
        <v>330192</v>
      </c>
      <c r="M23" s="38">
        <f>SUM(M16:M22)</f>
        <v>100.00000000000001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2170</v>
      </c>
      <c r="D16" s="35">
        <v>2716</v>
      </c>
      <c r="E16" s="36">
        <f t="shared" ref="E16:E22" si="0">IF(ISBLANK(D16),"",(IFERROR(((D16/C16-1)*100),"")))</f>
        <v>25.161290322580655</v>
      </c>
      <c r="F16" s="36">
        <f>+(D16*100)/$D$22</f>
        <v>44.328382568957075</v>
      </c>
      <c r="G16" s="35">
        <v>26570</v>
      </c>
      <c r="H16" s="35">
        <v>41162</v>
      </c>
      <c r="I16" s="36">
        <f t="shared" ref="I16:I22" si="1">IF(ISBLANK(H16),"",(IFERROR(((H16/G16-1)*100),"")))</f>
        <v>54.91908167105759</v>
      </c>
      <c r="J16" s="36">
        <f>+(H16*100)/$H$22</f>
        <v>38.292369806686885</v>
      </c>
      <c r="K16" s="81"/>
      <c r="L16" s="35">
        <v>119505</v>
      </c>
      <c r="M16" s="36">
        <f>+(L16*100)/$L$22</f>
        <v>36.192578863206862</v>
      </c>
      <c r="N16" s="15"/>
    </row>
    <row r="17" spans="1:14" ht="15.75">
      <c r="A17" s="12"/>
      <c r="B17" s="34" t="s">
        <v>299</v>
      </c>
      <c r="C17" s="35">
        <v>1752</v>
      </c>
      <c r="D17" s="35">
        <v>1838</v>
      </c>
      <c r="E17" s="36">
        <f t="shared" si="0"/>
        <v>4.9086757990867591</v>
      </c>
      <c r="F17" s="36">
        <f t="shared" ref="F17:F21" si="2">+(D17*100)/$D$22</f>
        <v>29.998367879875961</v>
      </c>
      <c r="G17" s="35">
        <v>29784</v>
      </c>
      <c r="H17" s="35">
        <v>35658</v>
      </c>
      <c r="I17" s="36">
        <f t="shared" si="1"/>
        <v>19.721998388396457</v>
      </c>
      <c r="J17" s="36">
        <f t="shared" ref="J17:J21" si="3">+(H17*100)/$H$22</f>
        <v>33.172084023294325</v>
      </c>
      <c r="K17" s="81"/>
      <c r="L17" s="35">
        <v>120773</v>
      </c>
      <c r="M17" s="36">
        <f t="shared" ref="M17:M21" si="4">+(L17*100)/$L$22</f>
        <v>36.576597858215827</v>
      </c>
      <c r="N17" s="15"/>
    </row>
    <row r="18" spans="1:14" ht="15.75">
      <c r="A18" s="12"/>
      <c r="B18" s="34" t="s">
        <v>261</v>
      </c>
      <c r="C18" s="35">
        <v>587</v>
      </c>
      <c r="D18" s="35">
        <v>575</v>
      </c>
      <c r="E18" s="36">
        <f t="shared" si="0"/>
        <v>-2.0442930153321992</v>
      </c>
      <c r="F18" s="36">
        <f t="shared" si="2"/>
        <v>9.3846907132364947</v>
      </c>
      <c r="G18" s="35">
        <v>9097</v>
      </c>
      <c r="H18" s="35">
        <v>11883</v>
      </c>
      <c r="I18" s="36">
        <f t="shared" si="1"/>
        <v>30.625480927778391</v>
      </c>
      <c r="J18" s="36">
        <f t="shared" si="3"/>
        <v>11.054570487655125</v>
      </c>
      <c r="K18" s="81"/>
      <c r="L18" s="35">
        <v>35793</v>
      </c>
      <c r="M18" s="36">
        <f t="shared" si="4"/>
        <v>10.840056694286961</v>
      </c>
      <c r="N18" s="15"/>
    </row>
    <row r="19" spans="1:14" ht="15.75">
      <c r="A19" s="12"/>
      <c r="B19" s="34" t="s">
        <v>262</v>
      </c>
      <c r="C19" s="35">
        <v>518</v>
      </c>
      <c r="D19" s="35">
        <v>489</v>
      </c>
      <c r="E19" s="36">
        <f t="shared" si="0"/>
        <v>-5.5984555984555984</v>
      </c>
      <c r="F19" s="36">
        <f t="shared" si="2"/>
        <v>7.9810674065611229</v>
      </c>
      <c r="G19" s="35">
        <v>7696</v>
      </c>
      <c r="H19" s="35">
        <v>9876</v>
      </c>
      <c r="I19" s="36">
        <f t="shared" si="1"/>
        <v>28.326403326403327</v>
      </c>
      <c r="J19" s="36">
        <f t="shared" si="3"/>
        <v>9.1874895342995888</v>
      </c>
      <c r="K19" s="81"/>
      <c r="L19" s="35">
        <v>28887</v>
      </c>
      <c r="M19" s="36">
        <f t="shared" si="4"/>
        <v>8.7485463003343504</v>
      </c>
      <c r="N19" s="15"/>
    </row>
    <row r="20" spans="1:14" ht="15.75">
      <c r="A20" s="12"/>
      <c r="B20" s="34" t="s">
        <v>263</v>
      </c>
      <c r="C20" s="35">
        <v>177</v>
      </c>
      <c r="D20" s="35">
        <v>237</v>
      </c>
      <c r="E20" s="36">
        <f t="shared" si="0"/>
        <v>33.898305084745758</v>
      </c>
      <c r="F20" s="36">
        <f t="shared" si="2"/>
        <v>3.8681246939774767</v>
      </c>
      <c r="G20" s="35">
        <v>2704</v>
      </c>
      <c r="H20" s="35">
        <v>3750</v>
      </c>
      <c r="I20" s="36">
        <f t="shared" si="1"/>
        <v>38.68343195266273</v>
      </c>
      <c r="J20" s="36">
        <f t="shared" si="3"/>
        <v>3.4885668037285802</v>
      </c>
      <c r="K20" s="81"/>
      <c r="L20" s="35">
        <v>10478</v>
      </c>
      <c r="M20" s="36">
        <f t="shared" si="4"/>
        <v>3.1733052284731307</v>
      </c>
      <c r="N20" s="15"/>
    </row>
    <row r="21" spans="1:14" ht="15.75">
      <c r="A21" s="12"/>
      <c r="B21" s="34" t="s">
        <v>264</v>
      </c>
      <c r="C21" s="35">
        <v>287</v>
      </c>
      <c r="D21" s="35">
        <v>272</v>
      </c>
      <c r="E21" s="36">
        <f t="shared" si="0"/>
        <v>-5.2264808362369353</v>
      </c>
      <c r="F21" s="36">
        <f t="shared" si="2"/>
        <v>4.4393667373918717</v>
      </c>
      <c r="G21" s="35">
        <v>3630</v>
      </c>
      <c r="H21" s="35">
        <v>5165</v>
      </c>
      <c r="I21" s="36">
        <f t="shared" si="1"/>
        <v>42.286501377410481</v>
      </c>
      <c r="J21" s="36">
        <f t="shared" si="3"/>
        <v>4.8049193443354978</v>
      </c>
      <c r="K21" s="81"/>
      <c r="L21" s="35">
        <v>14756</v>
      </c>
      <c r="M21" s="36">
        <f t="shared" si="4"/>
        <v>4.4689150554828707</v>
      </c>
      <c r="N21" s="15"/>
    </row>
    <row r="22" spans="1:14" ht="15.75">
      <c r="A22" s="12"/>
      <c r="B22" s="40" t="s">
        <v>70</v>
      </c>
      <c r="C22" s="37">
        <f>SUM(C16:C21)</f>
        <v>5491</v>
      </c>
      <c r="D22" s="37">
        <f>SUM(D16:D21)</f>
        <v>6127</v>
      </c>
      <c r="E22" s="38">
        <f t="shared" si="0"/>
        <v>11.582589692223632</v>
      </c>
      <c r="F22" s="37">
        <f>SUM(F16:F21)</f>
        <v>100</v>
      </c>
      <c r="G22" s="37">
        <f>SUM(G16:G21)</f>
        <v>79481</v>
      </c>
      <c r="H22" s="37">
        <f>SUM(H16:H21)</f>
        <v>107494</v>
      </c>
      <c r="I22" s="38">
        <f t="shared" si="1"/>
        <v>35.244901297165356</v>
      </c>
      <c r="J22" s="37">
        <f>SUM(J16:J21)</f>
        <v>100</v>
      </c>
      <c r="K22" s="4"/>
      <c r="L22" s="37">
        <f>SUM(L16:L21)</f>
        <v>330192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46</v>
      </c>
      <c r="D16" s="35">
        <v>42</v>
      </c>
      <c r="E16" s="36">
        <f t="shared" ref="E16:E22" si="0">IF(ISBLANK(D16),"",(IFERROR(((D16/C16-1)*100),"")))</f>
        <v>-8.6956521739130483</v>
      </c>
      <c r="F16" s="36">
        <f>+(D16*100)/$D$22</f>
        <v>0.68549045209727433</v>
      </c>
      <c r="G16" s="35">
        <v>781</v>
      </c>
      <c r="H16" s="35">
        <v>881</v>
      </c>
      <c r="I16" s="36">
        <f t="shared" ref="I16:I22" si="1">IF(ISBLANK(H16),"",(IFERROR(((H16/G16-1)*100),"")))</f>
        <v>12.804097311139561</v>
      </c>
      <c r="J16" s="36">
        <f>+(H16*100)/$H$22</f>
        <v>0.81958062775596774</v>
      </c>
      <c r="K16" s="81"/>
      <c r="L16" s="35">
        <v>1744</v>
      </c>
      <c r="M16" s="36">
        <f>+(L16*100)/$L$22</f>
        <v>0.52817754518583127</v>
      </c>
      <c r="N16" s="15"/>
    </row>
    <row r="17" spans="1:14" ht="15.75">
      <c r="A17" s="12"/>
      <c r="B17" s="34" t="s">
        <v>82</v>
      </c>
      <c r="C17" s="35">
        <v>2705</v>
      </c>
      <c r="D17" s="35">
        <v>2595</v>
      </c>
      <c r="E17" s="36">
        <f t="shared" si="0"/>
        <v>-4.0665434380776304</v>
      </c>
      <c r="F17" s="36">
        <f t="shared" ref="F17:F21" si="2">+(D17*100)/$D$22</f>
        <v>42.35351721886731</v>
      </c>
      <c r="G17" s="35">
        <v>41375</v>
      </c>
      <c r="H17" s="35">
        <v>49294</v>
      </c>
      <c r="I17" s="36">
        <f t="shared" si="1"/>
        <v>19.139577039274936</v>
      </c>
      <c r="J17" s="36">
        <f t="shared" ref="J17:J21" si="3">+(H17*100)/$H$22</f>
        <v>45.857443206132437</v>
      </c>
      <c r="K17" s="81"/>
      <c r="L17" s="35">
        <v>139839</v>
      </c>
      <c r="M17" s="36">
        <f t="shared" ref="M17:M21" si="4">+(L17*100)/$L$22</f>
        <v>42.350814071812763</v>
      </c>
      <c r="N17" s="15"/>
    </row>
    <row r="18" spans="1:14" ht="15.75">
      <c r="A18" s="12"/>
      <c r="B18" s="34" t="s">
        <v>88</v>
      </c>
      <c r="C18" s="35">
        <v>208</v>
      </c>
      <c r="D18" s="35">
        <v>116</v>
      </c>
      <c r="E18" s="36">
        <f t="shared" si="0"/>
        <v>-44.230769230769226</v>
      </c>
      <c r="F18" s="36">
        <f t="shared" si="2"/>
        <v>1.8932593438877101</v>
      </c>
      <c r="G18" s="35">
        <v>3703</v>
      </c>
      <c r="H18" s="35">
        <v>3151</v>
      </c>
      <c r="I18" s="36">
        <f t="shared" si="1"/>
        <v>-14.90683229813664</v>
      </c>
      <c r="J18" s="36">
        <f t="shared" si="3"/>
        <v>2.9313263996130017</v>
      </c>
      <c r="K18" s="81"/>
      <c r="L18" s="35">
        <v>11255</v>
      </c>
      <c r="M18" s="36">
        <f t="shared" si="4"/>
        <v>3.4086228618500751</v>
      </c>
      <c r="N18" s="15"/>
    </row>
    <row r="19" spans="1:14" ht="15.75">
      <c r="A19" s="12"/>
      <c r="B19" s="34" t="s">
        <v>89</v>
      </c>
      <c r="C19" s="35">
        <v>39</v>
      </c>
      <c r="D19" s="35">
        <v>47</v>
      </c>
      <c r="E19" s="36">
        <f t="shared" si="0"/>
        <v>20.512820512820507</v>
      </c>
      <c r="F19" s="36">
        <f t="shared" si="2"/>
        <v>0.76709645829933082</v>
      </c>
      <c r="G19" s="35">
        <v>654</v>
      </c>
      <c r="H19" s="35">
        <v>690</v>
      </c>
      <c r="I19" s="36">
        <f t="shared" si="1"/>
        <v>5.504587155963292</v>
      </c>
      <c r="J19" s="36">
        <f t="shared" si="3"/>
        <v>0.64189629188605879</v>
      </c>
      <c r="K19" s="81"/>
      <c r="L19" s="35">
        <v>2053</v>
      </c>
      <c r="M19" s="36">
        <f t="shared" si="4"/>
        <v>0.62175946116199055</v>
      </c>
      <c r="N19" s="15"/>
    </row>
    <row r="20" spans="1:14" ht="15.75">
      <c r="A20" s="12"/>
      <c r="B20" s="34" t="s">
        <v>90</v>
      </c>
      <c r="C20" s="35">
        <v>1991</v>
      </c>
      <c r="D20" s="35">
        <v>2851</v>
      </c>
      <c r="E20" s="36">
        <f t="shared" si="0"/>
        <v>43.1943746860874</v>
      </c>
      <c r="F20" s="36">
        <f t="shared" si="2"/>
        <v>46.531744736412598</v>
      </c>
      <c r="G20" s="35">
        <v>27355</v>
      </c>
      <c r="H20" s="35">
        <v>43958</v>
      </c>
      <c r="I20" s="36">
        <f t="shared" si="1"/>
        <v>60.694571376348016</v>
      </c>
      <c r="J20" s="36">
        <f t="shared" si="3"/>
        <v>40.893445215546912</v>
      </c>
      <c r="K20" s="81"/>
      <c r="L20" s="35">
        <v>160167</v>
      </c>
      <c r="M20" s="36">
        <f t="shared" si="4"/>
        <v>48.507232155836604</v>
      </c>
      <c r="N20" s="15"/>
    </row>
    <row r="21" spans="1:14" ht="15.75">
      <c r="A21" s="12"/>
      <c r="B21" s="34" t="s">
        <v>71</v>
      </c>
      <c r="C21" s="35">
        <v>502</v>
      </c>
      <c r="D21" s="35">
        <v>476</v>
      </c>
      <c r="E21" s="36">
        <f t="shared" si="0"/>
        <v>-5.1792828685258918</v>
      </c>
      <c r="F21" s="36">
        <f t="shared" si="2"/>
        <v>7.7688917904357764</v>
      </c>
      <c r="G21" s="35">
        <v>5613</v>
      </c>
      <c r="H21" s="35">
        <v>9520</v>
      </c>
      <c r="I21" s="36">
        <f t="shared" si="1"/>
        <v>69.606271156244432</v>
      </c>
      <c r="J21" s="36">
        <f t="shared" si="3"/>
        <v>8.8563082590656226</v>
      </c>
      <c r="K21" s="81"/>
      <c r="L21" s="35">
        <v>15134</v>
      </c>
      <c r="M21" s="36">
        <f t="shared" si="4"/>
        <v>4.583393904152735</v>
      </c>
      <c r="N21" s="15"/>
    </row>
    <row r="22" spans="1:14" ht="15.75">
      <c r="A22" s="12"/>
      <c r="B22" s="40" t="s">
        <v>70</v>
      </c>
      <c r="C22" s="42">
        <f>SUM(C16:C21)</f>
        <v>5491</v>
      </c>
      <c r="D22" s="42">
        <f>SUM(D16:D21)</f>
        <v>6127</v>
      </c>
      <c r="E22" s="38">
        <f t="shared" si="0"/>
        <v>11.582589692223632</v>
      </c>
      <c r="F22" s="38">
        <v>100</v>
      </c>
      <c r="G22" s="42">
        <f>SUM(G16:G21)</f>
        <v>79481</v>
      </c>
      <c r="H22" s="42">
        <f>SUM(H16:H21)</f>
        <v>107494</v>
      </c>
      <c r="I22" s="38">
        <f t="shared" si="1"/>
        <v>35.244901297165356</v>
      </c>
      <c r="J22" s="38">
        <v>100</v>
      </c>
      <c r="K22" s="4"/>
      <c r="L22" s="42">
        <f>SUM(L16:L21)</f>
        <v>330192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2018-01-12T15:33:46Z</dcterms:modified>
</cp:coreProperties>
</file>