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\"/>
    </mc:Choice>
  </mc:AlternateContent>
  <bookViews>
    <workbookView xWindow="0" yWindow="0" windowWidth="25200" windowHeight="11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E25" i="15" s="1"/>
  <c r="C25" i="15"/>
  <c r="L22" i="5"/>
  <c r="M21" i="5" s="1"/>
  <c r="H22" i="5"/>
  <c r="G22" i="5"/>
  <c r="D22" i="5"/>
  <c r="C22" i="5"/>
  <c r="I25" i="15" l="1"/>
  <c r="E22" i="5"/>
  <c r="I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E22" i="10" s="1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J25" i="15" l="1"/>
  <c r="F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O29" i="12" s="1"/>
  <c r="I29" i="12"/>
  <c r="J29" i="12" s="1"/>
  <c r="D29" i="12"/>
  <c r="E29" i="12" s="1"/>
  <c r="M25" i="15" l="1"/>
  <c r="P29" i="14"/>
  <c r="O29" i="14"/>
  <c r="K29" i="14"/>
  <c r="J29" i="14"/>
  <c r="F29" i="14"/>
  <c r="E29" i="14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3" i="4" l="1"/>
  <c r="J48" i="6"/>
  <c r="F48" i="6"/>
  <c r="J23" i="4"/>
  <c r="J22" i="5"/>
  <c r="F22" i="5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17" i="7"/>
  <c r="M21" i="7"/>
  <c r="M25" i="7"/>
  <c r="M29" i="7"/>
  <c r="M33" i="7"/>
  <c r="M37" i="7"/>
  <c r="M41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<sst xmlns="http://schemas.openxmlformats.org/spreadsheetml/2006/main" count="447" uniqueCount="317">
  <si>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</si>
  <si>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</si>
  <si>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</si>
  <si>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</si>
  <si>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</si>
  <si>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</si>
  <si>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</si>
  <si>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</si>
  <si>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</si>
  <si>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</si>
  <si>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</si>
  <si>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</si>
  <si>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</si>
  <si>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</si>
  <si>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</si>
  <si>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</si>
  <si>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</si>
  <si>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</si>
  <si>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</si>
  <si>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</si>
  <si>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</si>
  <si>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</si>
  <si>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</si>
  <si>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</si>
  <si>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</si>
  <si>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</si>
  <si>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</si>
  <si>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</si>
  <si>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</si>
  <si>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</si>
  <si>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</si>
  <si>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</si>
  <si>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</si>
  <si>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</si>
  <si>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</si>
  <si>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</si>
  <si>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</si>
  <si>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</si>
  <si>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</si>
  <si>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</si>
  <si>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</si>
  <si>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</si>
  <si>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</si>
  <si>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</si>
  <si>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</si>
  <si>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</si>
  <si>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</si>
  <si>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</si>
  <si>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</si>
  <si>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</si>
  <si>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</si>
  <si>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</si>
  <si>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</si>
  <si>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</si>
  <si>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</si>
  <si>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</si>
  <si>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</si>
  <si>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</si>
  <si>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</si>
  <si>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</si>
  <si>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</si>
  <si>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</si>
  <si>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</si>
  <si>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</si>
  <si>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</si>
  <si>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</si>
  <si>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</si>
  <si>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</si>
  <si>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</si>
  <si>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</si>
  <si>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</si>
  <si>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</si>
  <si>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</si>
  <si>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</si>
  <si>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</si>
  <si>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</si>
  <si>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</si>
  <si>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</si>
  <si>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</si>
  <si>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</si>
  <si>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</si>
  <si>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</si>
  <si>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</si>
  <si>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</si>
  <si>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</si>
  <si>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</si>
  <si>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</si>
  <si>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</si>
  <si>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</si>
  <si>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</si>
  <si>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</si>
  <si>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</si>
  <si>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</si>
  <si>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</si>
  <si>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</si>
  <si>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</si>
  <si>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</si>
  <si>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</si>
  <si>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</si>
  <si>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</si>
  <si>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</si>
  <si>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</si>
  <si>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</si>
  <si>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</si>
  <si>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</si>
  <si>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</si>
  <si>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</si>
  <si>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</si>
  <si>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</si>
  <si>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</si>
  <si>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</si>
  <si>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</si>
  <si>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</si>
  <si>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</si>
  <si>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</si>
  <si>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</si>
  <si>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</si>
  <si>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</si>
  <si>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</si>
  <si>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</si>
  <si>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</si>
  <si>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</si>
  <si>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</si>
  <si>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</si>
  <si>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</si>
  <si>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</si>
  <si>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</si>
  <si>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</si>
  <si>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</si>
  <si>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</si>
  <si>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</si>
  <si>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</si>
  <si>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</si>
  <si>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</si>
  <si>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</si>
  <si>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</si>
  <si>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</si>
  <si>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</si>
  <si>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</si>
  <si>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</si>
  <si>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</si>
  <si>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</si>
  <si>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</si>
  <si>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</si>
  <si>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</si>
  <si>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</si>
  <si>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</si>
  <si>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</si>
  <si>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</si>
  <si>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</si>
  <si>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</si>
  <si>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</si>
  <si>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</si>
  <si>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</si>
  <si>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</si>
  <si>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</si>
  <si>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</si>
  <si>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</si>
  <si>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</si>
  <si>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</si>
  <si>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</si>
  <si>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</si>
  <si>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</si>
  <si>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</si>
  <si>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</si>
  <si>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</si>
  <si>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</si>
  <si>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</si>
  <si>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</si>
  <si>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</si>
  <si>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</si>
  <si>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</si>
  <si>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</si>
  <si>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</si>
  <si>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</si>
  <si>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</si>
  <si>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</si>
  <si>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</si>
  <si>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</si>
  <si>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</si>
  <si>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</si>
  <si>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</si>
  <si>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</si>
  <si>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</si>
  <si>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</si>
  <si>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</si>
  <si>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</si>
  <si>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</si>
  <si>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</si>
  <si>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</si>
  <si>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</si>
  <si>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</si>
  <si>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</si>
  <si>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</si>
  <si>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</si>
  <si>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</si>
  <si>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</si>
  <si>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</si>
  <si>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</si>
  <si>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</si>
  <si>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</si>
  <si>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</si>
  <si>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</si>
  <si>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</si>
  <si>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</si>
  <si>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</si>
  <si>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</si>
  <si>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</si>
  <si>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</si>
  <si>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</si>
  <si>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</si>
  <si>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</si>
  <si>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</si>
  <si>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</si>
  <si>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</si>
  <si>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</si>
  <si>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</si>
  <si>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</si>
  <si>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</si>
  <si>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</si>
  <si>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</si>
  <si>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</si>
  <si>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</si>
  <si>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</si>
  <si>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</si>
  <si>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</si>
  <si>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</si>
  <si>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</si>
  <si>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</si>
  <si>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</si>
  <si>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</si>
  <si>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</si>
  <si>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</si>
  <si>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</si>
  <si>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</si>
  <si>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</si>
  <si>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</si>
  <si>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</si>
  <si>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</si>
  <si>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</si>
  <si>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</si>
  <si>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</si>
  <si>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</si>
  <si>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</si>
  <si>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</si>
  <si>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</si>
  <si>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</si>
  <si>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</si>
  <si>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</si>
  <si>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</si>
  <si>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</si>
  <si>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</si>
  <si>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</si>
  <si>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% Cambio   '17/'16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</si>
  <si>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</si>
  <si>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</si>
  <si>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</si>
  <si>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</si>
  <si>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</si>
  <si>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</si>
  <si>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</si>
  <si>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</si>
  <si>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</si>
  <si>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</si>
  <si>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</si>
  <si>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</si>
  <si>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</si>
  <si>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</si>
  <si>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</si>
  <si>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</si>
  <si>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</si>
  <si>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</si>
  <si>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</si>
  <si>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</si>
  <si>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</si>
  <si>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</si>
  <si>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</si>
  <si>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</si>
  <si>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</si>
  <si>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</si>
  <si>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</si>
  <si>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</si>
  <si>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</si>
  <si>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</si>
  <si>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</si>
  <si>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</si>
  <si>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</si>
  <si>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</si>
  <si>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</si>
  <si>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</si>
  <si>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</si>
  <si>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</si>
  <si>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</si>
  <si>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</si>
  <si>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</si>
  <si>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</si>
  <si>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</si>
  <si>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</si>
  <si>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</si>
  <si>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</si>
  <si>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</si>
  <si>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</si>
  <si>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</si>
  <si>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</si>
  <si>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</si>
  <si>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</si>
  <si>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</si>
  <si>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 xml:space="preserve">INFORMACIÓN ESTADÍSTICA DE POBLACIÓN VÍCTIMA REGISTRADA EN EL </t>
  </si>
  <si>
    <t xml:space="preserve"> SISTEMA DE INFORMACIÓN DEL SERVICIO PÚBLICO DE EMPLEO - SISE*.</t>
  </si>
  <si>
    <t>Acumulado 2013-2017</t>
  </si>
  <si>
    <t>*Esta información corresponde a 72 Prestadores que actualmente hacen uso del Sistema de Información</t>
  </si>
  <si>
    <t>Julio de 2017</t>
  </si>
  <si>
    <t>Agosto de 2017</t>
  </si>
  <si>
    <t>2013-2017</t>
  </si>
  <si>
    <t>Julio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</si>
  <si>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Julio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</si>
  <si>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Julio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</si>
</sst>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43" fontId="9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4" fontId="16" fillId="2" borderId="9" xfId="4" applyNumberFormat="1" applyFont="1" applyFill="1" applyBorder="1"/>
    <xf numFmtId="3" fontId="17" fillId="4" borderId="9" xfId="4" applyNumberFormat="1" applyFont="1" applyFill="1" applyBorder="1"/>
    <xf numFmtId="164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13" fillId="0" borderId="0" xfId="0" applyFont="1" applyBorder="1" applyAlignment="1">
      <alignment horizontal="center"/>
    </xf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4" fontId="13" fillId="2" borderId="9" xfId="4" applyNumberFormat="1" applyFont="1" applyFill="1" applyBorder="1"/>
    <xf numFmtId="3" fontId="13" fillId="2" borderId="9" xfId="4" applyNumberFormat="1" applyFont="1" applyFill="1" applyBorder="1"/>
    <xf numFmtId="164" fontId="13" fillId="2" borderId="0" xfId="4" applyNumberFormat="1" applyFont="1" applyFill="1" applyBorder="1"/>
    <xf numFmtId="0" fontId="0" fillId="0" borderId="8" xfId="0" applyFont="1" applyBorder="1"/>
    <xf numFmtId="164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5" fontId="0" fillId="0" borderId="0" xfId="5" applyNumberFormat="1" applyFont="1" applyBorder="1"/>
    <xf numFmtId="165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8" fillId="2" borderId="10" xfId="0" applyNumberFormat="1" applyFont="1" applyFill="1" applyBorder="1" applyAlignment="1">
      <alignment horizontal="center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3" fontId="30" fillId="4" borderId="9" xfId="4" applyNumberFormat="1" applyFont="1" applyFill="1" applyBorder="1"/>
    <xf numFmtId="164" fontId="30" fillId="4" borderId="9" xfId="4" applyNumberFormat="1" applyFont="1" applyFill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Julio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9359</c:v>
                </c:pt>
                <c:pt idx="1">
                  <c:v>9040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Julio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3862</c:v>
                </c:pt>
                <c:pt idx="1">
                  <c:v>3943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Julio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5497</c:v>
                </c:pt>
                <c:pt idx="1">
                  <c:v>5097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Julio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4613</c:v>
                </c:pt>
                <c:pt idx="1">
                  <c:v>4688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Julio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3465</c:v>
                </c:pt>
                <c:pt idx="1">
                  <c:v>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Julio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1202</c:v>
                </c:pt>
                <c:pt idx="1">
                  <c:v>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dad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2" t="s">
        <v>307</v>
      </c>
      <c r="C7" s="92"/>
      <c r="D7" s="92"/>
      <c r="E7" s="92"/>
      <c r="F7" s="92"/>
      <c r="G7" s="15"/>
    </row>
    <row r="8" spans="1:16" ht="15.75" customHeight="1">
      <c r="A8" s="12"/>
      <c r="B8" s="92" t="s">
        <v>308</v>
      </c>
      <c r="C8" s="92"/>
      <c r="D8" s="92"/>
      <c r="E8" s="92"/>
      <c r="F8" s="92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3" t="s">
        <v>310</v>
      </c>
      <c r="C26" s="4"/>
      <c r="D26" s="4"/>
      <c r="E26" s="4"/>
      <c r="F26" s="4"/>
      <c r="G26" s="15"/>
    </row>
    <row r="27" spans="1:7">
      <c r="A27" s="12"/>
      <c r="B27" s="83" t="s">
        <v>227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228</v>
      </c>
      <c r="C30" s="45" t="s">
        <v>311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312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297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5"/>
    </row>
    <row r="13" spans="1:19" ht="31.5">
      <c r="A13" s="12"/>
      <c r="B13" s="30" t="s">
        <v>296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65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65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287</v>
      </c>
      <c r="C16" s="35">
        <v>74</v>
      </c>
      <c r="D16" s="35">
        <v>36</v>
      </c>
      <c r="E16" s="36">
        <f t="shared" ref="E16:E25" si="0">IF(ISBLANK(D16),"",(IFERROR(((D16/C16-1)*100),"")))</f>
        <v>-51.351351351351347</v>
      </c>
      <c r="F16" s="36">
        <f t="shared" ref="F16:F24" si="1">+(D16*100)/$D$25</f>
        <v>0.39823008849557523</v>
      </c>
      <c r="G16" s="35">
        <v>198</v>
      </c>
      <c r="H16" s="35">
        <v>305</v>
      </c>
      <c r="I16" s="36">
        <f t="shared" ref="I16:I25" si="2">IF(ISBLANK(H16),"",(IFERROR(((H16/G16-1)*100),"")))</f>
        <v>54.040404040404042</v>
      </c>
      <c r="J16" s="36">
        <f t="shared" ref="J16:J24" si="3">+(H16*100)/$H$25</f>
        <v>0.5078593312907953</v>
      </c>
      <c r="K16" s="81"/>
      <c r="L16" s="35">
        <v>1345</v>
      </c>
      <c r="M16" s="36">
        <f t="shared" ref="M16:M24" si="4">+(L16*100)/$L$25</f>
        <v>0.47567850499020348</v>
      </c>
      <c r="N16" s="15"/>
    </row>
    <row r="17" spans="1:14" ht="15.75">
      <c r="A17" s="12"/>
      <c r="B17" s="34" t="s">
        <v>288</v>
      </c>
      <c r="C17" s="35">
        <v>31</v>
      </c>
      <c r="D17" s="35">
        <v>28</v>
      </c>
      <c r="E17" s="36">
        <f t="shared" si="0"/>
        <v>-9.6774193548387117</v>
      </c>
      <c r="F17" s="36">
        <f t="shared" si="1"/>
        <v>0.30973451327433627</v>
      </c>
      <c r="G17" s="35">
        <v>124</v>
      </c>
      <c r="H17" s="35">
        <v>184</v>
      </c>
      <c r="I17" s="36">
        <f t="shared" si="2"/>
        <v>48.387096774193552</v>
      </c>
      <c r="J17" s="36">
        <f t="shared" si="3"/>
        <v>0.3063807113360863</v>
      </c>
      <c r="K17" s="81"/>
      <c r="L17" s="35">
        <v>988</v>
      </c>
      <c r="M17" s="36">
        <f t="shared" si="4"/>
        <v>0.34942034418611229</v>
      </c>
      <c r="N17" s="15"/>
    </row>
    <row r="18" spans="1:14" ht="15.75">
      <c r="A18" s="12"/>
      <c r="B18" s="34" t="s">
        <v>289</v>
      </c>
      <c r="C18" s="35">
        <v>140</v>
      </c>
      <c r="D18" s="35">
        <v>123</v>
      </c>
      <c r="E18" s="36">
        <f t="shared" si="0"/>
        <v>-12.142857142857144</v>
      </c>
      <c r="F18" s="36">
        <f t="shared" si="1"/>
        <v>1.3606194690265487</v>
      </c>
      <c r="G18" s="35">
        <v>541</v>
      </c>
      <c r="H18" s="35">
        <v>1056</v>
      </c>
      <c r="I18" s="36">
        <f t="shared" si="2"/>
        <v>95.194085027726445</v>
      </c>
      <c r="J18" s="36">
        <f t="shared" si="3"/>
        <v>1.7583588650592781</v>
      </c>
      <c r="K18" s="81"/>
      <c r="L18" s="35">
        <v>4648</v>
      </c>
      <c r="M18" s="36">
        <f t="shared" si="4"/>
        <v>1.6438317406650305</v>
      </c>
      <c r="N18" s="15"/>
    </row>
    <row r="19" spans="1:14" ht="15.75">
      <c r="A19" s="12"/>
      <c r="B19" s="34" t="s">
        <v>290</v>
      </c>
      <c r="C19" s="35">
        <v>113</v>
      </c>
      <c r="D19" s="35">
        <v>118</v>
      </c>
      <c r="E19" s="36">
        <f t="shared" si="0"/>
        <v>4.4247787610619538</v>
      </c>
      <c r="F19" s="36">
        <f t="shared" si="1"/>
        <v>1.3053097345132743</v>
      </c>
      <c r="G19" s="35">
        <v>463</v>
      </c>
      <c r="H19" s="35">
        <v>883</v>
      </c>
      <c r="I19" s="36">
        <f t="shared" si="2"/>
        <v>90.712742980561558</v>
      </c>
      <c r="J19" s="36">
        <f t="shared" si="3"/>
        <v>1.4702943919008924</v>
      </c>
      <c r="K19" s="81"/>
      <c r="L19" s="35">
        <v>4000</v>
      </c>
      <c r="M19" s="36">
        <f t="shared" si="4"/>
        <v>1.4146572639113859</v>
      </c>
      <c r="N19" s="15"/>
    </row>
    <row r="20" spans="1:14" ht="15.75">
      <c r="A20" s="12"/>
      <c r="B20" s="34" t="s">
        <v>291</v>
      </c>
      <c r="C20" s="35">
        <v>213</v>
      </c>
      <c r="D20" s="35">
        <v>163</v>
      </c>
      <c r="E20" s="36">
        <f t="shared" si="0"/>
        <v>-23.474178403755865</v>
      </c>
      <c r="F20" s="36">
        <f t="shared" si="1"/>
        <v>1.8030973451327434</v>
      </c>
      <c r="G20" s="35">
        <v>842</v>
      </c>
      <c r="H20" s="35">
        <v>1355</v>
      </c>
      <c r="I20" s="36">
        <f t="shared" si="2"/>
        <v>60.926365795724458</v>
      </c>
      <c r="J20" s="36">
        <f t="shared" si="3"/>
        <v>2.2562275209804183</v>
      </c>
      <c r="K20" s="81"/>
      <c r="L20" s="35">
        <v>7038</v>
      </c>
      <c r="M20" s="36">
        <f t="shared" si="4"/>
        <v>2.4890894558520835</v>
      </c>
      <c r="N20" s="15"/>
    </row>
    <row r="21" spans="1:14" ht="15" customHeight="1">
      <c r="A21" s="12"/>
      <c r="B21" s="34" t="s">
        <v>292</v>
      </c>
      <c r="C21" s="35">
        <v>662</v>
      </c>
      <c r="D21" s="35">
        <v>511</v>
      </c>
      <c r="E21" s="36">
        <f t="shared" si="0"/>
        <v>-22.809667673716017</v>
      </c>
      <c r="F21" s="36">
        <f t="shared" si="1"/>
        <v>5.6526548672566372</v>
      </c>
      <c r="G21" s="35">
        <v>2820</v>
      </c>
      <c r="H21" s="35">
        <v>3601</v>
      </c>
      <c r="I21" s="36">
        <f t="shared" si="2"/>
        <v>27.695035460992901</v>
      </c>
      <c r="J21" s="36">
        <f t="shared" si="3"/>
        <v>5.9960703343546022</v>
      </c>
      <c r="K21" s="81"/>
      <c r="L21" s="35">
        <v>21641</v>
      </c>
      <c r="M21" s="36">
        <f t="shared" si="4"/>
        <v>7.6536494620765758</v>
      </c>
      <c r="N21" s="15"/>
    </row>
    <row r="22" spans="1:14" ht="15.75">
      <c r="A22" s="12"/>
      <c r="B22" s="34" t="s">
        <v>293</v>
      </c>
      <c r="C22" s="35">
        <v>463</v>
      </c>
      <c r="D22" s="35">
        <v>419</v>
      </c>
      <c r="E22" s="36">
        <f t="shared" si="0"/>
        <v>-9.5032397408207352</v>
      </c>
      <c r="F22" s="36">
        <f t="shared" si="1"/>
        <v>4.634955752212389</v>
      </c>
      <c r="G22" s="35">
        <v>1879</v>
      </c>
      <c r="H22" s="35">
        <v>2765</v>
      </c>
      <c r="I22" s="36">
        <f t="shared" si="2"/>
        <v>47.152740819584892</v>
      </c>
      <c r="J22" s="36">
        <f t="shared" si="3"/>
        <v>4.6040362328493405</v>
      </c>
      <c r="K22" s="81"/>
      <c r="L22" s="35">
        <v>14943</v>
      </c>
      <c r="M22" s="36">
        <f t="shared" si="4"/>
        <v>5.2848058736569596</v>
      </c>
      <c r="N22" s="15"/>
    </row>
    <row r="23" spans="1:14" ht="15.75">
      <c r="A23" s="12"/>
      <c r="B23" s="34" t="s">
        <v>294</v>
      </c>
      <c r="C23" s="35">
        <v>21</v>
      </c>
      <c r="D23" s="35">
        <v>18</v>
      </c>
      <c r="E23" s="36">
        <f t="shared" si="0"/>
        <v>-14.28571428571429</v>
      </c>
      <c r="F23" s="36">
        <f t="shared" si="1"/>
        <v>0.19911504424778761</v>
      </c>
      <c r="G23" s="35">
        <v>82</v>
      </c>
      <c r="H23" s="35">
        <v>126</v>
      </c>
      <c r="I23" s="36">
        <f t="shared" si="2"/>
        <v>53.658536585365859</v>
      </c>
      <c r="J23" s="36">
        <f t="shared" si="3"/>
        <v>0.20980418276275475</v>
      </c>
      <c r="K23" s="81"/>
      <c r="L23" s="35">
        <v>714</v>
      </c>
      <c r="M23" s="36">
        <f t="shared" si="4"/>
        <v>0.25251632160818238</v>
      </c>
      <c r="N23" s="15"/>
    </row>
    <row r="24" spans="1:14" ht="15.75">
      <c r="A24" s="12"/>
      <c r="B24" s="34" t="s">
        <v>295</v>
      </c>
      <c r="C24" s="35">
        <v>7642</v>
      </c>
      <c r="D24" s="35">
        <v>7624</v>
      </c>
      <c r="E24" s="36">
        <f t="shared" si="0"/>
        <v>-0.23554043444125039</v>
      </c>
      <c r="F24" s="36">
        <f t="shared" si="1"/>
        <v>84.336283185840713</v>
      </c>
      <c r="G24" s="35">
        <v>27648</v>
      </c>
      <c r="H24" s="35">
        <v>49781</v>
      </c>
      <c r="I24" s="36">
        <f t="shared" si="2"/>
        <v>80.052806712962948</v>
      </c>
      <c r="J24" s="36">
        <f t="shared" si="3"/>
        <v>82.890968429465829</v>
      </c>
      <c r="K24" s="81"/>
      <c r="L24" s="35">
        <v>227437</v>
      </c>
      <c r="M24" s="36">
        <f t="shared" si="4"/>
        <v>80.436351033053469</v>
      </c>
      <c r="N24" s="15"/>
    </row>
    <row r="25" spans="1:14" ht="15.75">
      <c r="A25" s="12"/>
      <c r="B25" s="40" t="s">
        <v>70</v>
      </c>
      <c r="C25" s="37">
        <f>SUM(C16:C24)</f>
        <v>9359</v>
      </c>
      <c r="D25" s="37">
        <f>SUM(D16:D24)</f>
        <v>9040</v>
      </c>
      <c r="E25" s="38">
        <f t="shared" si="0"/>
        <v>-3.4084838123731198</v>
      </c>
      <c r="F25" s="37">
        <f>SUM(F16:F24)</f>
        <v>100</v>
      </c>
      <c r="G25" s="37">
        <f t="shared" ref="G25:H25" si="5">SUM(G16:G24)</f>
        <v>34597</v>
      </c>
      <c r="H25" s="37">
        <f t="shared" si="5"/>
        <v>60056</v>
      </c>
      <c r="I25" s="38">
        <f t="shared" si="2"/>
        <v>73.587305257681308</v>
      </c>
      <c r="J25" s="37">
        <f>SUM(J16:J24)</f>
        <v>100</v>
      </c>
      <c r="K25" s="4"/>
      <c r="L25" s="37">
        <f t="shared" ref="L25:M25" si="6">SUM(L16:L24)</f>
        <v>282754</v>
      </c>
      <c r="M25" s="37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4" t="s">
        <v>255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8"/>
      <c r="C11" s="101" t="s">
        <v>110</v>
      </c>
      <c r="D11" s="101"/>
      <c r="E11" s="101"/>
      <c r="F11" s="101"/>
      <c r="G11" s="101"/>
      <c r="H11" s="101"/>
      <c r="I11" s="101"/>
      <c r="J11" s="101"/>
      <c r="K11" s="15"/>
    </row>
    <row r="12" spans="1:11" ht="15.75">
      <c r="A12" s="12"/>
      <c r="B12" s="3"/>
      <c r="C12" s="49"/>
      <c r="D12" s="49"/>
      <c r="E12" s="49"/>
      <c r="F12" s="49"/>
      <c r="G12" s="49"/>
      <c r="H12" s="49"/>
      <c r="I12" s="49"/>
      <c r="J12" s="49"/>
      <c r="K12" s="15"/>
    </row>
    <row r="13" spans="1:11" ht="15.75">
      <c r="A13" s="12"/>
      <c r="B13" s="50" t="s">
        <v>92</v>
      </c>
      <c r="C13" s="51" t="s">
        <v>139</v>
      </c>
      <c r="D13" s="51"/>
      <c r="E13" s="51"/>
      <c r="F13" s="51"/>
      <c r="G13" s="51"/>
      <c r="H13" s="51"/>
      <c r="I13" s="51"/>
      <c r="J13" s="52"/>
      <c r="K13" s="15"/>
    </row>
    <row r="14" spans="1:11" ht="15.75">
      <c r="A14" s="12"/>
      <c r="B14" s="53"/>
      <c r="C14" s="44" t="s">
        <v>114</v>
      </c>
      <c r="D14" s="44"/>
      <c r="E14" s="44"/>
      <c r="F14" s="44"/>
      <c r="G14" s="44"/>
      <c r="H14" s="44"/>
      <c r="I14" s="44"/>
      <c r="J14" s="54"/>
      <c r="K14" s="15"/>
    </row>
    <row r="15" spans="1:11" ht="15.75">
      <c r="A15" s="12"/>
      <c r="B15" s="55"/>
      <c r="C15" s="56" t="s">
        <v>140</v>
      </c>
      <c r="D15" s="56"/>
      <c r="E15" s="56"/>
      <c r="F15" s="56"/>
      <c r="G15" s="56"/>
      <c r="H15" s="56"/>
      <c r="I15" s="56"/>
      <c r="J15" s="57"/>
      <c r="K15" s="15"/>
    </row>
    <row r="16" spans="1:11" ht="7.5" customHeight="1">
      <c r="A16" s="12"/>
      <c r="B16" s="58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50" t="s">
        <v>216</v>
      </c>
      <c r="C17" s="51" t="s">
        <v>148</v>
      </c>
      <c r="D17" s="51"/>
      <c r="E17" s="51"/>
      <c r="F17" s="51"/>
      <c r="G17" s="51"/>
      <c r="H17" s="51"/>
      <c r="I17" s="51"/>
      <c r="J17" s="52"/>
      <c r="K17" s="15"/>
    </row>
    <row r="18" spans="1:11" ht="15.75">
      <c r="A18" s="12"/>
      <c r="B18" s="59" t="s">
        <v>215</v>
      </c>
      <c r="C18" s="44" t="s">
        <v>149</v>
      </c>
      <c r="D18" s="44"/>
      <c r="E18" s="44"/>
      <c r="F18" s="44"/>
      <c r="G18" s="44"/>
      <c r="H18" s="44"/>
      <c r="I18" s="44"/>
      <c r="J18" s="54"/>
      <c r="K18" s="15"/>
    </row>
    <row r="19" spans="1:11" ht="15.75">
      <c r="A19" s="12"/>
      <c r="B19" s="53"/>
      <c r="C19" s="44" t="s">
        <v>150</v>
      </c>
      <c r="D19" s="44"/>
      <c r="E19" s="44"/>
      <c r="F19" s="44"/>
      <c r="G19" s="44"/>
      <c r="H19" s="44"/>
      <c r="I19" s="44"/>
      <c r="J19" s="54"/>
      <c r="K19" s="15"/>
    </row>
    <row r="20" spans="1:11" ht="15.75">
      <c r="A20" s="12"/>
      <c r="B20" s="55"/>
      <c r="C20" s="56" t="s">
        <v>151</v>
      </c>
      <c r="D20" s="56"/>
      <c r="E20" s="56"/>
      <c r="F20" s="56"/>
      <c r="G20" s="56"/>
      <c r="H20" s="56"/>
      <c r="I20" s="56"/>
      <c r="J20" s="57"/>
      <c r="K20" s="15"/>
    </row>
    <row r="21" spans="1:11" ht="7.5" customHeight="1">
      <c r="A21" s="12"/>
      <c r="B21" s="58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50" t="s">
        <v>221</v>
      </c>
      <c r="C22" s="51" t="s">
        <v>176</v>
      </c>
      <c r="D22" s="51"/>
      <c r="E22" s="51"/>
      <c r="F22" s="51"/>
      <c r="G22" s="51"/>
      <c r="H22" s="51"/>
      <c r="I22" s="51"/>
      <c r="J22" s="52"/>
      <c r="K22" s="15"/>
    </row>
    <row r="23" spans="1:11" ht="15.75">
      <c r="A23" s="12"/>
      <c r="B23" s="59" t="s">
        <v>220</v>
      </c>
      <c r="C23" s="44" t="s">
        <v>177</v>
      </c>
      <c r="D23" s="44"/>
      <c r="E23" s="44"/>
      <c r="F23" s="44"/>
      <c r="G23" s="44"/>
      <c r="H23" s="44"/>
      <c r="I23" s="44"/>
      <c r="J23" s="54"/>
      <c r="K23" s="15"/>
    </row>
    <row r="24" spans="1:11" ht="15.75">
      <c r="A24" s="12"/>
      <c r="B24" s="53"/>
      <c r="C24" s="44" t="s">
        <v>178</v>
      </c>
      <c r="D24" s="44"/>
      <c r="E24" s="44"/>
      <c r="F24" s="44"/>
      <c r="G24" s="44"/>
      <c r="H24" s="44"/>
      <c r="I24" s="44"/>
      <c r="J24" s="54"/>
      <c r="K24" s="15"/>
    </row>
    <row r="25" spans="1:11" ht="15.75">
      <c r="A25" s="12"/>
      <c r="B25" s="53"/>
      <c r="C25" s="44" t="s">
        <v>179</v>
      </c>
      <c r="D25" s="44"/>
      <c r="E25" s="44"/>
      <c r="F25" s="44"/>
      <c r="G25" s="44"/>
      <c r="H25" s="44"/>
      <c r="I25" s="44"/>
      <c r="J25" s="54"/>
      <c r="K25" s="15"/>
    </row>
    <row r="26" spans="1:11" ht="15.75">
      <c r="A26" s="12"/>
      <c r="B26" s="53"/>
      <c r="C26" s="44" t="s">
        <v>180</v>
      </c>
      <c r="D26" s="44"/>
      <c r="E26" s="44"/>
      <c r="F26" s="44"/>
      <c r="G26" s="44"/>
      <c r="H26" s="44"/>
      <c r="I26" s="44"/>
      <c r="J26" s="54"/>
      <c r="K26" s="15"/>
    </row>
    <row r="27" spans="1:11" ht="15.75">
      <c r="A27" s="12"/>
      <c r="B27" s="53"/>
      <c r="C27" s="44" t="s">
        <v>181</v>
      </c>
      <c r="D27" s="44"/>
      <c r="E27" s="44"/>
      <c r="F27" s="44"/>
      <c r="G27" s="44"/>
      <c r="H27" s="44"/>
      <c r="I27" s="44"/>
      <c r="J27" s="54"/>
      <c r="K27" s="15"/>
    </row>
    <row r="28" spans="1:11" ht="15.75">
      <c r="A28" s="12"/>
      <c r="B28" s="55"/>
      <c r="C28" s="56" t="s">
        <v>182</v>
      </c>
      <c r="D28" s="56"/>
      <c r="E28" s="56"/>
      <c r="F28" s="56"/>
      <c r="G28" s="56"/>
      <c r="H28" s="56"/>
      <c r="I28" s="56"/>
      <c r="J28" s="57"/>
      <c r="K28" s="15"/>
    </row>
    <row r="29" spans="1:11" ht="7.5" customHeight="1">
      <c r="A29" s="12"/>
      <c r="B29" s="58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50" t="s">
        <v>94</v>
      </c>
      <c r="C30" s="51" t="s">
        <v>152</v>
      </c>
      <c r="D30" s="51"/>
      <c r="E30" s="51"/>
      <c r="F30" s="51"/>
      <c r="G30" s="51"/>
      <c r="H30" s="51"/>
      <c r="I30" s="51"/>
      <c r="J30" s="52"/>
      <c r="K30" s="15"/>
    </row>
    <row r="31" spans="1:11" ht="15.75">
      <c r="A31" s="12"/>
      <c r="B31" s="53"/>
      <c r="C31" s="44" t="s">
        <v>153</v>
      </c>
      <c r="D31" s="44"/>
      <c r="E31" s="44"/>
      <c r="F31" s="44"/>
      <c r="G31" s="44"/>
      <c r="H31" s="44"/>
      <c r="I31" s="44"/>
      <c r="J31" s="54"/>
      <c r="K31" s="15"/>
    </row>
    <row r="32" spans="1:11" ht="15.75">
      <c r="A32" s="12"/>
      <c r="B32" s="55"/>
      <c r="C32" s="56" t="s">
        <v>154</v>
      </c>
      <c r="D32" s="56"/>
      <c r="E32" s="56"/>
      <c r="F32" s="56"/>
      <c r="G32" s="56"/>
      <c r="H32" s="56"/>
      <c r="I32" s="56"/>
      <c r="J32" s="57"/>
      <c r="K32" s="15"/>
    </row>
    <row r="33" spans="1:11" ht="7.5" customHeight="1">
      <c r="A33" s="12"/>
      <c r="B33" s="58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50" t="s">
        <v>95</v>
      </c>
      <c r="C34" s="51" t="s">
        <v>155</v>
      </c>
      <c r="D34" s="51"/>
      <c r="E34" s="51"/>
      <c r="F34" s="51"/>
      <c r="G34" s="51"/>
      <c r="H34" s="51"/>
      <c r="I34" s="51"/>
      <c r="J34" s="52"/>
      <c r="K34" s="15"/>
    </row>
    <row r="35" spans="1:11" ht="15.75">
      <c r="A35" s="12"/>
      <c r="B35" s="53"/>
      <c r="C35" s="44" t="s">
        <v>156</v>
      </c>
      <c r="D35" s="44"/>
      <c r="E35" s="44"/>
      <c r="F35" s="44"/>
      <c r="G35" s="44"/>
      <c r="H35" s="44"/>
      <c r="I35" s="44"/>
      <c r="J35" s="54"/>
      <c r="K35" s="15"/>
    </row>
    <row r="36" spans="1:11" ht="15.75">
      <c r="A36" s="12"/>
      <c r="B36" s="55"/>
      <c r="C36" s="56" t="s">
        <v>157</v>
      </c>
      <c r="D36" s="56"/>
      <c r="E36" s="56"/>
      <c r="F36" s="56"/>
      <c r="G36" s="56"/>
      <c r="H36" s="56"/>
      <c r="I36" s="56"/>
      <c r="J36" s="57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50" t="s">
        <v>212</v>
      </c>
      <c r="C38" s="51" t="s">
        <v>115</v>
      </c>
      <c r="D38" s="51"/>
      <c r="E38" s="51"/>
      <c r="F38" s="51"/>
      <c r="G38" s="51"/>
      <c r="H38" s="51"/>
      <c r="I38" s="51"/>
      <c r="J38" s="52"/>
      <c r="K38" s="15"/>
    </row>
    <row r="39" spans="1:11" ht="15.75">
      <c r="A39" s="12"/>
      <c r="B39" s="59" t="s">
        <v>213</v>
      </c>
      <c r="C39" s="44" t="s">
        <v>116</v>
      </c>
      <c r="D39" s="44"/>
      <c r="E39" s="44"/>
      <c r="F39" s="44"/>
      <c r="G39" s="44"/>
      <c r="H39" s="44"/>
      <c r="I39" s="44"/>
      <c r="J39" s="54"/>
      <c r="K39" s="15"/>
    </row>
    <row r="40" spans="1:11" ht="15.75">
      <c r="A40" s="12"/>
      <c r="B40" s="53"/>
      <c r="C40" s="44" t="s">
        <v>117</v>
      </c>
      <c r="D40" s="44"/>
      <c r="E40" s="44"/>
      <c r="F40" s="44"/>
      <c r="G40" s="44"/>
      <c r="H40" s="44"/>
      <c r="I40" s="44"/>
      <c r="J40" s="54"/>
      <c r="K40" s="15"/>
    </row>
    <row r="41" spans="1:11" ht="15.75">
      <c r="A41" s="12"/>
      <c r="B41" s="55"/>
      <c r="C41" s="56" t="s">
        <v>118</v>
      </c>
      <c r="D41" s="56"/>
      <c r="E41" s="56"/>
      <c r="F41" s="56"/>
      <c r="G41" s="56"/>
      <c r="H41" s="56"/>
      <c r="I41" s="56"/>
      <c r="J41" s="57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50" t="s">
        <v>98</v>
      </c>
      <c r="C43" s="51" t="s">
        <v>187</v>
      </c>
      <c r="D43" s="51"/>
      <c r="E43" s="51"/>
      <c r="F43" s="51"/>
      <c r="G43" s="51"/>
      <c r="H43" s="51"/>
      <c r="I43" s="51"/>
      <c r="J43" s="52"/>
      <c r="K43" s="15"/>
    </row>
    <row r="44" spans="1:11" ht="15.75">
      <c r="A44" s="12"/>
      <c r="B44" s="53"/>
      <c r="C44" s="44" t="s">
        <v>128</v>
      </c>
      <c r="D44" s="44"/>
      <c r="E44" s="44"/>
      <c r="F44" s="44"/>
      <c r="G44" s="44"/>
      <c r="H44" s="44"/>
      <c r="I44" s="44"/>
      <c r="J44" s="54"/>
      <c r="K44" s="15"/>
    </row>
    <row r="45" spans="1:11" ht="15.75">
      <c r="A45" s="12"/>
      <c r="B45" s="53"/>
      <c r="C45" s="44" t="s">
        <v>129</v>
      </c>
      <c r="D45" s="44"/>
      <c r="E45" s="44"/>
      <c r="F45" s="44"/>
      <c r="G45" s="44"/>
      <c r="H45" s="44"/>
      <c r="I45" s="44"/>
      <c r="J45" s="54"/>
      <c r="K45" s="15"/>
    </row>
    <row r="46" spans="1:11" ht="15.75">
      <c r="A46" s="12"/>
      <c r="B46" s="53"/>
      <c r="C46" s="44" t="s">
        <v>188</v>
      </c>
      <c r="D46" s="44"/>
      <c r="E46" s="44"/>
      <c r="F46" s="44"/>
      <c r="G46" s="44"/>
      <c r="H46" s="44"/>
      <c r="I46" s="44"/>
      <c r="J46" s="54"/>
      <c r="K46" s="15"/>
    </row>
    <row r="47" spans="1:11" ht="15.75">
      <c r="A47" s="12"/>
      <c r="B47" s="55"/>
      <c r="C47" s="56" t="s">
        <v>130</v>
      </c>
      <c r="D47" s="56"/>
      <c r="E47" s="56"/>
      <c r="F47" s="56"/>
      <c r="G47" s="56"/>
      <c r="H47" s="56"/>
      <c r="I47" s="56"/>
      <c r="J47" s="57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50" t="s">
        <v>219</v>
      </c>
      <c r="C49" s="51" t="s">
        <v>167</v>
      </c>
      <c r="D49" s="51"/>
      <c r="E49" s="51"/>
      <c r="F49" s="51"/>
      <c r="G49" s="51"/>
      <c r="H49" s="51"/>
      <c r="I49" s="51"/>
      <c r="J49" s="52"/>
      <c r="K49" s="15"/>
    </row>
    <row r="50" spans="1:11" ht="15.75">
      <c r="A50" s="12"/>
      <c r="B50" s="59" t="s">
        <v>218</v>
      </c>
      <c r="C50" s="44" t="s">
        <v>168</v>
      </c>
      <c r="D50" s="44"/>
      <c r="E50" s="44"/>
      <c r="F50" s="44"/>
      <c r="G50" s="44"/>
      <c r="H50" s="44"/>
      <c r="I50" s="44"/>
      <c r="J50" s="54"/>
      <c r="K50" s="15"/>
    </row>
    <row r="51" spans="1:11" ht="15.75">
      <c r="A51" s="12"/>
      <c r="B51" s="55"/>
      <c r="C51" s="56" t="s">
        <v>169</v>
      </c>
      <c r="D51" s="56"/>
      <c r="E51" s="56"/>
      <c r="F51" s="56"/>
      <c r="G51" s="56"/>
      <c r="H51" s="56"/>
      <c r="I51" s="56"/>
      <c r="J51" s="57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50" t="s">
        <v>96</v>
      </c>
      <c r="C53" s="51" t="s">
        <v>158</v>
      </c>
      <c r="D53" s="51"/>
      <c r="E53" s="51"/>
      <c r="F53" s="51"/>
      <c r="G53" s="51"/>
      <c r="H53" s="51"/>
      <c r="I53" s="51"/>
      <c r="J53" s="52"/>
      <c r="K53" s="15"/>
    </row>
    <row r="54" spans="1:11" ht="15.75">
      <c r="A54" s="12"/>
      <c r="B54" s="53"/>
      <c r="C54" s="44" t="s">
        <v>159</v>
      </c>
      <c r="D54" s="44"/>
      <c r="E54" s="44"/>
      <c r="F54" s="44"/>
      <c r="G54" s="44"/>
      <c r="H54" s="44"/>
      <c r="I54" s="44"/>
      <c r="J54" s="54"/>
      <c r="K54" s="15"/>
    </row>
    <row r="55" spans="1:11" ht="15.75">
      <c r="A55" s="12"/>
      <c r="B55" s="53"/>
      <c r="C55" s="44" t="s">
        <v>160</v>
      </c>
      <c r="D55" s="44"/>
      <c r="E55" s="44"/>
      <c r="F55" s="44"/>
      <c r="G55" s="44"/>
      <c r="H55" s="44"/>
      <c r="I55" s="44"/>
      <c r="J55" s="54"/>
      <c r="K55" s="15"/>
    </row>
    <row r="56" spans="1:11" ht="15.75">
      <c r="A56" s="12"/>
      <c r="B56" s="55"/>
      <c r="C56" s="56" t="s">
        <v>161</v>
      </c>
      <c r="D56" s="56"/>
      <c r="E56" s="56"/>
      <c r="F56" s="56"/>
      <c r="G56" s="56"/>
      <c r="H56" s="56"/>
      <c r="I56" s="56"/>
      <c r="J56" s="57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50" t="s">
        <v>75</v>
      </c>
      <c r="C58" s="51" t="s">
        <v>134</v>
      </c>
      <c r="D58" s="51"/>
      <c r="E58" s="51"/>
      <c r="F58" s="51"/>
      <c r="G58" s="51"/>
      <c r="H58" s="51"/>
      <c r="I58" s="51"/>
      <c r="J58" s="52"/>
      <c r="K58" s="15"/>
    </row>
    <row r="59" spans="1:11" ht="15.75">
      <c r="A59" s="12"/>
      <c r="B59" s="53"/>
      <c r="C59" s="44" t="s">
        <v>111</v>
      </c>
      <c r="D59" s="44"/>
      <c r="E59" s="44"/>
      <c r="F59" s="44"/>
      <c r="G59" s="44"/>
      <c r="H59" s="44"/>
      <c r="I59" s="44"/>
      <c r="J59" s="54"/>
      <c r="K59" s="15"/>
    </row>
    <row r="60" spans="1:11" ht="15.75">
      <c r="A60" s="12"/>
      <c r="B60" s="53"/>
      <c r="C60" s="44" t="s">
        <v>112</v>
      </c>
      <c r="D60" s="44"/>
      <c r="E60" s="44"/>
      <c r="F60" s="44"/>
      <c r="G60" s="44"/>
      <c r="H60" s="44"/>
      <c r="I60" s="44"/>
      <c r="J60" s="54"/>
      <c r="K60" s="15"/>
    </row>
    <row r="61" spans="1:11" ht="15.75">
      <c r="A61" s="12"/>
      <c r="B61" s="55"/>
      <c r="C61" s="56" t="s">
        <v>135</v>
      </c>
      <c r="D61" s="56"/>
      <c r="E61" s="56"/>
      <c r="F61" s="56"/>
      <c r="G61" s="56"/>
      <c r="H61" s="56"/>
      <c r="I61" s="56"/>
      <c r="J61" s="57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50" t="s">
        <v>224</v>
      </c>
      <c r="C63" s="51" t="s">
        <v>189</v>
      </c>
      <c r="D63" s="51"/>
      <c r="E63" s="51"/>
      <c r="F63" s="51"/>
      <c r="G63" s="51"/>
      <c r="H63" s="51"/>
      <c r="I63" s="51"/>
      <c r="J63" s="52"/>
      <c r="K63" s="15"/>
    </row>
    <row r="64" spans="1:11" ht="15.75">
      <c r="A64" s="12"/>
      <c r="B64" s="59" t="s">
        <v>223</v>
      </c>
      <c r="C64" s="44" t="s">
        <v>190</v>
      </c>
      <c r="D64" s="44"/>
      <c r="E64" s="44"/>
      <c r="F64" s="44"/>
      <c r="G64" s="44"/>
      <c r="H64" s="44"/>
      <c r="I64" s="44"/>
      <c r="J64" s="54"/>
      <c r="K64" s="15"/>
    </row>
    <row r="65" spans="1:11" ht="15" customHeight="1">
      <c r="A65" s="12"/>
      <c r="B65" s="53"/>
      <c r="C65" s="44" t="s">
        <v>131</v>
      </c>
      <c r="D65" s="44"/>
      <c r="E65" s="44"/>
      <c r="F65" s="44"/>
      <c r="G65" s="44"/>
      <c r="H65" s="44"/>
      <c r="I65" s="44"/>
      <c r="J65" s="54"/>
      <c r="K65" s="15"/>
    </row>
    <row r="66" spans="1:11" ht="15.75">
      <c r="A66" s="12"/>
      <c r="B66" s="55"/>
      <c r="C66" s="56" t="s">
        <v>191</v>
      </c>
      <c r="D66" s="56"/>
      <c r="E66" s="56"/>
      <c r="F66" s="56"/>
      <c r="G66" s="56"/>
      <c r="H66" s="56"/>
      <c r="I66" s="56"/>
      <c r="J66" s="57"/>
      <c r="K66" s="15"/>
    </row>
    <row r="67" spans="1:11" ht="7.5" customHeight="1">
      <c r="A67" s="12"/>
      <c r="B67" s="60"/>
      <c r="C67" s="60"/>
      <c r="D67" s="60"/>
      <c r="E67" s="60"/>
      <c r="F67" s="60"/>
      <c r="G67" s="60"/>
      <c r="H67" s="60"/>
      <c r="I67" s="60"/>
      <c r="J67" s="60"/>
      <c r="K67" s="15"/>
    </row>
    <row r="68" spans="1:11" ht="15.75">
      <c r="A68" s="12"/>
      <c r="B68" s="50" t="s">
        <v>76</v>
      </c>
      <c r="C68" s="51" t="s">
        <v>142</v>
      </c>
      <c r="D68" s="51"/>
      <c r="E68" s="51"/>
      <c r="F68" s="51"/>
      <c r="G68" s="51"/>
      <c r="H68" s="51"/>
      <c r="I68" s="51"/>
      <c r="J68" s="52"/>
      <c r="K68" s="15"/>
    </row>
    <row r="69" spans="1:11" ht="15.75">
      <c r="A69" s="12"/>
      <c r="B69" s="55"/>
      <c r="C69" s="56" t="s">
        <v>166</v>
      </c>
      <c r="D69" s="56"/>
      <c r="E69" s="56"/>
      <c r="F69" s="56"/>
      <c r="G69" s="56"/>
      <c r="H69" s="56"/>
      <c r="I69" s="56"/>
      <c r="J69" s="57"/>
      <c r="K69" s="15"/>
    </row>
    <row r="70" spans="1:11" ht="7.5" customHeight="1">
      <c r="A70" s="12"/>
      <c r="B70" s="60"/>
      <c r="C70" s="60"/>
      <c r="D70" s="60"/>
      <c r="E70" s="60"/>
      <c r="F70" s="60"/>
      <c r="G70" s="60"/>
      <c r="H70" s="60"/>
      <c r="I70" s="60"/>
      <c r="J70" s="60"/>
      <c r="K70" s="15"/>
    </row>
    <row r="71" spans="1:11" ht="15.75">
      <c r="A71" s="12"/>
      <c r="B71" s="50" t="s">
        <v>91</v>
      </c>
      <c r="C71" s="51" t="s">
        <v>192</v>
      </c>
      <c r="D71" s="51"/>
      <c r="E71" s="51"/>
      <c r="F71" s="51"/>
      <c r="G71" s="51"/>
      <c r="H71" s="51"/>
      <c r="I71" s="51"/>
      <c r="J71" s="52"/>
      <c r="K71" s="15"/>
    </row>
    <row r="72" spans="1:11" ht="15.75">
      <c r="A72" s="12"/>
      <c r="B72" s="53"/>
      <c r="C72" s="44" t="s">
        <v>137</v>
      </c>
      <c r="D72" s="44"/>
      <c r="E72" s="44"/>
      <c r="F72" s="44"/>
      <c r="G72" s="44"/>
      <c r="H72" s="44"/>
      <c r="I72" s="44"/>
      <c r="J72" s="54"/>
      <c r="K72" s="15"/>
    </row>
    <row r="73" spans="1:11" ht="15.75">
      <c r="A73" s="12"/>
      <c r="B73" s="55"/>
      <c r="C73" s="56" t="s">
        <v>138</v>
      </c>
      <c r="D73" s="56"/>
      <c r="E73" s="56"/>
      <c r="F73" s="56"/>
      <c r="G73" s="56"/>
      <c r="H73" s="56"/>
      <c r="I73" s="56"/>
      <c r="J73" s="57"/>
      <c r="K73" s="15"/>
    </row>
    <row r="74" spans="1:11" ht="7.5" customHeight="1">
      <c r="A74" s="12"/>
      <c r="B74" s="60"/>
      <c r="C74" s="60"/>
      <c r="D74" s="60"/>
      <c r="E74" s="60"/>
      <c r="F74" s="60"/>
      <c r="G74" s="60"/>
      <c r="H74" s="60"/>
      <c r="I74" s="60"/>
      <c r="J74" s="60"/>
      <c r="K74" s="15"/>
    </row>
    <row r="75" spans="1:11" ht="15" customHeight="1">
      <c r="A75" s="12"/>
      <c r="B75" s="50" t="s">
        <v>79</v>
      </c>
      <c r="C75" s="51" t="s">
        <v>207</v>
      </c>
      <c r="D75" s="51"/>
      <c r="E75" s="51"/>
      <c r="F75" s="51"/>
      <c r="G75" s="51"/>
      <c r="H75" s="51"/>
      <c r="I75" s="51"/>
      <c r="J75" s="52"/>
      <c r="K75" s="15"/>
    </row>
    <row r="76" spans="1:11" ht="15" customHeight="1">
      <c r="A76" s="12"/>
      <c r="B76" s="53"/>
      <c r="C76" s="44" t="s">
        <v>208</v>
      </c>
      <c r="D76" s="44"/>
      <c r="E76" s="44"/>
      <c r="F76" s="44"/>
      <c r="G76" s="44"/>
      <c r="H76" s="44"/>
      <c r="I76" s="44"/>
      <c r="J76" s="54"/>
      <c r="K76" s="15"/>
    </row>
    <row r="77" spans="1:11" ht="15" customHeight="1">
      <c r="A77" s="12"/>
      <c r="B77" s="55"/>
      <c r="C77" s="56" t="s">
        <v>209</v>
      </c>
      <c r="D77" s="56"/>
      <c r="E77" s="56"/>
      <c r="F77" s="56"/>
      <c r="G77" s="56"/>
      <c r="H77" s="56"/>
      <c r="I77" s="56"/>
      <c r="J77" s="57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50" t="s">
        <v>210</v>
      </c>
      <c r="C79" s="51" t="s">
        <v>113</v>
      </c>
      <c r="D79" s="51"/>
      <c r="E79" s="51"/>
      <c r="F79" s="51"/>
      <c r="G79" s="51"/>
      <c r="H79" s="51"/>
      <c r="I79" s="51"/>
      <c r="J79" s="52"/>
      <c r="K79" s="15"/>
    </row>
    <row r="80" spans="1:11" ht="15.75">
      <c r="A80" s="12"/>
      <c r="B80" s="61" t="s">
        <v>211</v>
      </c>
      <c r="C80" s="56" t="s">
        <v>136</v>
      </c>
      <c r="D80" s="56"/>
      <c r="E80" s="56"/>
      <c r="F80" s="56"/>
      <c r="G80" s="56"/>
      <c r="H80" s="56"/>
      <c r="I80" s="56"/>
      <c r="J80" s="57"/>
      <c r="K80" s="15"/>
    </row>
    <row r="81" spans="1:11" ht="7.5" customHeight="1">
      <c r="A81" s="12"/>
      <c r="B81" s="60"/>
      <c r="C81" s="60"/>
      <c r="D81" s="60"/>
      <c r="E81" s="60"/>
      <c r="F81" s="60"/>
      <c r="G81" s="60"/>
      <c r="H81" s="60"/>
      <c r="I81" s="60"/>
      <c r="J81" s="60"/>
      <c r="K81" s="15"/>
    </row>
    <row r="82" spans="1:11" ht="15" customHeight="1">
      <c r="A82" s="12"/>
      <c r="B82" s="50" t="s">
        <v>78</v>
      </c>
      <c r="C82" s="51" t="s">
        <v>193</v>
      </c>
      <c r="D82" s="51"/>
      <c r="E82" s="51"/>
      <c r="F82" s="51"/>
      <c r="G82" s="51"/>
      <c r="H82" s="51"/>
      <c r="I82" s="51"/>
      <c r="J82" s="52"/>
      <c r="K82" s="15"/>
    </row>
    <row r="83" spans="1:11" ht="15" customHeight="1">
      <c r="A83" s="12"/>
      <c r="B83" s="53"/>
      <c r="C83" s="44" t="s">
        <v>194</v>
      </c>
      <c r="D83" s="44"/>
      <c r="E83" s="44"/>
      <c r="F83" s="44"/>
      <c r="G83" s="44"/>
      <c r="H83" s="44"/>
      <c r="I83" s="44"/>
      <c r="J83" s="54"/>
      <c r="K83" s="15"/>
    </row>
    <row r="84" spans="1:11" ht="15" customHeight="1">
      <c r="A84" s="12"/>
      <c r="B84" s="53"/>
      <c r="C84" s="44" t="s">
        <v>195</v>
      </c>
      <c r="D84" s="44"/>
      <c r="E84" s="44"/>
      <c r="F84" s="44"/>
      <c r="G84" s="44"/>
      <c r="H84" s="44"/>
      <c r="I84" s="44"/>
      <c r="J84" s="54"/>
      <c r="K84" s="15"/>
    </row>
    <row r="85" spans="1:11" ht="15" customHeight="1">
      <c r="A85" s="12"/>
      <c r="B85" s="53"/>
      <c r="C85" s="44" t="s">
        <v>132</v>
      </c>
      <c r="D85" s="44"/>
      <c r="E85" s="44"/>
      <c r="F85" s="44"/>
      <c r="G85" s="44"/>
      <c r="H85" s="44"/>
      <c r="I85" s="44"/>
      <c r="J85" s="54"/>
      <c r="K85" s="15"/>
    </row>
    <row r="86" spans="1:11" ht="15" customHeight="1">
      <c r="A86" s="12"/>
      <c r="B86" s="53"/>
      <c r="C86" s="44" t="s">
        <v>133</v>
      </c>
      <c r="D86" s="44"/>
      <c r="E86" s="44"/>
      <c r="F86" s="44"/>
      <c r="G86" s="44"/>
      <c r="H86" s="44"/>
      <c r="I86" s="44"/>
      <c r="J86" s="54"/>
      <c r="K86" s="15"/>
    </row>
    <row r="87" spans="1:11" ht="15" customHeight="1">
      <c r="A87" s="12"/>
      <c r="B87" s="53"/>
      <c r="C87" s="44" t="s">
        <v>196</v>
      </c>
      <c r="D87" s="44"/>
      <c r="E87" s="44"/>
      <c r="F87" s="44"/>
      <c r="G87" s="44"/>
      <c r="H87" s="44"/>
      <c r="I87" s="44"/>
      <c r="J87" s="54"/>
      <c r="K87" s="15"/>
    </row>
    <row r="88" spans="1:11" ht="15" customHeight="1">
      <c r="A88" s="12"/>
      <c r="B88" s="53"/>
      <c r="C88" s="44" t="s">
        <v>197</v>
      </c>
      <c r="D88" s="44"/>
      <c r="E88" s="44"/>
      <c r="F88" s="44"/>
      <c r="G88" s="44"/>
      <c r="H88" s="44"/>
      <c r="I88" s="44"/>
      <c r="J88" s="54"/>
      <c r="K88" s="15"/>
    </row>
    <row r="89" spans="1:11" ht="15" customHeight="1">
      <c r="A89" s="12"/>
      <c r="B89" s="53"/>
      <c r="C89" s="44" t="s">
        <v>198</v>
      </c>
      <c r="D89" s="44"/>
      <c r="E89" s="44"/>
      <c r="F89" s="44"/>
      <c r="G89" s="44"/>
      <c r="H89" s="44"/>
      <c r="I89" s="44"/>
      <c r="J89" s="54"/>
      <c r="K89" s="15"/>
    </row>
    <row r="90" spans="1:11" ht="15" customHeight="1">
      <c r="A90" s="12"/>
      <c r="B90" s="55"/>
      <c r="C90" s="56" t="s">
        <v>199</v>
      </c>
      <c r="D90" s="56"/>
      <c r="E90" s="56"/>
      <c r="F90" s="56"/>
      <c r="G90" s="56"/>
      <c r="H90" s="56"/>
      <c r="I90" s="56"/>
      <c r="J90" s="57"/>
      <c r="K90" s="15"/>
    </row>
    <row r="91" spans="1:11" ht="7.5" customHeight="1">
      <c r="A91" s="12"/>
      <c r="B91" s="60"/>
      <c r="C91" s="60"/>
      <c r="D91" s="60"/>
      <c r="E91" s="60"/>
      <c r="F91" s="60"/>
      <c r="G91" s="60"/>
      <c r="H91" s="60"/>
      <c r="I91" s="60"/>
      <c r="J91" s="60"/>
      <c r="K91" s="15"/>
    </row>
    <row r="92" spans="1:11" ht="15" customHeight="1">
      <c r="A92" s="12"/>
      <c r="B92" s="50" t="s">
        <v>214</v>
      </c>
      <c r="C92" s="51" t="s">
        <v>143</v>
      </c>
      <c r="D92" s="51"/>
      <c r="E92" s="51"/>
      <c r="F92" s="51"/>
      <c r="G92" s="51"/>
      <c r="H92" s="51"/>
      <c r="I92" s="51"/>
      <c r="J92" s="52"/>
      <c r="K92" s="15"/>
    </row>
    <row r="93" spans="1:11" ht="15" customHeight="1">
      <c r="A93" s="12"/>
      <c r="B93" s="59" t="s">
        <v>120</v>
      </c>
      <c r="C93" s="44" t="s">
        <v>144</v>
      </c>
      <c r="D93" s="44"/>
      <c r="E93" s="44"/>
      <c r="F93" s="44"/>
      <c r="G93" s="44"/>
      <c r="H93" s="44"/>
      <c r="I93" s="44"/>
      <c r="J93" s="54"/>
      <c r="K93" s="15"/>
    </row>
    <row r="94" spans="1:11" ht="15" customHeight="1">
      <c r="A94" s="12"/>
      <c r="B94" s="53"/>
      <c r="C94" s="44" t="s">
        <v>145</v>
      </c>
      <c r="D94" s="44"/>
      <c r="E94" s="44"/>
      <c r="F94" s="44"/>
      <c r="G94" s="44"/>
      <c r="H94" s="44"/>
      <c r="I94" s="44"/>
      <c r="J94" s="54"/>
      <c r="K94" s="15"/>
    </row>
    <row r="95" spans="1:11" ht="15" customHeight="1">
      <c r="A95" s="12"/>
      <c r="B95" s="53"/>
      <c r="C95" s="44" t="s">
        <v>146</v>
      </c>
      <c r="D95" s="44"/>
      <c r="E95" s="44"/>
      <c r="F95" s="44"/>
      <c r="G95" s="44"/>
      <c r="H95" s="44"/>
      <c r="I95" s="44"/>
      <c r="J95" s="54"/>
      <c r="K95" s="15"/>
    </row>
    <row r="96" spans="1:11" ht="15" customHeight="1">
      <c r="A96" s="12"/>
      <c r="B96" s="55"/>
      <c r="C96" s="56" t="s">
        <v>147</v>
      </c>
      <c r="D96" s="56"/>
      <c r="E96" s="56"/>
      <c r="F96" s="56"/>
      <c r="G96" s="56"/>
      <c r="H96" s="56"/>
      <c r="I96" s="56"/>
      <c r="J96" s="57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2" t="s">
        <v>99</v>
      </c>
      <c r="C98" s="63" t="s">
        <v>99</v>
      </c>
      <c r="D98" s="63"/>
      <c r="E98" s="63"/>
      <c r="F98" s="63"/>
      <c r="G98" s="63"/>
      <c r="H98" s="63"/>
      <c r="I98" s="63"/>
      <c r="J98" s="64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50" t="s">
        <v>93</v>
      </c>
      <c r="C100" s="51" t="s">
        <v>119</v>
      </c>
      <c r="D100" s="51"/>
      <c r="E100" s="51"/>
      <c r="F100" s="51"/>
      <c r="G100" s="51"/>
      <c r="H100" s="51"/>
      <c r="I100" s="51"/>
      <c r="J100" s="52"/>
      <c r="K100" s="15"/>
    </row>
    <row r="101" spans="1:11" ht="15.75">
      <c r="A101" s="12"/>
      <c r="B101" s="55"/>
      <c r="C101" s="56" t="s">
        <v>141</v>
      </c>
      <c r="D101" s="56"/>
      <c r="E101" s="56"/>
      <c r="F101" s="56"/>
      <c r="G101" s="56"/>
      <c r="H101" s="56"/>
      <c r="I101" s="56"/>
      <c r="J101" s="57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50" t="s">
        <v>77</v>
      </c>
      <c r="C103" s="51" t="s">
        <v>170</v>
      </c>
      <c r="D103" s="51"/>
      <c r="E103" s="51"/>
      <c r="F103" s="51"/>
      <c r="G103" s="51"/>
      <c r="H103" s="51"/>
      <c r="I103" s="51"/>
      <c r="J103" s="52"/>
      <c r="K103" s="15"/>
    </row>
    <row r="104" spans="1:11" ht="15.75">
      <c r="A104" s="12"/>
      <c r="B104" s="53"/>
      <c r="C104" s="44" t="s">
        <v>121</v>
      </c>
      <c r="D104" s="44"/>
      <c r="E104" s="44"/>
      <c r="F104" s="44"/>
      <c r="G104" s="44"/>
      <c r="H104" s="44"/>
      <c r="I104" s="44"/>
      <c r="J104" s="54"/>
      <c r="K104" s="15"/>
    </row>
    <row r="105" spans="1:11" ht="15" customHeight="1">
      <c r="A105" s="12"/>
      <c r="B105" s="53"/>
      <c r="C105" s="44" t="s">
        <v>171</v>
      </c>
      <c r="D105" s="44"/>
      <c r="E105" s="44"/>
      <c r="F105" s="44"/>
      <c r="G105" s="44"/>
      <c r="H105" s="44"/>
      <c r="I105" s="44"/>
      <c r="J105" s="54"/>
      <c r="K105" s="15"/>
    </row>
    <row r="106" spans="1:11" ht="15.75">
      <c r="A106" s="12"/>
      <c r="B106" s="53"/>
      <c r="C106" s="44" t="s">
        <v>172</v>
      </c>
      <c r="D106" s="44"/>
      <c r="E106" s="44"/>
      <c r="F106" s="44"/>
      <c r="G106" s="44"/>
      <c r="H106" s="44"/>
      <c r="I106" s="44"/>
      <c r="J106" s="54"/>
      <c r="K106" s="15"/>
    </row>
    <row r="107" spans="1:11" ht="15.75">
      <c r="A107" s="12"/>
      <c r="B107" s="53"/>
      <c r="C107" s="44" t="s">
        <v>173</v>
      </c>
      <c r="D107" s="44"/>
      <c r="E107" s="44"/>
      <c r="F107" s="44"/>
      <c r="G107" s="44"/>
      <c r="H107" s="44"/>
      <c r="I107" s="44"/>
      <c r="J107" s="54"/>
      <c r="K107" s="15"/>
    </row>
    <row r="108" spans="1:11" ht="15.75">
      <c r="A108" s="12"/>
      <c r="B108" s="53"/>
      <c r="C108" s="44" t="s">
        <v>122</v>
      </c>
      <c r="D108" s="44"/>
      <c r="E108" s="44"/>
      <c r="F108" s="44"/>
      <c r="G108" s="44"/>
      <c r="H108" s="44"/>
      <c r="I108" s="44"/>
      <c r="J108" s="54"/>
      <c r="K108" s="15"/>
    </row>
    <row r="109" spans="1:11" ht="15.75">
      <c r="A109" s="12"/>
      <c r="B109" s="53"/>
      <c r="C109" s="44" t="s">
        <v>123</v>
      </c>
      <c r="D109" s="44"/>
      <c r="E109" s="44"/>
      <c r="F109" s="44"/>
      <c r="G109" s="44"/>
      <c r="H109" s="44"/>
      <c r="I109" s="44"/>
      <c r="J109" s="54"/>
      <c r="K109" s="15"/>
    </row>
    <row r="110" spans="1:11" ht="15.75">
      <c r="A110" s="12"/>
      <c r="B110" s="55"/>
      <c r="C110" s="56" t="s">
        <v>174</v>
      </c>
      <c r="D110" s="56"/>
      <c r="E110" s="56"/>
      <c r="F110" s="56"/>
      <c r="G110" s="56"/>
      <c r="H110" s="56"/>
      <c r="I110" s="56"/>
      <c r="J110" s="57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50" t="s">
        <v>217</v>
      </c>
      <c r="C112" s="51" t="s">
        <v>162</v>
      </c>
      <c r="D112" s="51"/>
      <c r="E112" s="51"/>
      <c r="F112" s="51"/>
      <c r="G112" s="51"/>
      <c r="H112" s="51"/>
      <c r="I112" s="51"/>
      <c r="J112" s="52"/>
      <c r="K112" s="15"/>
    </row>
    <row r="113" spans="1:11" ht="15.75">
      <c r="A113" s="12"/>
      <c r="B113" s="53"/>
      <c r="C113" s="44" t="s">
        <v>163</v>
      </c>
      <c r="D113" s="44"/>
      <c r="E113" s="44"/>
      <c r="F113" s="44"/>
      <c r="G113" s="44"/>
      <c r="H113" s="44"/>
      <c r="I113" s="44"/>
      <c r="J113" s="54"/>
      <c r="K113" s="15"/>
    </row>
    <row r="114" spans="1:11" ht="15.75">
      <c r="A114" s="12"/>
      <c r="B114" s="53"/>
      <c r="C114" s="44" t="s">
        <v>164</v>
      </c>
      <c r="D114" s="44"/>
      <c r="E114" s="44"/>
      <c r="F114" s="44"/>
      <c r="G114" s="44"/>
      <c r="H114" s="44"/>
      <c r="I114" s="44"/>
      <c r="J114" s="54"/>
      <c r="K114" s="15"/>
    </row>
    <row r="115" spans="1:11" ht="15.75">
      <c r="A115" s="12"/>
      <c r="B115" s="55"/>
      <c r="C115" s="56" t="s">
        <v>165</v>
      </c>
      <c r="D115" s="56"/>
      <c r="E115" s="56"/>
      <c r="F115" s="56"/>
      <c r="G115" s="56"/>
      <c r="H115" s="56"/>
      <c r="I115" s="56"/>
      <c r="J115" s="57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50" t="s">
        <v>127</v>
      </c>
      <c r="C117" s="51" t="s">
        <v>183</v>
      </c>
      <c r="D117" s="51"/>
      <c r="E117" s="51"/>
      <c r="F117" s="51"/>
      <c r="G117" s="51"/>
      <c r="H117" s="51"/>
      <c r="I117" s="51"/>
      <c r="J117" s="52"/>
      <c r="K117" s="15"/>
    </row>
    <row r="118" spans="1:11" ht="15.75">
      <c r="A118" s="12"/>
      <c r="B118" s="59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4"/>
      <c r="K118" s="15"/>
    </row>
    <row r="119" spans="1:11" ht="15.75">
      <c r="A119" s="12"/>
      <c r="B119" s="53"/>
      <c r="C119" s="44" t="s">
        <v>185</v>
      </c>
      <c r="D119" s="44"/>
      <c r="E119" s="44"/>
      <c r="F119" s="44"/>
      <c r="G119" s="44"/>
      <c r="H119" s="44"/>
      <c r="I119" s="44"/>
      <c r="J119" s="54"/>
      <c r="K119" s="15"/>
    </row>
    <row r="120" spans="1:11" ht="15" customHeight="1">
      <c r="A120" s="12"/>
      <c r="B120" s="55"/>
      <c r="C120" s="56" t="s">
        <v>186</v>
      </c>
      <c r="D120" s="56"/>
      <c r="E120" s="56"/>
      <c r="F120" s="56"/>
      <c r="G120" s="56"/>
      <c r="H120" s="56"/>
      <c r="I120" s="56"/>
      <c r="J120" s="57"/>
      <c r="K120" s="15"/>
    </row>
    <row r="121" spans="1:11" ht="7.5" customHeight="1">
      <c r="A121" s="12"/>
      <c r="B121" s="60"/>
      <c r="C121" s="60"/>
      <c r="D121" s="60"/>
      <c r="E121" s="60"/>
      <c r="F121" s="60"/>
      <c r="G121" s="60"/>
      <c r="H121" s="60"/>
      <c r="I121" s="60"/>
      <c r="J121" s="60"/>
      <c r="K121" s="15"/>
    </row>
    <row r="122" spans="1:11" ht="15.75">
      <c r="A122" s="12"/>
      <c r="B122" s="50" t="s">
        <v>226</v>
      </c>
      <c r="C122" s="51" t="s">
        <v>200</v>
      </c>
      <c r="D122" s="51"/>
      <c r="E122" s="51"/>
      <c r="F122" s="51"/>
      <c r="G122" s="51"/>
      <c r="H122" s="51"/>
      <c r="I122" s="51"/>
      <c r="J122" s="52"/>
      <c r="K122" s="15"/>
    </row>
    <row r="123" spans="1:11" ht="15.75">
      <c r="A123" s="12"/>
      <c r="B123" s="59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4"/>
      <c r="K123" s="15"/>
    </row>
    <row r="124" spans="1:11" ht="15.75">
      <c r="A124" s="12"/>
      <c r="B124" s="53"/>
      <c r="C124" s="44" t="s">
        <v>202</v>
      </c>
      <c r="D124" s="44"/>
      <c r="E124" s="44"/>
      <c r="F124" s="44"/>
      <c r="G124" s="44"/>
      <c r="H124" s="44"/>
      <c r="I124" s="44"/>
      <c r="J124" s="54"/>
      <c r="K124" s="15"/>
    </row>
    <row r="125" spans="1:11" ht="15.75">
      <c r="A125" s="12"/>
      <c r="B125" s="53"/>
      <c r="C125" s="44" t="s">
        <v>203</v>
      </c>
      <c r="D125" s="44"/>
      <c r="E125" s="44"/>
      <c r="F125" s="44"/>
      <c r="G125" s="44"/>
      <c r="H125" s="44"/>
      <c r="I125" s="44"/>
      <c r="J125" s="54"/>
      <c r="K125" s="15"/>
    </row>
    <row r="126" spans="1:11" ht="15.75">
      <c r="A126" s="12"/>
      <c r="B126" s="53"/>
      <c r="C126" s="44" t="s">
        <v>204</v>
      </c>
      <c r="D126" s="44"/>
      <c r="E126" s="44"/>
      <c r="F126" s="44"/>
      <c r="G126" s="44"/>
      <c r="H126" s="44"/>
      <c r="I126" s="44"/>
      <c r="J126" s="54"/>
      <c r="K126" s="15"/>
    </row>
    <row r="127" spans="1:11" ht="15.75">
      <c r="A127" s="12"/>
      <c r="B127" s="53"/>
      <c r="C127" s="44" t="s">
        <v>205</v>
      </c>
      <c r="D127" s="44"/>
      <c r="E127" s="44"/>
      <c r="F127" s="44"/>
      <c r="G127" s="44"/>
      <c r="H127" s="44"/>
      <c r="I127" s="44"/>
      <c r="J127" s="54"/>
      <c r="K127" s="15"/>
    </row>
    <row r="128" spans="1:11" ht="15.75">
      <c r="A128" s="12"/>
      <c r="B128" s="55"/>
      <c r="C128" s="56" t="s">
        <v>206</v>
      </c>
      <c r="D128" s="56"/>
      <c r="E128" s="56"/>
      <c r="F128" s="56"/>
      <c r="G128" s="56"/>
      <c r="H128" s="56"/>
      <c r="I128" s="56"/>
      <c r="J128" s="57"/>
      <c r="K128" s="15"/>
    </row>
    <row r="129" spans="1:11" ht="7.5" customHeight="1">
      <c r="A129" s="12"/>
      <c r="B129" s="44"/>
      <c r="C129" s="60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50" t="s">
        <v>97</v>
      </c>
      <c r="C130" s="51" t="s">
        <v>124</v>
      </c>
      <c r="D130" s="51"/>
      <c r="E130" s="51"/>
      <c r="F130" s="51"/>
      <c r="G130" s="51"/>
      <c r="H130" s="51"/>
      <c r="I130" s="51"/>
      <c r="J130" s="52"/>
      <c r="K130" s="15"/>
    </row>
    <row r="131" spans="1:11" ht="15.75">
      <c r="A131" s="12"/>
      <c r="B131" s="53"/>
      <c r="C131" s="44" t="s">
        <v>125</v>
      </c>
      <c r="D131" s="44"/>
      <c r="E131" s="44"/>
      <c r="F131" s="44"/>
      <c r="G131" s="44"/>
      <c r="H131" s="44"/>
      <c r="I131" s="44"/>
      <c r="J131" s="54"/>
      <c r="K131" s="15"/>
    </row>
    <row r="132" spans="1:11" ht="15.75">
      <c r="A132" s="12"/>
      <c r="B132" s="53"/>
      <c r="C132" s="44" t="s">
        <v>126</v>
      </c>
      <c r="D132" s="44"/>
      <c r="E132" s="44"/>
      <c r="F132" s="44"/>
      <c r="G132" s="44"/>
      <c r="H132" s="44"/>
      <c r="I132" s="44"/>
      <c r="J132" s="54"/>
      <c r="K132" s="15"/>
    </row>
    <row r="133" spans="1:11" ht="15.75">
      <c r="A133" s="12"/>
      <c r="B133" s="55"/>
      <c r="C133" s="56" t="s">
        <v>175</v>
      </c>
      <c r="D133" s="56"/>
      <c r="E133" s="56"/>
      <c r="F133" s="56"/>
      <c r="G133" s="56"/>
      <c r="H133" s="56"/>
      <c r="I133" s="56"/>
      <c r="J133" s="57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>
      <selection activeCell="B8" sqref="B8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3" t="s">
        <v>102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72"/>
    </row>
    <row r="12" spans="1:22" s="2" customFormat="1">
      <c r="A12" s="22"/>
      <c r="B12" s="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2" s="2" customFormat="1" ht="15.75">
      <c r="A13" s="22"/>
      <c r="B13" s="8"/>
      <c r="C13" s="93" t="s">
        <v>269</v>
      </c>
      <c r="D13" s="93"/>
      <c r="E13" s="93"/>
      <c r="F13" s="93"/>
      <c r="G13" s="72"/>
      <c r="H13" s="93" t="s">
        <v>68</v>
      </c>
      <c r="I13" s="93"/>
      <c r="J13" s="93"/>
      <c r="K13" s="93"/>
      <c r="L13" s="72"/>
      <c r="M13" s="93" t="s">
        <v>69</v>
      </c>
      <c r="N13" s="93"/>
      <c r="O13" s="93"/>
      <c r="P13" s="93"/>
      <c r="Q13" s="74"/>
      <c r="R13" s="72"/>
      <c r="S13" s="72"/>
      <c r="T13" s="72"/>
    </row>
    <row r="14" spans="1:22" s="2" customFormat="1" ht="15.75" customHeight="1">
      <c r="A14" s="22"/>
      <c r="B14" s="8"/>
      <c r="C14" s="96" t="s">
        <v>268</v>
      </c>
      <c r="D14" s="96"/>
      <c r="E14" s="94" t="s">
        <v>253</v>
      </c>
      <c r="F14" s="95" t="s">
        <v>309</v>
      </c>
      <c r="G14" s="69"/>
      <c r="H14" s="96" t="s">
        <v>268</v>
      </c>
      <c r="I14" s="96"/>
      <c r="J14" s="94" t="s">
        <v>253</v>
      </c>
      <c r="K14" s="95" t="s">
        <v>309</v>
      </c>
      <c r="L14" s="32"/>
      <c r="M14" s="96" t="s">
        <v>268</v>
      </c>
      <c r="N14" s="96"/>
      <c r="O14" s="94" t="s">
        <v>253</v>
      </c>
      <c r="P14" s="95" t="s">
        <v>309</v>
      </c>
      <c r="Q14" s="76"/>
      <c r="R14" s="69"/>
      <c r="S14" s="73"/>
      <c r="T14" s="73"/>
    </row>
    <row r="15" spans="1:22" s="2" customFormat="1" ht="15.75">
      <c r="A15" s="22"/>
      <c r="B15" s="8"/>
      <c r="C15" s="31">
        <v>2016</v>
      </c>
      <c r="D15" s="31">
        <v>2017</v>
      </c>
      <c r="E15" s="94"/>
      <c r="F15" s="95"/>
      <c r="G15" s="69"/>
      <c r="H15" s="31">
        <v>2016</v>
      </c>
      <c r="I15" s="31">
        <v>2017</v>
      </c>
      <c r="J15" s="94"/>
      <c r="K15" s="95"/>
      <c r="L15" s="32"/>
      <c r="M15" s="31">
        <v>2016</v>
      </c>
      <c r="N15" s="31">
        <v>2017</v>
      </c>
      <c r="O15" s="94"/>
      <c r="P15" s="95"/>
      <c r="Q15" s="76"/>
      <c r="R15" s="69"/>
      <c r="S15" s="73"/>
      <c r="T15" s="73"/>
    </row>
    <row r="16" spans="1:22" s="2" customFormat="1" ht="15.75">
      <c r="A16" s="22"/>
      <c r="B16" s="8"/>
      <c r="C16" s="31"/>
      <c r="D16" s="31"/>
      <c r="E16" s="71"/>
      <c r="F16" s="32"/>
      <c r="G16" s="69"/>
      <c r="H16" s="31"/>
      <c r="I16" s="31"/>
      <c r="J16" s="71"/>
      <c r="K16" s="32"/>
      <c r="L16" s="32"/>
      <c r="M16" s="31"/>
      <c r="N16" s="31"/>
      <c r="O16" s="71"/>
      <c r="P16" s="32"/>
      <c r="Q16" s="76"/>
      <c r="R16" s="69"/>
      <c r="S16" s="73"/>
      <c r="T16" s="73"/>
    </row>
    <row r="17" spans="1:20" s="2" customFormat="1" ht="15.75">
      <c r="A17" s="22"/>
      <c r="B17" s="34" t="s">
        <v>270</v>
      </c>
      <c r="C17" s="35">
        <v>5329</v>
      </c>
      <c r="D17" s="35">
        <v>5639</v>
      </c>
      <c r="E17" s="36">
        <f t="shared" ref="E17:E19" si="0">IF(ISBLANK(D17),"",(IFERROR(((D17/C17-1)*100),"")))</f>
        <v>5.817226496528427</v>
      </c>
      <c r="F17" s="35">
        <v>228337</v>
      </c>
      <c r="G17" s="69"/>
      <c r="H17" s="35">
        <v>2109</v>
      </c>
      <c r="I17" s="35">
        <v>2475</v>
      </c>
      <c r="J17" s="36">
        <f t="shared" ref="J17:J19" si="1">IF(ISBLANK(I17),"",(IFERROR(((I17/H17-1)*100),"")))</f>
        <v>17.354196301564716</v>
      </c>
      <c r="K17" s="35">
        <v>94422</v>
      </c>
      <c r="L17" s="32"/>
      <c r="M17" s="35">
        <v>3220</v>
      </c>
      <c r="N17" s="35">
        <v>3164</v>
      </c>
      <c r="O17" s="36">
        <f t="shared" ref="O17:O19" si="2">IF(ISBLANK(N17),"",(IFERROR(((N17/M17-1)*100),"")))</f>
        <v>-1.7391304347826098</v>
      </c>
      <c r="P17" s="35">
        <v>133915</v>
      </c>
      <c r="Q17" s="76"/>
      <c r="R17" s="69"/>
      <c r="S17" s="73"/>
      <c r="T17" s="73"/>
    </row>
    <row r="18" spans="1:20" s="2" customFormat="1" ht="15.75">
      <c r="A18" s="22"/>
      <c r="B18" s="34" t="s">
        <v>271</v>
      </c>
      <c r="C18" s="35">
        <v>3178</v>
      </c>
      <c r="D18" s="35">
        <v>6295</v>
      </c>
      <c r="E18" s="36">
        <f t="shared" si="0"/>
        <v>98.080553807426057</v>
      </c>
      <c r="F18" s="35">
        <v>234632</v>
      </c>
      <c r="G18" s="69"/>
      <c r="H18" s="35">
        <v>1267</v>
      </c>
      <c r="I18" s="35">
        <v>2603</v>
      </c>
      <c r="J18" s="36">
        <f t="shared" si="1"/>
        <v>105.44593528018945</v>
      </c>
      <c r="K18" s="35">
        <v>97025</v>
      </c>
      <c r="L18" s="32"/>
      <c r="M18" s="35">
        <v>1911</v>
      </c>
      <c r="N18" s="35">
        <v>3692</v>
      </c>
      <c r="O18" s="36">
        <f t="shared" si="2"/>
        <v>93.197278911564624</v>
      </c>
      <c r="P18" s="35">
        <v>137607</v>
      </c>
      <c r="Q18" s="76"/>
      <c r="R18" s="69"/>
      <c r="S18" s="73"/>
      <c r="T18" s="73"/>
    </row>
    <row r="19" spans="1:20" s="2" customFormat="1" ht="15.75">
      <c r="A19" s="22"/>
      <c r="B19" s="34" t="s">
        <v>272</v>
      </c>
      <c r="C19" s="35">
        <v>2900</v>
      </c>
      <c r="D19" s="35">
        <v>10675</v>
      </c>
      <c r="E19" s="36">
        <f t="shared" si="0"/>
        <v>268.10344827586204</v>
      </c>
      <c r="F19" s="35">
        <v>245307</v>
      </c>
      <c r="G19" s="69"/>
      <c r="H19" s="35">
        <v>1214</v>
      </c>
      <c r="I19" s="35">
        <v>4468</v>
      </c>
      <c r="J19" s="36">
        <f t="shared" si="1"/>
        <v>268.03953871499175</v>
      </c>
      <c r="K19" s="35">
        <v>101493</v>
      </c>
      <c r="L19" s="85"/>
      <c r="M19" s="35">
        <v>1686</v>
      </c>
      <c r="N19" s="35">
        <v>6207</v>
      </c>
      <c r="O19" s="36">
        <f t="shared" si="2"/>
        <v>268.14946619217085</v>
      </c>
      <c r="P19" s="35">
        <v>143814</v>
      </c>
      <c r="Q19" s="76"/>
      <c r="R19" s="69"/>
      <c r="S19" s="73"/>
      <c r="T19" s="73"/>
    </row>
    <row r="20" spans="1:20" s="2" customFormat="1" ht="15.75">
      <c r="A20" s="22"/>
      <c r="B20" s="34" t="s">
        <v>273</v>
      </c>
      <c r="C20" s="35">
        <v>3593</v>
      </c>
      <c r="D20" s="35">
        <v>7879</v>
      </c>
      <c r="E20" s="36">
        <f>IF(ISBLANK(D20),"",(IFERROR(((D20/C20-1)*100),"")))</f>
        <v>119.28750347898691</v>
      </c>
      <c r="F20" s="35">
        <v>253186</v>
      </c>
      <c r="G20" s="69"/>
      <c r="H20" s="35">
        <v>1484</v>
      </c>
      <c r="I20" s="35">
        <v>3508</v>
      </c>
      <c r="J20" s="36">
        <f>IF(ISBLANK(I20),"",(IFERROR(((I20/H20-1)*100),"")))</f>
        <v>136.38814016172506</v>
      </c>
      <c r="K20" s="35">
        <v>105001</v>
      </c>
      <c r="L20" s="85"/>
      <c r="M20" s="35">
        <v>2109</v>
      </c>
      <c r="N20" s="35">
        <v>4371</v>
      </c>
      <c r="O20" s="36">
        <f>IF(ISBLANK(N20),"",(IFERROR(((N20/M20-1)*100),"")))</f>
        <v>107.25462304409672</v>
      </c>
      <c r="P20" s="35">
        <v>148185</v>
      </c>
      <c r="Q20" s="76"/>
      <c r="R20" s="69"/>
      <c r="S20" s="73"/>
      <c r="T20" s="73"/>
    </row>
    <row r="21" spans="1:20" s="2" customFormat="1" ht="15.75">
      <c r="A21" s="22"/>
      <c r="B21" s="34" t="s">
        <v>274</v>
      </c>
      <c r="C21" s="35">
        <v>4289</v>
      </c>
      <c r="D21" s="35">
        <v>10068</v>
      </c>
      <c r="E21" s="36">
        <f t="shared" ref="E21:E29" si="3">IF(ISBLANK(D21),"",(IFERROR(((D21/C21-1)*100),"")))</f>
        <v>134.74003264164142</v>
      </c>
      <c r="F21" s="35">
        <v>263254</v>
      </c>
      <c r="G21" s="69"/>
      <c r="H21" s="35">
        <v>1878</v>
      </c>
      <c r="I21" s="35">
        <v>4701</v>
      </c>
      <c r="J21" s="36">
        <f t="shared" ref="J21:J29" si="4">IF(ISBLANK(I21),"",(IFERROR(((I21/H21-1)*100),"")))</f>
        <v>150.31948881789137</v>
      </c>
      <c r="K21" s="35">
        <v>109702</v>
      </c>
      <c r="L21" s="32"/>
      <c r="M21" s="35">
        <v>2411</v>
      </c>
      <c r="N21" s="35">
        <v>5367</v>
      </c>
      <c r="O21" s="36">
        <f t="shared" ref="O21:O29" si="5">IF(ISBLANK(N21),"",(IFERROR(((N21/M21-1)*100),"")))</f>
        <v>122.60472832849439</v>
      </c>
      <c r="P21" s="35">
        <v>153552</v>
      </c>
      <c r="Q21" s="76"/>
      <c r="R21" s="69"/>
      <c r="S21" s="73"/>
      <c r="T21" s="73"/>
    </row>
    <row r="22" spans="1:20" s="2" customFormat="1" ht="15.75">
      <c r="A22" s="22"/>
      <c r="B22" s="34" t="s">
        <v>275</v>
      </c>
      <c r="C22" s="35">
        <v>5949</v>
      </c>
      <c r="D22" s="35">
        <v>10460</v>
      </c>
      <c r="E22" s="36">
        <f t="shared" si="3"/>
        <v>75.827870230290813</v>
      </c>
      <c r="F22" s="35">
        <v>273714</v>
      </c>
      <c r="G22" s="69"/>
      <c r="H22" s="35">
        <v>2421</v>
      </c>
      <c r="I22" s="35">
        <v>4684</v>
      </c>
      <c r="J22" s="36">
        <f t="shared" si="4"/>
        <v>93.473771168938441</v>
      </c>
      <c r="K22" s="35">
        <v>114386</v>
      </c>
      <c r="L22" s="32"/>
      <c r="M22" s="35">
        <v>3528</v>
      </c>
      <c r="N22" s="35">
        <v>5776</v>
      </c>
      <c r="O22" s="36">
        <f t="shared" si="5"/>
        <v>63.718820861677997</v>
      </c>
      <c r="P22" s="35">
        <v>159328</v>
      </c>
      <c r="Q22" s="76"/>
      <c r="R22" s="69"/>
      <c r="S22" s="73"/>
      <c r="T22" s="73"/>
    </row>
    <row r="23" spans="1:20" s="2" customFormat="1" ht="15.75">
      <c r="A23" s="22"/>
      <c r="B23" s="34" t="s">
        <v>276</v>
      </c>
      <c r="C23" s="35">
        <v>9359</v>
      </c>
      <c r="D23" s="102">
        <v>9040</v>
      </c>
      <c r="E23" s="103">
        <f t="shared" si="3"/>
        <v>-3.4084838123731198</v>
      </c>
      <c r="F23" s="102">
        <v>282754</v>
      </c>
      <c r="G23" s="69"/>
      <c r="H23" s="35">
        <v>3862</v>
      </c>
      <c r="I23" s="102">
        <v>3943</v>
      </c>
      <c r="J23" s="103">
        <f t="shared" si="4"/>
        <v>2.0973588814086064</v>
      </c>
      <c r="K23" s="102">
        <v>118329</v>
      </c>
      <c r="L23" s="32"/>
      <c r="M23" s="35">
        <v>5497</v>
      </c>
      <c r="N23" s="102">
        <v>5097</v>
      </c>
      <c r="O23" s="103">
        <f t="shared" si="5"/>
        <v>-7.2766963798435498</v>
      </c>
      <c r="P23" s="102">
        <v>164425</v>
      </c>
      <c r="Q23" s="76"/>
      <c r="R23" s="69"/>
      <c r="S23" s="73"/>
      <c r="T23" s="73"/>
    </row>
    <row r="24" spans="1:20" s="2" customFormat="1" ht="15.75">
      <c r="A24" s="22"/>
      <c r="B24" s="34" t="s">
        <v>277</v>
      </c>
      <c r="C24" s="35">
        <v>13905</v>
      </c>
      <c r="D24" s="35"/>
      <c r="E24" s="36" t="str">
        <f t="shared" si="3"/>
        <v/>
      </c>
      <c r="F24" s="35"/>
      <c r="G24" s="69"/>
      <c r="H24" s="35">
        <v>5749</v>
      </c>
      <c r="I24" s="35"/>
      <c r="J24" s="36" t="str">
        <f t="shared" si="4"/>
        <v/>
      </c>
      <c r="K24" s="35"/>
      <c r="L24" s="32"/>
      <c r="M24" s="35">
        <v>8156</v>
      </c>
      <c r="N24" s="35"/>
      <c r="O24" s="36" t="str">
        <f t="shared" si="5"/>
        <v/>
      </c>
      <c r="P24" s="35"/>
      <c r="Q24" s="76"/>
      <c r="R24" s="69"/>
      <c r="S24" s="73"/>
      <c r="T24" s="73"/>
    </row>
    <row r="25" spans="1:20" s="2" customFormat="1" ht="15.75">
      <c r="A25" s="22"/>
      <c r="B25" s="34" t="s">
        <v>278</v>
      </c>
      <c r="C25" s="35">
        <v>9587</v>
      </c>
      <c r="D25" s="35"/>
      <c r="E25" s="36" t="str">
        <f t="shared" si="3"/>
        <v/>
      </c>
      <c r="F25" s="35"/>
      <c r="G25" s="69"/>
      <c r="H25" s="35">
        <v>4199</v>
      </c>
      <c r="I25" s="35"/>
      <c r="J25" s="36" t="str">
        <f t="shared" si="4"/>
        <v/>
      </c>
      <c r="K25" s="35"/>
      <c r="L25" s="32"/>
      <c r="M25" s="35">
        <v>5388</v>
      </c>
      <c r="N25" s="35"/>
      <c r="O25" s="36" t="str">
        <f t="shared" si="5"/>
        <v/>
      </c>
      <c r="P25" s="35"/>
      <c r="Q25" s="76"/>
      <c r="R25" s="69"/>
      <c r="S25" s="73"/>
      <c r="T25" s="73"/>
    </row>
    <row r="26" spans="1:20" s="2" customFormat="1" ht="15.75">
      <c r="A26" s="22"/>
      <c r="B26" s="34" t="s">
        <v>279</v>
      </c>
      <c r="C26" s="35">
        <v>8365</v>
      </c>
      <c r="D26" s="35"/>
      <c r="E26" s="36" t="str">
        <f t="shared" si="3"/>
        <v/>
      </c>
      <c r="F26" s="35"/>
      <c r="G26" s="69"/>
      <c r="H26" s="35">
        <v>3614</v>
      </c>
      <c r="I26" s="35"/>
      <c r="J26" s="36" t="str">
        <f t="shared" si="4"/>
        <v/>
      </c>
      <c r="K26" s="35"/>
      <c r="L26" s="32"/>
      <c r="M26" s="35">
        <v>4751</v>
      </c>
      <c r="N26" s="35"/>
      <c r="O26" s="36" t="str">
        <f t="shared" si="5"/>
        <v/>
      </c>
      <c r="P26" s="35"/>
      <c r="Q26" s="76"/>
      <c r="R26" s="69"/>
      <c r="S26" s="73"/>
      <c r="T26" s="73"/>
    </row>
    <row r="27" spans="1:20" s="2" customFormat="1" ht="15.75">
      <c r="A27" s="22"/>
      <c r="B27" s="34" t="s">
        <v>280</v>
      </c>
      <c r="C27" s="35">
        <v>7536</v>
      </c>
      <c r="D27" s="35"/>
      <c r="E27" s="36" t="str">
        <f t="shared" si="3"/>
        <v/>
      </c>
      <c r="F27" s="35"/>
      <c r="G27" s="69"/>
      <c r="H27" s="35">
        <v>3374</v>
      </c>
      <c r="I27" s="35"/>
      <c r="J27" s="36" t="str">
        <f t="shared" si="4"/>
        <v/>
      </c>
      <c r="K27" s="35"/>
      <c r="L27" s="32"/>
      <c r="M27" s="35">
        <v>4162</v>
      </c>
      <c r="N27" s="35"/>
      <c r="O27" s="36" t="str">
        <f t="shared" si="5"/>
        <v/>
      </c>
      <c r="P27" s="35"/>
      <c r="Q27" s="76"/>
      <c r="R27" s="69"/>
      <c r="S27" s="73"/>
      <c r="T27" s="73"/>
    </row>
    <row r="28" spans="1:20" s="2" customFormat="1" ht="15.75">
      <c r="A28" s="22"/>
      <c r="B28" s="34" t="s">
        <v>281</v>
      </c>
      <c r="C28" s="35">
        <v>5491</v>
      </c>
      <c r="D28" s="35"/>
      <c r="E28" s="36" t="str">
        <f t="shared" si="3"/>
        <v/>
      </c>
      <c r="F28" s="35"/>
      <c r="G28" s="69"/>
      <c r="H28" s="35">
        <v>2471</v>
      </c>
      <c r="I28" s="35"/>
      <c r="J28" s="36" t="str">
        <f t="shared" si="4"/>
        <v/>
      </c>
      <c r="K28" s="35"/>
      <c r="L28" s="32"/>
      <c r="M28" s="35">
        <v>3020</v>
      </c>
      <c r="N28" s="35"/>
      <c r="O28" s="36" t="str">
        <f t="shared" si="5"/>
        <v/>
      </c>
      <c r="P28" s="35"/>
      <c r="Q28" s="76"/>
      <c r="R28" s="69"/>
      <c r="S28" s="73"/>
      <c r="T28" s="73"/>
    </row>
    <row r="29" spans="1:20" s="91" customFormat="1" ht="15.75">
      <c r="A29" s="89"/>
      <c r="B29" s="40" t="s">
        <v>282</v>
      </c>
      <c r="C29" s="78">
        <f>SUM(C17:C28)</f>
        <v>79481</v>
      </c>
      <c r="D29" s="78">
        <f>SUM(D17:D28)</f>
        <v>60056</v>
      </c>
      <c r="E29" s="77">
        <f t="shared" si="3"/>
        <v>-24.439803223411882</v>
      </c>
      <c r="F29" s="78"/>
      <c r="G29" s="82"/>
      <c r="H29" s="78">
        <f>SUM(H17:H28)</f>
        <v>33642</v>
      </c>
      <c r="I29" s="78">
        <f>SUM(I17:I28)</f>
        <v>26382</v>
      </c>
      <c r="J29" s="77">
        <f t="shared" si="4"/>
        <v>-21.58016764758338</v>
      </c>
      <c r="K29" s="78"/>
      <c r="L29" s="82"/>
      <c r="M29" s="78">
        <f>SUM(M17:M28)</f>
        <v>45839</v>
      </c>
      <c r="N29" s="78">
        <f>SUM(N17:N28)</f>
        <v>33674</v>
      </c>
      <c r="O29" s="77">
        <f t="shared" si="5"/>
        <v>-26.538537053600642</v>
      </c>
      <c r="P29" s="78"/>
      <c r="Q29" s="90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284</v>
      </c>
      <c r="C32" s="78">
        <f>SUM(C17:C23)</f>
        <v>34597</v>
      </c>
      <c r="D32" s="78">
        <f>SUM(D17:D23)</f>
        <v>60056</v>
      </c>
      <c r="E32" s="77">
        <f>(D32/C32-1)*100</f>
        <v>73.587305257681308</v>
      </c>
      <c r="G32" s="21"/>
      <c r="H32" s="78">
        <f>SUM(H17:H23)</f>
        <v>14235</v>
      </c>
      <c r="I32" s="78">
        <f>SUM(I17:I23)</f>
        <v>26382</v>
      </c>
      <c r="J32" s="77">
        <f>(I32/H32-1)*100</f>
        <v>85.331928345626977</v>
      </c>
      <c r="K32" s="21"/>
      <c r="L32" s="21"/>
      <c r="M32" s="78">
        <f>SUM(M17:M23)</f>
        <v>20362</v>
      </c>
      <c r="N32" s="78">
        <f>SUM(N17:N23)</f>
        <v>33674</v>
      </c>
      <c r="O32" s="77">
        <f>(N32/M32-1)*100</f>
        <v>65.376682054807972</v>
      </c>
      <c r="P32" s="21"/>
      <c r="Q32" s="23"/>
    </row>
    <row r="33" spans="1:17" s="2" customFormat="1" ht="15.75">
      <c r="A33" s="22"/>
      <c r="B33" s="40" t="s">
        <v>283</v>
      </c>
      <c r="C33" s="79"/>
      <c r="D33" s="77">
        <f>(D32/C32-1)*100</f>
        <v>73.587305257681308</v>
      </c>
      <c r="E33" s="21"/>
      <c r="F33" s="79"/>
      <c r="G33" s="21"/>
      <c r="H33" s="79"/>
      <c r="I33" s="77">
        <f>(I32/H32-1)*100</f>
        <v>85.331928345626977</v>
      </c>
      <c r="J33" s="21"/>
      <c r="K33" s="21"/>
      <c r="L33" s="21"/>
      <c r="M33" s="79"/>
      <c r="N33" s="77">
        <f>(N32/M32-1)*100</f>
        <v>65.376682054807972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302</v>
      </c>
      <c r="D40" s="84">
        <f>C23</f>
        <v>9359</v>
      </c>
      <c r="E40" s="84">
        <f>D23</f>
        <v>9040</v>
      </c>
      <c r="F40" s="21"/>
      <c r="G40" s="21"/>
      <c r="H40" s="21" t="s">
        <v>302</v>
      </c>
      <c r="I40" s="84">
        <f>H23</f>
        <v>3862</v>
      </c>
      <c r="J40" s="84">
        <f>I23</f>
        <v>3943</v>
      </c>
      <c r="K40" s="21"/>
      <c r="L40" s="21"/>
      <c r="M40" s="21" t="s">
        <v>302</v>
      </c>
      <c r="N40" s="84">
        <f>M23</f>
        <v>5497</v>
      </c>
      <c r="O40" s="84">
        <f>N23</f>
        <v>5097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B23</f>
        <v xml:space="preserve">  Julio</v>
      </c>
      <c r="E41" s="21"/>
      <c r="F41" s="21"/>
      <c r="G41" s="21"/>
      <c r="H41" s="21" t="s">
        <v>303</v>
      </c>
      <c r="I41" s="21" t="str">
        <f>B23</f>
        <v xml:space="preserve">  Julio</v>
      </c>
      <c r="J41" s="21"/>
      <c r="K41" s="21"/>
      <c r="L41" s="21"/>
      <c r="M41" s="21" t="str">
        <f>B20</f>
        <v xml:space="preserve">  Abril</v>
      </c>
      <c r="N41" s="21" t="str">
        <f>B23</f>
        <v xml:space="preserve">  Julio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72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9" customFormat="1" ht="15.75">
      <c r="A11" s="67"/>
      <c r="B11" s="68"/>
      <c r="C11" s="93" t="s">
        <v>103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68"/>
    </row>
    <row r="12" spans="1:20" s="69" customForma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0" s="69" customFormat="1" ht="15.75">
      <c r="A13" s="67"/>
      <c r="B13" s="68"/>
      <c r="C13" s="93" t="s">
        <v>84</v>
      </c>
      <c r="D13" s="93"/>
      <c r="E13" s="93"/>
      <c r="F13" s="93"/>
      <c r="G13" s="72"/>
      <c r="H13" s="93" t="s">
        <v>72</v>
      </c>
      <c r="I13" s="93"/>
      <c r="J13" s="93"/>
      <c r="K13" s="93"/>
      <c r="L13" s="72"/>
      <c r="M13" s="93" t="s">
        <v>73</v>
      </c>
      <c r="N13" s="93"/>
      <c r="O13" s="93"/>
      <c r="P13" s="93"/>
      <c r="Q13" s="74"/>
      <c r="R13" s="72"/>
      <c r="S13" s="72"/>
      <c r="T13" s="68"/>
    </row>
    <row r="14" spans="1:20" s="69" customFormat="1" ht="15.75" customHeight="1">
      <c r="A14" s="67"/>
      <c r="B14" s="70"/>
      <c r="C14" s="96" t="s">
        <v>268</v>
      </c>
      <c r="D14" s="96"/>
      <c r="E14" s="94" t="s">
        <v>253</v>
      </c>
      <c r="F14" s="95" t="s">
        <v>309</v>
      </c>
      <c r="H14" s="96" t="s">
        <v>268</v>
      </c>
      <c r="I14" s="96"/>
      <c r="J14" s="94" t="s">
        <v>253</v>
      </c>
      <c r="K14" s="95" t="s">
        <v>309</v>
      </c>
      <c r="L14" s="32"/>
      <c r="M14" s="96" t="s">
        <v>268</v>
      </c>
      <c r="N14" s="96"/>
      <c r="O14" s="94" t="s">
        <v>253</v>
      </c>
      <c r="P14" s="95" t="s">
        <v>309</v>
      </c>
      <c r="Q14" s="75"/>
      <c r="R14" s="73"/>
      <c r="S14" s="73"/>
      <c r="T14" s="68"/>
    </row>
    <row r="15" spans="1:20" s="69" customFormat="1" ht="15.75">
      <c r="A15" s="67"/>
      <c r="B15" s="70"/>
      <c r="C15" s="31">
        <v>2016</v>
      </c>
      <c r="D15" s="31">
        <v>2017</v>
      </c>
      <c r="E15" s="94"/>
      <c r="F15" s="95"/>
      <c r="H15" s="31">
        <v>2016</v>
      </c>
      <c r="I15" s="31">
        <v>2017</v>
      </c>
      <c r="J15" s="94"/>
      <c r="K15" s="95"/>
      <c r="L15" s="32"/>
      <c r="M15" s="31">
        <v>2016</v>
      </c>
      <c r="N15" s="31">
        <v>2017</v>
      </c>
      <c r="O15" s="94"/>
      <c r="P15" s="95"/>
      <c r="Q15" s="75"/>
      <c r="R15" s="73"/>
      <c r="S15" s="73"/>
      <c r="T15" s="68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0"/>
      <c r="R16" s="2"/>
      <c r="S16" s="2"/>
      <c r="T16" s="2"/>
    </row>
    <row r="17" spans="1:19" s="2" customFormat="1" ht="15.75">
      <c r="A17" s="22"/>
      <c r="B17" s="34" t="s">
        <v>270</v>
      </c>
      <c r="C17" s="35">
        <v>2891</v>
      </c>
      <c r="D17" s="35">
        <v>2898</v>
      </c>
      <c r="E17" s="36">
        <f t="shared" ref="E17:E19" si="0">IF(ISBLANK(D17),"",(IFERROR(((D17/C17-1)*100),"")))</f>
        <v>0.2421307506053294</v>
      </c>
      <c r="F17" s="35">
        <v>109908</v>
      </c>
      <c r="G17" s="69"/>
      <c r="H17" s="35">
        <v>1910</v>
      </c>
      <c r="I17" s="35">
        <v>2051</v>
      </c>
      <c r="J17" s="36">
        <f t="shared" ref="J17:J19" si="1">IF(ISBLANK(I17),"",(IFERROR(((I17/H17-1)*100),"")))</f>
        <v>7.3821989528795706</v>
      </c>
      <c r="K17" s="35">
        <v>89190</v>
      </c>
      <c r="L17" s="32"/>
      <c r="M17" s="35">
        <v>503</v>
      </c>
      <c r="N17" s="35">
        <v>622</v>
      </c>
      <c r="O17" s="36">
        <f t="shared" ref="O17:O19" si="2">IF(ISBLANK(N17),"",(IFERROR(((N17/M17-1)*100),"")))</f>
        <v>23.658051689860837</v>
      </c>
      <c r="P17" s="35">
        <v>28977</v>
      </c>
      <c r="Q17" s="76"/>
      <c r="R17" s="73"/>
      <c r="S17" s="73"/>
    </row>
    <row r="18" spans="1:19" s="2" customFormat="1" ht="15.75">
      <c r="A18" s="22"/>
      <c r="B18" s="34" t="s">
        <v>271</v>
      </c>
      <c r="C18" s="35">
        <v>1764</v>
      </c>
      <c r="D18" s="35">
        <v>3292</v>
      </c>
      <c r="E18" s="36">
        <f t="shared" si="0"/>
        <v>86.621315192743765</v>
      </c>
      <c r="F18" s="35">
        <v>113200</v>
      </c>
      <c r="G18" s="69"/>
      <c r="H18" s="35">
        <v>1120</v>
      </c>
      <c r="I18" s="35">
        <v>2224</v>
      </c>
      <c r="J18" s="36">
        <f t="shared" si="1"/>
        <v>98.571428571428584</v>
      </c>
      <c r="K18" s="35">
        <v>91414</v>
      </c>
      <c r="L18" s="32"/>
      <c r="M18" s="35">
        <v>287</v>
      </c>
      <c r="N18" s="35">
        <v>698</v>
      </c>
      <c r="O18" s="36">
        <f t="shared" si="2"/>
        <v>143.20557491289199</v>
      </c>
      <c r="P18" s="35">
        <v>29675</v>
      </c>
      <c r="Q18" s="76"/>
      <c r="R18" s="73"/>
      <c r="S18" s="73"/>
    </row>
    <row r="19" spans="1:19" s="2" customFormat="1" ht="15.75">
      <c r="A19" s="22"/>
      <c r="B19" s="34" t="s">
        <v>272</v>
      </c>
      <c r="C19" s="35">
        <v>1580</v>
      </c>
      <c r="D19" s="35">
        <v>5484</v>
      </c>
      <c r="E19" s="36">
        <f t="shared" si="0"/>
        <v>247.08860759493669</v>
      </c>
      <c r="F19" s="35">
        <v>118684</v>
      </c>
      <c r="G19" s="69"/>
      <c r="H19" s="35">
        <v>1052</v>
      </c>
      <c r="I19" s="35">
        <v>3754</v>
      </c>
      <c r="J19" s="36">
        <f t="shared" si="1"/>
        <v>256.84410646387835</v>
      </c>
      <c r="K19" s="35">
        <v>95168</v>
      </c>
      <c r="L19" s="85"/>
      <c r="M19" s="35">
        <v>261</v>
      </c>
      <c r="N19" s="35">
        <v>1257</v>
      </c>
      <c r="O19" s="36">
        <f t="shared" si="2"/>
        <v>381.60919540229889</v>
      </c>
      <c r="P19" s="35">
        <v>30932</v>
      </c>
      <c r="Q19" s="76"/>
      <c r="R19" s="73"/>
      <c r="S19" s="73"/>
    </row>
    <row r="20" spans="1:19" s="2" customFormat="1" ht="15.75">
      <c r="A20" s="22"/>
      <c r="B20" s="34" t="s">
        <v>273</v>
      </c>
      <c r="C20" s="35">
        <v>1940</v>
      </c>
      <c r="D20" s="35">
        <v>4051</v>
      </c>
      <c r="E20" s="36">
        <f>IF(ISBLANK(D20),"",(IFERROR(((D20/C20-1)*100),"")))</f>
        <v>108.81443298969073</v>
      </c>
      <c r="F20" s="35">
        <v>122735</v>
      </c>
      <c r="G20" s="69"/>
      <c r="H20" s="35">
        <v>1298</v>
      </c>
      <c r="I20" s="35">
        <v>2712</v>
      </c>
      <c r="J20" s="36">
        <f>IF(ISBLANK(I20),"",(IFERROR(((I20/H20-1)*100),"")))</f>
        <v>108.93682588597842</v>
      </c>
      <c r="K20" s="35">
        <v>97880</v>
      </c>
      <c r="L20" s="85"/>
      <c r="M20" s="35">
        <v>349</v>
      </c>
      <c r="N20" s="35">
        <v>948</v>
      </c>
      <c r="O20" s="36">
        <f>IF(ISBLANK(N20),"",(IFERROR(((N20/M20-1)*100),"")))</f>
        <v>171.63323782234957</v>
      </c>
      <c r="P20" s="35">
        <v>31880</v>
      </c>
      <c r="Q20" s="76"/>
      <c r="R20" s="73"/>
      <c r="S20" s="73"/>
    </row>
    <row r="21" spans="1:19" s="2" customFormat="1" ht="15.75">
      <c r="A21" s="22"/>
      <c r="B21" s="34" t="s">
        <v>274</v>
      </c>
      <c r="C21" s="35">
        <v>2102</v>
      </c>
      <c r="D21" s="35">
        <v>5032</v>
      </c>
      <c r="E21" s="36">
        <f t="shared" ref="E21:E29" si="3">IF(ISBLANK(D21),"",(IFERROR(((D21/C21-1)*100),"")))</f>
        <v>139.39105613701236</v>
      </c>
      <c r="F21" s="35">
        <v>127767</v>
      </c>
      <c r="G21" s="69"/>
      <c r="H21" s="35">
        <v>1648</v>
      </c>
      <c r="I21" s="35">
        <v>3547</v>
      </c>
      <c r="J21" s="36">
        <f t="shared" ref="J21:J29" si="4">IF(ISBLANK(I21),"",(IFERROR(((I21/H21-1)*100),"")))</f>
        <v>115.23058252427182</v>
      </c>
      <c r="K21" s="35">
        <v>101427</v>
      </c>
      <c r="L21" s="32"/>
      <c r="M21" s="35">
        <v>523</v>
      </c>
      <c r="N21" s="35">
        <v>1328</v>
      </c>
      <c r="O21" s="36">
        <f t="shared" ref="O21:O29" si="5">IF(ISBLANK(N21),"",(IFERROR(((N21/M21-1)*100),"")))</f>
        <v>153.91969407265776</v>
      </c>
      <c r="P21" s="35">
        <v>33208</v>
      </c>
      <c r="Q21" s="76"/>
      <c r="R21" s="73"/>
      <c r="S21" s="73"/>
    </row>
    <row r="22" spans="1:19" s="2" customFormat="1" ht="15.75">
      <c r="A22" s="22"/>
      <c r="B22" s="34" t="s">
        <v>275</v>
      </c>
      <c r="C22" s="35">
        <v>3014</v>
      </c>
      <c r="D22" s="35">
        <v>5515</v>
      </c>
      <c r="E22" s="36">
        <f t="shared" si="3"/>
        <v>82.9794293297943</v>
      </c>
      <c r="F22" s="35">
        <v>133282</v>
      </c>
      <c r="G22" s="69"/>
      <c r="H22" s="35">
        <v>2203</v>
      </c>
      <c r="I22" s="35">
        <v>3593</v>
      </c>
      <c r="J22" s="36">
        <f t="shared" si="4"/>
        <v>63.09577848388561</v>
      </c>
      <c r="K22" s="35">
        <v>105020</v>
      </c>
      <c r="L22" s="32"/>
      <c r="M22" s="35">
        <v>706</v>
      </c>
      <c r="N22" s="35">
        <v>1178</v>
      </c>
      <c r="O22" s="36">
        <f t="shared" si="5"/>
        <v>66.855524079320119</v>
      </c>
      <c r="P22" s="35">
        <v>34386</v>
      </c>
      <c r="Q22" s="76"/>
      <c r="R22" s="73"/>
      <c r="S22" s="73"/>
    </row>
    <row r="23" spans="1:19" s="2" customFormat="1" ht="15.75">
      <c r="A23" s="22"/>
      <c r="B23" s="34" t="s">
        <v>276</v>
      </c>
      <c r="C23" s="35">
        <v>4613</v>
      </c>
      <c r="D23" s="102">
        <v>4688</v>
      </c>
      <c r="E23" s="103">
        <f t="shared" si="3"/>
        <v>1.6258400173422949</v>
      </c>
      <c r="F23" s="102">
        <v>137970</v>
      </c>
      <c r="G23" s="69"/>
      <c r="H23" s="35">
        <v>3465</v>
      </c>
      <c r="I23" s="102">
        <v>3278</v>
      </c>
      <c r="J23" s="103">
        <f t="shared" si="4"/>
        <v>-5.3968253968253999</v>
      </c>
      <c r="K23" s="102">
        <v>108298</v>
      </c>
      <c r="L23" s="32"/>
      <c r="M23" s="35">
        <v>1202</v>
      </c>
      <c r="N23" s="102">
        <v>970</v>
      </c>
      <c r="O23" s="103">
        <f t="shared" si="5"/>
        <v>-19.301164725457575</v>
      </c>
      <c r="P23" s="102">
        <v>35356</v>
      </c>
      <c r="Q23" s="76"/>
      <c r="R23" s="73"/>
      <c r="S23" s="73"/>
    </row>
    <row r="24" spans="1:19" s="2" customFormat="1" ht="15.75">
      <c r="A24" s="22"/>
      <c r="B24" s="34" t="s">
        <v>277</v>
      </c>
      <c r="C24" s="35">
        <v>6970</v>
      </c>
      <c r="D24" s="35"/>
      <c r="E24" s="36" t="str">
        <f t="shared" si="3"/>
        <v/>
      </c>
      <c r="F24" s="35"/>
      <c r="G24" s="69"/>
      <c r="H24" s="35">
        <v>5261</v>
      </c>
      <c r="I24" s="35"/>
      <c r="J24" s="36" t="str">
        <f t="shared" si="4"/>
        <v/>
      </c>
      <c r="K24" s="35"/>
      <c r="L24" s="32"/>
      <c r="M24" s="35">
        <v>1560</v>
      </c>
      <c r="N24" s="35"/>
      <c r="O24" s="36" t="str">
        <f t="shared" si="5"/>
        <v/>
      </c>
      <c r="P24" s="35"/>
      <c r="Q24" s="76"/>
      <c r="R24" s="73"/>
      <c r="S24" s="73"/>
    </row>
    <row r="25" spans="1:19" s="2" customFormat="1" ht="15.75">
      <c r="A25" s="22"/>
      <c r="B25" s="34" t="s">
        <v>278</v>
      </c>
      <c r="C25" s="35">
        <v>4623</v>
      </c>
      <c r="D25" s="35"/>
      <c r="E25" s="36" t="str">
        <f t="shared" si="3"/>
        <v/>
      </c>
      <c r="F25" s="35"/>
      <c r="G25" s="69"/>
      <c r="H25" s="35">
        <v>3688</v>
      </c>
      <c r="I25" s="35"/>
      <c r="J25" s="36" t="str">
        <f t="shared" si="4"/>
        <v/>
      </c>
      <c r="K25" s="35"/>
      <c r="L25" s="32"/>
      <c r="M25" s="35">
        <v>1198</v>
      </c>
      <c r="N25" s="35"/>
      <c r="O25" s="36" t="str">
        <f t="shared" si="5"/>
        <v/>
      </c>
      <c r="P25" s="35"/>
      <c r="Q25" s="76"/>
      <c r="R25" s="73"/>
      <c r="S25" s="73"/>
    </row>
    <row r="26" spans="1:19" s="2" customFormat="1" ht="15.75">
      <c r="A26" s="22"/>
      <c r="B26" s="34" t="s">
        <v>279</v>
      </c>
      <c r="C26" s="35">
        <v>4003</v>
      </c>
      <c r="D26" s="35"/>
      <c r="E26" s="36" t="str">
        <f t="shared" si="3"/>
        <v/>
      </c>
      <c r="F26" s="35"/>
      <c r="G26" s="69"/>
      <c r="H26" s="35">
        <v>3175</v>
      </c>
      <c r="I26" s="35"/>
      <c r="J26" s="36" t="str">
        <f t="shared" si="4"/>
        <v/>
      </c>
      <c r="K26" s="35"/>
      <c r="L26" s="32"/>
      <c r="M26" s="35">
        <v>1083</v>
      </c>
      <c r="N26" s="35"/>
      <c r="O26" s="36" t="str">
        <f t="shared" si="5"/>
        <v/>
      </c>
      <c r="P26" s="35"/>
      <c r="Q26" s="76"/>
      <c r="R26" s="73"/>
      <c r="S26" s="73"/>
    </row>
    <row r="27" spans="1:19" s="2" customFormat="1" ht="15.75">
      <c r="A27" s="22"/>
      <c r="B27" s="34" t="s">
        <v>280</v>
      </c>
      <c r="C27" s="35">
        <v>3517</v>
      </c>
      <c r="D27" s="35"/>
      <c r="E27" s="36" t="str">
        <f t="shared" si="3"/>
        <v/>
      </c>
      <c r="F27" s="35"/>
      <c r="G27" s="69"/>
      <c r="H27" s="35">
        <v>2790</v>
      </c>
      <c r="I27" s="35"/>
      <c r="J27" s="36" t="str">
        <f t="shared" si="4"/>
        <v/>
      </c>
      <c r="K27" s="35"/>
      <c r="L27" s="32"/>
      <c r="M27" s="35">
        <v>1054</v>
      </c>
      <c r="N27" s="35"/>
      <c r="O27" s="36" t="str">
        <f t="shared" si="5"/>
        <v/>
      </c>
      <c r="P27" s="35"/>
      <c r="Q27" s="76"/>
      <c r="R27" s="73"/>
      <c r="S27" s="73"/>
    </row>
    <row r="28" spans="1:19" s="2" customFormat="1" ht="15.75">
      <c r="A28" s="22"/>
      <c r="B28" s="34" t="s">
        <v>281</v>
      </c>
      <c r="C28" s="35">
        <v>2634</v>
      </c>
      <c r="D28" s="35"/>
      <c r="E28" s="36" t="str">
        <f t="shared" si="3"/>
        <v/>
      </c>
      <c r="F28" s="35"/>
      <c r="G28" s="69"/>
      <c r="H28" s="35">
        <v>1989</v>
      </c>
      <c r="I28" s="35"/>
      <c r="J28" s="36" t="str">
        <f t="shared" si="4"/>
        <v/>
      </c>
      <c r="K28" s="35"/>
      <c r="L28" s="32"/>
      <c r="M28" s="35">
        <v>750</v>
      </c>
      <c r="N28" s="35"/>
      <c r="O28" s="36" t="str">
        <f t="shared" si="5"/>
        <v/>
      </c>
      <c r="P28" s="35"/>
      <c r="Q28" s="76"/>
      <c r="R28" s="73"/>
      <c r="S28" s="73"/>
    </row>
    <row r="29" spans="1:19" s="91" customFormat="1" ht="15.75">
      <c r="A29" s="89"/>
      <c r="B29" s="40" t="s">
        <v>282</v>
      </c>
      <c r="C29" s="78">
        <f>SUM(C17:C28)</f>
        <v>39651</v>
      </c>
      <c r="D29" s="78">
        <f>SUM(D17:D28)</f>
        <v>30960</v>
      </c>
      <c r="E29" s="77">
        <f t="shared" si="3"/>
        <v>-21.918741015359011</v>
      </c>
      <c r="F29" s="78">
        <f t="shared" ref="F29" si="6">IF(ISBLANK(D29),"",(IFERROR(((D29+F28)),"")))</f>
        <v>30960</v>
      </c>
      <c r="G29" s="82"/>
      <c r="H29" s="78">
        <f>SUM(H17:H28)</f>
        <v>29599</v>
      </c>
      <c r="I29" s="78">
        <f>SUM(I17:I28)</f>
        <v>21159</v>
      </c>
      <c r="J29" s="77">
        <f t="shared" si="4"/>
        <v>-28.514476840433801</v>
      </c>
      <c r="K29" s="78">
        <f t="shared" ref="K29" si="7">IF(ISBLANK(I29),"",(IFERROR(((I29+K28)),"")))</f>
        <v>21159</v>
      </c>
      <c r="L29" s="82"/>
      <c r="M29" s="78">
        <f>SUM(M17:M28)</f>
        <v>9476</v>
      </c>
      <c r="N29" s="78">
        <f>SUM(N17:N28)</f>
        <v>7001</v>
      </c>
      <c r="O29" s="77">
        <f t="shared" si="5"/>
        <v>-26.118615449556771</v>
      </c>
      <c r="P29" s="78">
        <f t="shared" ref="P29" si="8">IF(ISBLANK(N29),"",(IFERROR(((N29+P28)),"")))</f>
        <v>7001</v>
      </c>
      <c r="Q29" s="90"/>
    </row>
    <row r="30" spans="1:19" s="2" customFormat="1">
      <c r="A30" s="22"/>
      <c r="B30" s="8"/>
      <c r="C30" s="21"/>
      <c r="D30" s="21"/>
      <c r="E30" s="21"/>
      <c r="F30" s="21" t="s">
        <v>304</v>
      </c>
      <c r="G30" s="21"/>
      <c r="H30" s="21"/>
      <c r="I30" s="21"/>
      <c r="J30" s="21"/>
      <c r="K30" s="21" t="s">
        <v>304</v>
      </c>
      <c r="L30" s="21"/>
      <c r="M30" s="21"/>
      <c r="N30" s="21"/>
      <c r="O30" s="21"/>
      <c r="P30" s="21" t="s">
        <v>304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40" t="s">
        <v>284</v>
      </c>
      <c r="C32" s="78">
        <f>SUM(C17:C23)</f>
        <v>17904</v>
      </c>
      <c r="D32" s="78">
        <f>SUM(D17:D23)</f>
        <v>30960</v>
      </c>
      <c r="E32" s="77">
        <f>(D32/C32-1)*100</f>
        <v>72.922252010723867</v>
      </c>
      <c r="G32" s="21"/>
      <c r="H32" s="78">
        <f>SUM(H17:H23)</f>
        <v>12696</v>
      </c>
      <c r="I32" s="78">
        <f>SUM(I17:I23)</f>
        <v>21159</v>
      </c>
      <c r="J32" s="77">
        <f>(I32/H32-1)*100</f>
        <v>66.65879017013232</v>
      </c>
      <c r="K32" s="21"/>
      <c r="L32" s="21"/>
      <c r="M32" s="78">
        <f>SUM(M17:M23)</f>
        <v>3831</v>
      </c>
      <c r="N32" s="78">
        <f>SUM(N17:N23)</f>
        <v>7001</v>
      </c>
      <c r="O32" s="77">
        <f>(N32/M32-1)*100</f>
        <v>82.74601931610546</v>
      </c>
      <c r="P32" s="21"/>
      <c r="Q32" s="23"/>
    </row>
    <row r="33" spans="1:17" s="2" customFormat="1" ht="15.75">
      <c r="A33" s="22"/>
      <c r="B33" s="40" t="s">
        <v>283</v>
      </c>
      <c r="C33" s="79"/>
      <c r="D33" s="77">
        <f>(D32/C32-1)*100</f>
        <v>72.922252010723867</v>
      </c>
      <c r="E33" s="21"/>
      <c r="F33" s="79"/>
      <c r="G33" s="21"/>
      <c r="H33" s="79"/>
      <c r="I33" s="77">
        <f>(I32/H32-1)*100</f>
        <v>66.65879017013232</v>
      </c>
      <c r="J33" s="21"/>
      <c r="K33" s="21"/>
      <c r="L33" s="21"/>
      <c r="M33" s="79"/>
      <c r="N33" s="77">
        <f>(N32/M32-1)*100</f>
        <v>82.74601931610546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302</v>
      </c>
      <c r="D40" s="84">
        <f>C23</f>
        <v>4613</v>
      </c>
      <c r="E40" s="84">
        <f>D23</f>
        <v>4688</v>
      </c>
      <c r="F40" s="21"/>
      <c r="G40" s="21"/>
      <c r="H40" s="21" t="s">
        <v>302</v>
      </c>
      <c r="I40" s="84">
        <f>H23</f>
        <v>3465</v>
      </c>
      <c r="J40" s="84">
        <f>I23</f>
        <v>3278</v>
      </c>
      <c r="K40" s="21"/>
      <c r="L40" s="21"/>
      <c r="M40" s="21" t="s">
        <v>302</v>
      </c>
      <c r="N40" s="84">
        <f>M23</f>
        <v>1202</v>
      </c>
      <c r="O40" s="84">
        <f>N23</f>
        <v>970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B23</f>
        <v xml:space="preserve">  Julio</v>
      </c>
      <c r="E41" s="21"/>
      <c r="F41" s="21"/>
      <c r="G41" s="21"/>
      <c r="H41" s="21" t="s">
        <v>303</v>
      </c>
      <c r="I41" s="21" t="str">
        <f>B23</f>
        <v xml:space="preserve">  Julio</v>
      </c>
      <c r="J41" s="21"/>
      <c r="K41" s="21"/>
      <c r="L41" s="21"/>
      <c r="M41" s="21" t="str">
        <f>B20</f>
        <v xml:space="preserve">  Abril</v>
      </c>
      <c r="N41" s="21" t="str">
        <f>B23</f>
        <v xml:space="preserve">  Julio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S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7" t="s">
        <v>104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254</v>
      </c>
      <c r="C13" s="98" t="s">
        <v>314</v>
      </c>
      <c r="D13" s="98"/>
      <c r="E13" s="95" t="s">
        <v>253</v>
      </c>
      <c r="F13" s="95" t="s">
        <v>305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19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9" ht="15.75">
      <c r="A16" s="12"/>
      <c r="B16" s="34" t="s">
        <v>25</v>
      </c>
      <c r="C16" s="35">
        <v>3</v>
      </c>
      <c r="D16" s="35">
        <v>4</v>
      </c>
      <c r="E16" s="36">
        <f t="shared" ref="E16:E50" si="0">IF(ISBLANK(D16),"",(IFERROR(((D16/C16-1)*100),"")))</f>
        <v>33.333333333333329</v>
      </c>
      <c r="F16" s="36">
        <f>+(D16*100)/$D$50</f>
        <v>4.4247787610619468E-2</v>
      </c>
      <c r="G16" s="35">
        <v>7</v>
      </c>
      <c r="H16" s="35">
        <v>19</v>
      </c>
      <c r="I16" s="36">
        <f t="shared" ref="I16:I50" si="1">IF(ISBLANK(H16),"",(IFERROR(((H16/G16-1)*100),"")))</f>
        <v>171.42857142857144</v>
      </c>
      <c r="J16" s="36">
        <f>+(H16*100)/$H$50</f>
        <v>3.1637138670574133E-2</v>
      </c>
      <c r="K16" s="81"/>
      <c r="L16" s="35">
        <v>90</v>
      </c>
      <c r="M16" s="36">
        <f>+(L16*100)/$L$50</f>
        <v>3.1829788438006185E-2</v>
      </c>
      <c r="N16" s="15"/>
    </row>
    <row r="17" spans="1:14" ht="15.75">
      <c r="A17" s="12"/>
      <c r="B17" s="34" t="s">
        <v>0</v>
      </c>
      <c r="C17" s="35">
        <v>2205</v>
      </c>
      <c r="D17" s="35">
        <v>2160</v>
      </c>
      <c r="E17" s="36">
        <f t="shared" si="0"/>
        <v>-2.0408163265306145</v>
      </c>
      <c r="F17" s="36">
        <f t="shared" ref="F17:F48" si="2">+(D17*100)/$D$50</f>
        <v>23.893805309734514</v>
      </c>
      <c r="G17" s="35">
        <v>7586</v>
      </c>
      <c r="H17" s="35">
        <v>15146</v>
      </c>
      <c r="I17" s="36">
        <f t="shared" si="1"/>
        <v>99.657263379910361</v>
      </c>
      <c r="J17" s="36">
        <f t="shared" ref="J17:J48" si="3">+(H17*100)/$H$50</f>
        <v>25.21979485813241</v>
      </c>
      <c r="K17" s="81"/>
      <c r="L17" s="35">
        <v>61954</v>
      </c>
      <c r="M17" s="36">
        <f t="shared" ref="M17:M47" si="4">+(L17*100)/$L$50</f>
        <v>21.910919032091499</v>
      </c>
      <c r="N17" s="15"/>
    </row>
    <row r="18" spans="1:14" ht="15.75">
      <c r="A18" s="12"/>
      <c r="B18" s="34" t="s">
        <v>23</v>
      </c>
      <c r="C18" s="35">
        <v>97</v>
      </c>
      <c r="D18" s="35">
        <v>106</v>
      </c>
      <c r="E18" s="36">
        <f t="shared" si="0"/>
        <v>9.2783505154639059</v>
      </c>
      <c r="F18" s="36">
        <f t="shared" si="2"/>
        <v>1.1725663716814159</v>
      </c>
      <c r="G18" s="35">
        <v>564</v>
      </c>
      <c r="H18" s="35">
        <v>769</v>
      </c>
      <c r="I18" s="36">
        <f t="shared" si="1"/>
        <v>36.347517730496449</v>
      </c>
      <c r="J18" s="36">
        <f t="shared" si="3"/>
        <v>1.2804715598774477</v>
      </c>
      <c r="K18" s="81"/>
      <c r="L18" s="35">
        <v>3182</v>
      </c>
      <c r="M18" s="36">
        <f t="shared" si="4"/>
        <v>1.1253598534415075</v>
      </c>
      <c r="N18" s="15"/>
    </row>
    <row r="19" spans="1:14" ht="15.75">
      <c r="A19" s="12"/>
      <c r="B19" s="34" t="s">
        <v>2</v>
      </c>
      <c r="C19" s="35">
        <v>331</v>
      </c>
      <c r="D19" s="35">
        <v>455</v>
      </c>
      <c r="E19" s="36">
        <f t="shared" si="0"/>
        <v>37.462235649546827</v>
      </c>
      <c r="F19" s="36">
        <f t="shared" si="2"/>
        <v>5.033185840707965</v>
      </c>
      <c r="G19" s="35">
        <v>1474</v>
      </c>
      <c r="H19" s="35">
        <v>2313</v>
      </c>
      <c r="I19" s="36">
        <f t="shared" si="1"/>
        <v>56.919945725915881</v>
      </c>
      <c r="J19" s="36">
        <f t="shared" si="3"/>
        <v>3.8514053550019982</v>
      </c>
      <c r="K19" s="81"/>
      <c r="L19" s="35">
        <v>12585</v>
      </c>
      <c r="M19" s="36">
        <f t="shared" si="4"/>
        <v>4.4508654165811974</v>
      </c>
      <c r="N19" s="15"/>
    </row>
    <row r="20" spans="1:14" ht="15.75">
      <c r="A20" s="12"/>
      <c r="B20" s="34" t="s">
        <v>230</v>
      </c>
      <c r="C20" s="35">
        <v>922</v>
      </c>
      <c r="D20" s="35">
        <v>863</v>
      </c>
      <c r="E20" s="36">
        <f t="shared" si="0"/>
        <v>-6.3991323210412121</v>
      </c>
      <c r="F20" s="36">
        <f t="shared" si="2"/>
        <v>9.5464601769911503</v>
      </c>
      <c r="G20" s="35">
        <v>3822</v>
      </c>
      <c r="H20" s="35">
        <v>5490</v>
      </c>
      <c r="I20" s="36">
        <f t="shared" si="1"/>
        <v>43.642072213500782</v>
      </c>
      <c r="J20" s="36">
        <f t="shared" si="3"/>
        <v>9.1414679632343141</v>
      </c>
      <c r="K20" s="81"/>
      <c r="L20" s="35">
        <v>27837</v>
      </c>
      <c r="M20" s="36">
        <f t="shared" si="4"/>
        <v>9.844953563875313</v>
      </c>
      <c r="N20" s="15"/>
    </row>
    <row r="21" spans="1:14" ht="15.75">
      <c r="A21" s="12"/>
      <c r="B21" s="34" t="s">
        <v>5</v>
      </c>
      <c r="C21" s="35">
        <v>70</v>
      </c>
      <c r="D21" s="35">
        <v>54</v>
      </c>
      <c r="E21" s="36">
        <f t="shared" si="0"/>
        <v>-22.857142857142854</v>
      </c>
      <c r="F21" s="36">
        <f t="shared" si="2"/>
        <v>0.59734513274336287</v>
      </c>
      <c r="G21" s="35">
        <v>183</v>
      </c>
      <c r="H21" s="35">
        <v>467</v>
      </c>
      <c r="I21" s="36">
        <f t="shared" si="1"/>
        <v>155.19125683060108</v>
      </c>
      <c r="J21" s="36">
        <f t="shared" si="3"/>
        <v>0.77760756627147998</v>
      </c>
      <c r="K21" s="81"/>
      <c r="L21" s="35">
        <v>2760</v>
      </c>
      <c r="M21" s="36">
        <f t="shared" si="4"/>
        <v>0.97611351209885622</v>
      </c>
      <c r="N21" s="15"/>
    </row>
    <row r="22" spans="1:14" ht="15.75">
      <c r="A22" s="12"/>
      <c r="B22" s="34" t="s">
        <v>9</v>
      </c>
      <c r="C22" s="35">
        <v>91</v>
      </c>
      <c r="D22" s="35">
        <v>53</v>
      </c>
      <c r="E22" s="36">
        <f t="shared" si="0"/>
        <v>-41.758241758241752</v>
      </c>
      <c r="F22" s="36">
        <f t="shared" si="2"/>
        <v>0.58628318584070793</v>
      </c>
      <c r="G22" s="35">
        <v>278</v>
      </c>
      <c r="H22" s="35">
        <v>402</v>
      </c>
      <c r="I22" s="36">
        <f t="shared" si="1"/>
        <v>44.604316546762576</v>
      </c>
      <c r="J22" s="36">
        <f t="shared" si="3"/>
        <v>0.66937524976688423</v>
      </c>
      <c r="K22" s="81"/>
      <c r="L22" s="35">
        <v>1956</v>
      </c>
      <c r="M22" s="36">
        <f t="shared" si="4"/>
        <v>0.69176740205266773</v>
      </c>
      <c r="N22" s="15"/>
    </row>
    <row r="23" spans="1:14" ht="15.75">
      <c r="A23" s="12"/>
      <c r="B23" s="34" t="s">
        <v>10</v>
      </c>
      <c r="C23" s="35">
        <v>112</v>
      </c>
      <c r="D23" s="35">
        <v>68</v>
      </c>
      <c r="E23" s="36">
        <f t="shared" si="0"/>
        <v>-39.285714285714292</v>
      </c>
      <c r="F23" s="36">
        <f t="shared" si="2"/>
        <v>0.75221238938053092</v>
      </c>
      <c r="G23" s="35">
        <v>519</v>
      </c>
      <c r="H23" s="35">
        <v>468</v>
      </c>
      <c r="I23" s="36">
        <f t="shared" si="1"/>
        <v>-9.8265895953757223</v>
      </c>
      <c r="J23" s="36">
        <f t="shared" si="3"/>
        <v>0.77927267883308915</v>
      </c>
      <c r="K23" s="81"/>
      <c r="L23" s="35">
        <v>2875</v>
      </c>
      <c r="M23" s="36">
        <f t="shared" si="4"/>
        <v>1.0167849084363085</v>
      </c>
      <c r="N23" s="15"/>
    </row>
    <row r="24" spans="1:14" ht="15.75">
      <c r="A24" s="12"/>
      <c r="B24" s="34" t="s">
        <v>21</v>
      </c>
      <c r="C24" s="35">
        <v>102</v>
      </c>
      <c r="D24" s="35">
        <v>139</v>
      </c>
      <c r="E24" s="36">
        <f t="shared" si="0"/>
        <v>36.274509803921575</v>
      </c>
      <c r="F24" s="36">
        <f t="shared" si="2"/>
        <v>1.5376106194690264</v>
      </c>
      <c r="G24" s="35">
        <v>515</v>
      </c>
      <c r="H24" s="35">
        <v>838</v>
      </c>
      <c r="I24" s="36">
        <f t="shared" si="1"/>
        <v>62.71844660194175</v>
      </c>
      <c r="J24" s="36">
        <f t="shared" si="3"/>
        <v>1.3953643266284801</v>
      </c>
      <c r="K24" s="81"/>
      <c r="L24" s="35">
        <v>4173</v>
      </c>
      <c r="M24" s="36">
        <f t="shared" si="4"/>
        <v>1.4758411905755533</v>
      </c>
      <c r="N24" s="15"/>
    </row>
    <row r="25" spans="1:14" ht="15.75">
      <c r="A25" s="12"/>
      <c r="B25" s="34" t="s">
        <v>12</v>
      </c>
      <c r="C25" s="35">
        <v>341</v>
      </c>
      <c r="D25" s="35">
        <v>160</v>
      </c>
      <c r="E25" s="36">
        <f t="shared" si="0"/>
        <v>-53.079178885630498</v>
      </c>
      <c r="F25" s="36">
        <f t="shared" si="2"/>
        <v>1.7699115044247788</v>
      </c>
      <c r="G25" s="35">
        <v>1387</v>
      </c>
      <c r="H25" s="35">
        <v>1386</v>
      </c>
      <c r="I25" s="36">
        <f t="shared" si="1"/>
        <v>-7.2098053352565028E-2</v>
      </c>
      <c r="J25" s="36">
        <f t="shared" si="3"/>
        <v>2.3078460103903025</v>
      </c>
      <c r="K25" s="81"/>
      <c r="L25" s="35">
        <v>6823</v>
      </c>
      <c r="M25" s="36">
        <f t="shared" si="4"/>
        <v>2.4130516279168464</v>
      </c>
      <c r="N25" s="15"/>
    </row>
    <row r="26" spans="1:14" ht="15.75">
      <c r="A26" s="12"/>
      <c r="B26" s="34" t="s">
        <v>16</v>
      </c>
      <c r="C26" s="35">
        <v>122</v>
      </c>
      <c r="D26" s="35">
        <v>225</v>
      </c>
      <c r="E26" s="36">
        <f t="shared" si="0"/>
        <v>84.426229508196712</v>
      </c>
      <c r="F26" s="36">
        <f t="shared" si="2"/>
        <v>2.4889380530973453</v>
      </c>
      <c r="G26" s="35">
        <v>663</v>
      </c>
      <c r="H26" s="35">
        <v>1558</v>
      </c>
      <c r="I26" s="36">
        <f t="shared" si="1"/>
        <v>134.9924585218703</v>
      </c>
      <c r="J26" s="36">
        <f t="shared" si="3"/>
        <v>2.5942453709870787</v>
      </c>
      <c r="K26" s="81"/>
      <c r="L26" s="35">
        <v>4656</v>
      </c>
      <c r="M26" s="36">
        <f t="shared" si="4"/>
        <v>1.6466610551928531</v>
      </c>
      <c r="N26" s="15"/>
    </row>
    <row r="27" spans="1:14" ht="15.75">
      <c r="A27" s="12"/>
      <c r="B27" s="34" t="s">
        <v>14</v>
      </c>
      <c r="C27" s="35">
        <v>380</v>
      </c>
      <c r="D27" s="35">
        <v>443</v>
      </c>
      <c r="E27" s="36">
        <f t="shared" si="0"/>
        <v>16.578947368421048</v>
      </c>
      <c r="F27" s="36">
        <f t="shared" si="2"/>
        <v>4.9004424778761058</v>
      </c>
      <c r="G27" s="35">
        <v>1127</v>
      </c>
      <c r="H27" s="35">
        <v>2451</v>
      </c>
      <c r="I27" s="36">
        <f t="shared" si="1"/>
        <v>117.48003549245784</v>
      </c>
      <c r="J27" s="36">
        <f t="shared" si="3"/>
        <v>4.0811908885040626</v>
      </c>
      <c r="K27" s="81"/>
      <c r="L27" s="35">
        <v>7577</v>
      </c>
      <c r="M27" s="36">
        <f t="shared" si="4"/>
        <v>2.6797145221641427</v>
      </c>
      <c r="N27" s="15"/>
    </row>
    <row r="28" spans="1:14" ht="15.75">
      <c r="A28" s="12"/>
      <c r="B28" s="34" t="s">
        <v>24</v>
      </c>
      <c r="C28" s="35">
        <v>49</v>
      </c>
      <c r="D28" s="35">
        <v>65</v>
      </c>
      <c r="E28" s="36">
        <f t="shared" si="0"/>
        <v>32.65306122448979</v>
      </c>
      <c r="F28" s="36">
        <f t="shared" si="2"/>
        <v>0.71902654867256632</v>
      </c>
      <c r="G28" s="35">
        <v>365</v>
      </c>
      <c r="H28" s="35">
        <v>704</v>
      </c>
      <c r="I28" s="36">
        <f t="shared" si="1"/>
        <v>92.876712328767127</v>
      </c>
      <c r="J28" s="36">
        <f t="shared" si="3"/>
        <v>1.1722392433728519</v>
      </c>
      <c r="K28" s="81"/>
      <c r="L28" s="35">
        <v>2170</v>
      </c>
      <c r="M28" s="36">
        <f t="shared" si="4"/>
        <v>0.76745156567192685</v>
      </c>
      <c r="N28" s="15"/>
    </row>
    <row r="29" spans="1:14" ht="15.75">
      <c r="A29" s="12"/>
      <c r="B29" s="34" t="s">
        <v>18</v>
      </c>
      <c r="C29" s="35">
        <v>118</v>
      </c>
      <c r="D29" s="35">
        <v>446</v>
      </c>
      <c r="E29" s="36">
        <f t="shared" si="0"/>
        <v>277.96610169491527</v>
      </c>
      <c r="F29" s="36">
        <f t="shared" si="2"/>
        <v>4.9336283185840708</v>
      </c>
      <c r="G29" s="35">
        <v>357</v>
      </c>
      <c r="H29" s="35">
        <v>2394</v>
      </c>
      <c r="I29" s="36">
        <f t="shared" si="1"/>
        <v>570.58823529411768</v>
      </c>
      <c r="J29" s="36">
        <f t="shared" si="3"/>
        <v>3.9862794724923405</v>
      </c>
      <c r="K29" s="81"/>
      <c r="L29" s="35">
        <v>5399</v>
      </c>
      <c r="M29" s="36">
        <f t="shared" si="4"/>
        <v>1.9094336419643931</v>
      </c>
      <c r="N29" s="15"/>
    </row>
    <row r="30" spans="1:14" ht="15.75">
      <c r="A30" s="12"/>
      <c r="B30" s="34" t="s">
        <v>1</v>
      </c>
      <c r="C30" s="35">
        <v>462</v>
      </c>
      <c r="D30" s="35">
        <v>445</v>
      </c>
      <c r="E30" s="36">
        <f t="shared" si="0"/>
        <v>-3.6796536796536827</v>
      </c>
      <c r="F30" s="36">
        <f t="shared" si="2"/>
        <v>4.9225663716814161</v>
      </c>
      <c r="G30" s="35">
        <v>1995</v>
      </c>
      <c r="H30" s="35">
        <v>3029</v>
      </c>
      <c r="I30" s="36">
        <f t="shared" si="1"/>
        <v>51.829573934837093</v>
      </c>
      <c r="J30" s="36">
        <f t="shared" si="3"/>
        <v>5.0436259491141602</v>
      </c>
      <c r="K30" s="81"/>
      <c r="L30" s="35">
        <v>12229</v>
      </c>
      <c r="M30" s="36">
        <f t="shared" si="4"/>
        <v>4.3249609200930843</v>
      </c>
      <c r="N30" s="15"/>
    </row>
    <row r="31" spans="1:14" ht="15.75">
      <c r="A31" s="12"/>
      <c r="B31" s="34" t="s">
        <v>27</v>
      </c>
      <c r="C31" s="35">
        <v>0</v>
      </c>
      <c r="D31" s="35">
        <v>1</v>
      </c>
      <c r="E31" s="36" t="str">
        <f t="shared" si="0"/>
        <v/>
      </c>
      <c r="F31" s="36">
        <f t="shared" si="2"/>
        <v>1.1061946902654867E-2</v>
      </c>
      <c r="G31" s="35">
        <v>0</v>
      </c>
      <c r="H31" s="35">
        <v>1</v>
      </c>
      <c r="I31" s="36" t="str">
        <f t="shared" si="1"/>
        <v/>
      </c>
      <c r="J31" s="36">
        <f t="shared" si="3"/>
        <v>1.6651125616091648E-3</v>
      </c>
      <c r="K31" s="81"/>
      <c r="L31" s="35">
        <v>4</v>
      </c>
      <c r="M31" s="36">
        <f t="shared" si="4"/>
        <v>1.414657263911386E-3</v>
      </c>
      <c r="N31" s="15"/>
    </row>
    <row r="32" spans="1:14" ht="15.75">
      <c r="A32" s="12"/>
      <c r="B32" s="34" t="s">
        <v>26</v>
      </c>
      <c r="C32" s="35">
        <v>4</v>
      </c>
      <c r="D32" s="35">
        <v>0</v>
      </c>
      <c r="E32" s="36">
        <f t="shared" si="0"/>
        <v>-100</v>
      </c>
      <c r="F32" s="36">
        <f t="shared" si="2"/>
        <v>0</v>
      </c>
      <c r="G32" s="35">
        <v>5</v>
      </c>
      <c r="H32" s="35">
        <v>10</v>
      </c>
      <c r="I32" s="36">
        <f t="shared" si="1"/>
        <v>100</v>
      </c>
      <c r="J32" s="36">
        <f t="shared" si="3"/>
        <v>1.6651125616091649E-2</v>
      </c>
      <c r="K32" s="81"/>
      <c r="L32" s="35">
        <v>47</v>
      </c>
      <c r="M32" s="36">
        <f t="shared" si="4"/>
        <v>1.6622222850958785E-2</v>
      </c>
      <c r="N32" s="15"/>
    </row>
    <row r="33" spans="1:14" ht="15.75">
      <c r="A33" s="12"/>
      <c r="B33" s="34" t="s">
        <v>8</v>
      </c>
      <c r="C33" s="35">
        <v>176</v>
      </c>
      <c r="D33" s="35">
        <v>120</v>
      </c>
      <c r="E33" s="36">
        <f t="shared" si="0"/>
        <v>-31.818181818181824</v>
      </c>
      <c r="F33" s="36">
        <f t="shared" si="2"/>
        <v>1.3274336283185841</v>
      </c>
      <c r="G33" s="35">
        <v>520</v>
      </c>
      <c r="H33" s="35">
        <v>929</v>
      </c>
      <c r="I33" s="36">
        <f t="shared" si="1"/>
        <v>78.65384615384616</v>
      </c>
      <c r="J33" s="36">
        <f t="shared" si="3"/>
        <v>1.5468895697349141</v>
      </c>
      <c r="K33" s="81"/>
      <c r="L33" s="35">
        <v>3577</v>
      </c>
      <c r="M33" s="36">
        <f t="shared" si="4"/>
        <v>1.2650572582527568</v>
      </c>
      <c r="N33" s="15"/>
    </row>
    <row r="34" spans="1:14" ht="15.75">
      <c r="A34" s="12"/>
      <c r="B34" s="34" t="s">
        <v>19</v>
      </c>
      <c r="C34" s="35">
        <v>115</v>
      </c>
      <c r="D34" s="35">
        <v>245</v>
      </c>
      <c r="E34" s="36">
        <f t="shared" si="0"/>
        <v>113.04347826086958</v>
      </c>
      <c r="F34" s="36">
        <f t="shared" si="2"/>
        <v>2.7101769911504423</v>
      </c>
      <c r="G34" s="35">
        <v>689</v>
      </c>
      <c r="H34" s="35">
        <v>1315</v>
      </c>
      <c r="I34" s="36">
        <f t="shared" si="1"/>
        <v>90.856313497822924</v>
      </c>
      <c r="J34" s="36">
        <f t="shared" si="3"/>
        <v>2.1896230185160519</v>
      </c>
      <c r="K34" s="81"/>
      <c r="L34" s="35">
        <v>3836</v>
      </c>
      <c r="M34" s="36">
        <f t="shared" si="4"/>
        <v>1.356656316091019</v>
      </c>
      <c r="N34" s="15"/>
    </row>
    <row r="35" spans="1:14" ht="15.75">
      <c r="A35" s="12"/>
      <c r="B35" s="34" t="s">
        <v>17</v>
      </c>
      <c r="C35" s="35">
        <v>372</v>
      </c>
      <c r="D35" s="35">
        <v>165</v>
      </c>
      <c r="E35" s="36">
        <f t="shared" si="0"/>
        <v>-55.645161290322577</v>
      </c>
      <c r="F35" s="36">
        <f t="shared" si="2"/>
        <v>1.8252212389380531</v>
      </c>
      <c r="G35" s="35">
        <v>873</v>
      </c>
      <c r="H35" s="35">
        <v>1439</v>
      </c>
      <c r="I35" s="36">
        <f t="shared" si="1"/>
        <v>64.83390607101947</v>
      </c>
      <c r="J35" s="36">
        <f t="shared" si="3"/>
        <v>2.3960969761555879</v>
      </c>
      <c r="K35" s="81"/>
      <c r="L35" s="35">
        <v>5989</v>
      </c>
      <c r="M35" s="36">
        <f t="shared" si="4"/>
        <v>2.1180955883913226</v>
      </c>
      <c r="N35" s="15"/>
    </row>
    <row r="36" spans="1:14" ht="15.75">
      <c r="A36" s="12"/>
      <c r="B36" s="34" t="s">
        <v>4</v>
      </c>
      <c r="C36" s="35">
        <v>501</v>
      </c>
      <c r="D36" s="35">
        <v>361</v>
      </c>
      <c r="E36" s="36">
        <f t="shared" si="0"/>
        <v>-27.944111776447102</v>
      </c>
      <c r="F36" s="36">
        <f t="shared" si="2"/>
        <v>3.9933628318584069</v>
      </c>
      <c r="G36" s="35">
        <v>2156</v>
      </c>
      <c r="H36" s="35">
        <v>2712</v>
      </c>
      <c r="I36" s="36">
        <f t="shared" si="1"/>
        <v>25.788497217068638</v>
      </c>
      <c r="J36" s="36">
        <f t="shared" si="3"/>
        <v>4.5157852670840546</v>
      </c>
      <c r="K36" s="81"/>
      <c r="L36" s="35">
        <v>21637</v>
      </c>
      <c r="M36" s="36">
        <f t="shared" si="4"/>
        <v>7.6522348048126636</v>
      </c>
      <c r="N36" s="15"/>
    </row>
    <row r="37" spans="1:14" ht="15.75">
      <c r="A37" s="12"/>
      <c r="B37" s="34" t="s">
        <v>13</v>
      </c>
      <c r="C37" s="35">
        <v>169</v>
      </c>
      <c r="D37" s="35">
        <v>170</v>
      </c>
      <c r="E37" s="36">
        <f t="shared" si="0"/>
        <v>0.59171597633136397</v>
      </c>
      <c r="F37" s="36">
        <f t="shared" si="2"/>
        <v>1.8805309734513274</v>
      </c>
      <c r="G37" s="35">
        <v>514</v>
      </c>
      <c r="H37" s="35">
        <v>1862</v>
      </c>
      <c r="I37" s="36">
        <f t="shared" si="1"/>
        <v>262.25680933852141</v>
      </c>
      <c r="J37" s="36">
        <f t="shared" si="3"/>
        <v>3.1004395897162649</v>
      </c>
      <c r="K37" s="81"/>
      <c r="L37" s="35">
        <v>5596</v>
      </c>
      <c r="M37" s="36">
        <f t="shared" si="4"/>
        <v>1.9791055122120289</v>
      </c>
      <c r="N37" s="15"/>
    </row>
    <row r="38" spans="1:14" ht="15.75">
      <c r="A38" s="12"/>
      <c r="B38" s="34" t="s">
        <v>11</v>
      </c>
      <c r="C38" s="35">
        <v>245</v>
      </c>
      <c r="D38" s="35">
        <v>224</v>
      </c>
      <c r="E38" s="36">
        <f t="shared" si="0"/>
        <v>-8.5714285714285747</v>
      </c>
      <c r="F38" s="36">
        <f t="shared" si="2"/>
        <v>2.4778761061946901</v>
      </c>
      <c r="G38" s="35">
        <v>704</v>
      </c>
      <c r="H38" s="35">
        <v>1454</v>
      </c>
      <c r="I38" s="36">
        <f t="shared" si="1"/>
        <v>106.53409090909092</v>
      </c>
      <c r="J38" s="36">
        <f t="shared" si="3"/>
        <v>2.4210736645797257</v>
      </c>
      <c r="K38" s="81"/>
      <c r="L38" s="35">
        <v>6106</v>
      </c>
      <c r="M38" s="36">
        <f t="shared" si="4"/>
        <v>2.1594743133607306</v>
      </c>
      <c r="N38" s="15"/>
    </row>
    <row r="39" spans="1:14" ht="15.75">
      <c r="A39" s="12"/>
      <c r="B39" s="34" t="s">
        <v>22</v>
      </c>
      <c r="C39" s="35">
        <v>164</v>
      </c>
      <c r="D39" s="35">
        <v>206</v>
      </c>
      <c r="E39" s="36">
        <f t="shared" si="0"/>
        <v>25.609756097560975</v>
      </c>
      <c r="F39" s="36">
        <f t="shared" si="2"/>
        <v>2.2787610619469025</v>
      </c>
      <c r="G39" s="35">
        <v>596</v>
      </c>
      <c r="H39" s="35">
        <v>1762</v>
      </c>
      <c r="I39" s="36">
        <f t="shared" si="1"/>
        <v>195.63758389261744</v>
      </c>
      <c r="J39" s="36">
        <f t="shared" si="3"/>
        <v>2.9339283335553485</v>
      </c>
      <c r="K39" s="81"/>
      <c r="L39" s="35">
        <v>4919</v>
      </c>
      <c r="M39" s="36">
        <f t="shared" si="4"/>
        <v>1.7396747702950268</v>
      </c>
      <c r="N39" s="15"/>
    </row>
    <row r="40" spans="1:14" ht="15.75">
      <c r="A40" s="12"/>
      <c r="B40" s="34" t="s">
        <v>15</v>
      </c>
      <c r="C40" s="35">
        <v>58</v>
      </c>
      <c r="D40" s="35">
        <v>57</v>
      </c>
      <c r="E40" s="36">
        <f t="shared" si="0"/>
        <v>-1.7241379310344862</v>
      </c>
      <c r="F40" s="36">
        <f t="shared" si="2"/>
        <v>0.63053097345132747</v>
      </c>
      <c r="G40" s="35">
        <v>169</v>
      </c>
      <c r="H40" s="35">
        <v>362</v>
      </c>
      <c r="I40" s="36">
        <f t="shared" si="1"/>
        <v>114.20118343195264</v>
      </c>
      <c r="J40" s="36">
        <f t="shared" si="3"/>
        <v>0.60277074730251767</v>
      </c>
      <c r="K40" s="81"/>
      <c r="L40" s="35">
        <v>1264</v>
      </c>
      <c r="M40" s="36">
        <f t="shared" si="4"/>
        <v>0.44703169539599791</v>
      </c>
      <c r="N40" s="15"/>
    </row>
    <row r="41" spans="1:14" ht="15.75">
      <c r="A41" s="12"/>
      <c r="B41" s="34" t="s">
        <v>6</v>
      </c>
      <c r="C41" s="35">
        <v>308</v>
      </c>
      <c r="D41" s="35">
        <v>90</v>
      </c>
      <c r="E41" s="36">
        <f t="shared" si="0"/>
        <v>-70.779220779220793</v>
      </c>
      <c r="F41" s="36">
        <f t="shared" si="2"/>
        <v>0.99557522123893805</v>
      </c>
      <c r="G41" s="35">
        <v>712</v>
      </c>
      <c r="H41" s="35">
        <v>682</v>
      </c>
      <c r="I41" s="36">
        <f t="shared" si="1"/>
        <v>-4.2134831460674205</v>
      </c>
      <c r="J41" s="36">
        <f t="shared" si="3"/>
        <v>1.1356067670174503</v>
      </c>
      <c r="K41" s="81"/>
      <c r="L41" s="35">
        <v>4384</v>
      </c>
      <c r="M41" s="36">
        <f t="shared" si="4"/>
        <v>1.5504643612468789</v>
      </c>
      <c r="N41" s="15"/>
    </row>
    <row r="42" spans="1:14" ht="15.75">
      <c r="A42" s="12"/>
      <c r="B42" s="34" t="s">
        <v>74</v>
      </c>
      <c r="C42" s="35">
        <v>0</v>
      </c>
      <c r="D42" s="35">
        <v>0</v>
      </c>
      <c r="E42" s="36" t="str">
        <f t="shared" si="0"/>
        <v/>
      </c>
      <c r="F42" s="36">
        <f t="shared" si="2"/>
        <v>0</v>
      </c>
      <c r="G42" s="35">
        <v>5</v>
      </c>
      <c r="H42" s="35">
        <v>3</v>
      </c>
      <c r="I42" s="36">
        <f t="shared" si="1"/>
        <v>-40</v>
      </c>
      <c r="J42" s="36">
        <f t="shared" si="3"/>
        <v>4.9953376848274941E-3</v>
      </c>
      <c r="K42" s="81"/>
      <c r="L42" s="35">
        <v>15</v>
      </c>
      <c r="M42" s="36">
        <f t="shared" si="4"/>
        <v>5.3049647396676974E-3</v>
      </c>
      <c r="N42" s="15"/>
    </row>
    <row r="43" spans="1:14" ht="15.75">
      <c r="A43" s="12"/>
      <c r="B43" s="34" t="s">
        <v>3</v>
      </c>
      <c r="C43" s="35">
        <v>437</v>
      </c>
      <c r="D43" s="35">
        <v>538</v>
      </c>
      <c r="E43" s="36">
        <f t="shared" si="0"/>
        <v>23.112128146453092</v>
      </c>
      <c r="F43" s="36">
        <f t="shared" si="2"/>
        <v>5.9513274336283182</v>
      </c>
      <c r="G43" s="35">
        <v>1899</v>
      </c>
      <c r="H43" s="35">
        <v>3167</v>
      </c>
      <c r="I43" s="36">
        <f t="shared" si="1"/>
        <v>66.771985255397581</v>
      </c>
      <c r="J43" s="36">
        <f t="shared" si="3"/>
        <v>5.2734114826162246</v>
      </c>
      <c r="K43" s="81"/>
      <c r="L43" s="35">
        <v>15576</v>
      </c>
      <c r="M43" s="36">
        <f t="shared" si="4"/>
        <v>5.5086753856709363</v>
      </c>
      <c r="N43" s="15"/>
    </row>
    <row r="44" spans="1:14" ht="15.75">
      <c r="A44" s="12"/>
      <c r="B44" s="34" t="s">
        <v>20</v>
      </c>
      <c r="C44" s="35">
        <v>199</v>
      </c>
      <c r="D44" s="35">
        <v>103</v>
      </c>
      <c r="E44" s="36">
        <f t="shared" si="0"/>
        <v>-48.241206030150749</v>
      </c>
      <c r="F44" s="36">
        <f t="shared" si="2"/>
        <v>1.1393805309734513</v>
      </c>
      <c r="G44" s="35">
        <v>614</v>
      </c>
      <c r="H44" s="35">
        <v>1029</v>
      </c>
      <c r="I44" s="36">
        <f t="shared" si="1"/>
        <v>67.589576547231275</v>
      </c>
      <c r="J44" s="36">
        <f t="shared" si="3"/>
        <v>1.7134008258958306</v>
      </c>
      <c r="K44" s="81"/>
      <c r="L44" s="35">
        <v>9311</v>
      </c>
      <c r="M44" s="36">
        <f t="shared" si="4"/>
        <v>3.2929684460697284</v>
      </c>
      <c r="N44" s="15"/>
    </row>
    <row r="45" spans="1:14" ht="15.75">
      <c r="A45" s="12"/>
      <c r="B45" s="34" t="s">
        <v>7</v>
      </c>
      <c r="C45" s="35">
        <v>183</v>
      </c>
      <c r="D45" s="35">
        <v>147</v>
      </c>
      <c r="E45" s="36">
        <f t="shared" si="0"/>
        <v>-19.672131147540984</v>
      </c>
      <c r="F45" s="36">
        <f t="shared" si="2"/>
        <v>1.6261061946902655</v>
      </c>
      <c r="G45" s="35">
        <v>615</v>
      </c>
      <c r="H45" s="35">
        <v>1073</v>
      </c>
      <c r="I45" s="36">
        <f t="shared" si="1"/>
        <v>74.471544715447152</v>
      </c>
      <c r="J45" s="36">
        <f t="shared" si="3"/>
        <v>1.7866657786066338</v>
      </c>
      <c r="K45" s="81"/>
      <c r="L45" s="35">
        <v>4103</v>
      </c>
      <c r="M45" s="36">
        <f t="shared" si="4"/>
        <v>1.451084688457104</v>
      </c>
      <c r="N45" s="15"/>
    </row>
    <row r="46" spans="1:14" ht="15.75">
      <c r="A46" s="12"/>
      <c r="B46" s="34" t="s">
        <v>231</v>
      </c>
      <c r="C46" s="35">
        <v>1022</v>
      </c>
      <c r="D46" s="35">
        <v>926</v>
      </c>
      <c r="E46" s="36">
        <f t="shared" si="0"/>
        <v>-9.393346379647749</v>
      </c>
      <c r="F46" s="36">
        <f t="shared" si="2"/>
        <v>10.243362831858407</v>
      </c>
      <c r="G46" s="35">
        <v>3682</v>
      </c>
      <c r="H46" s="35">
        <v>4820</v>
      </c>
      <c r="I46" s="36">
        <f t="shared" si="1"/>
        <v>30.907115697990228</v>
      </c>
      <c r="J46" s="36">
        <f t="shared" si="3"/>
        <v>8.0258425469561736</v>
      </c>
      <c r="K46" s="81"/>
      <c r="L46" s="35">
        <v>40102</v>
      </c>
      <c r="M46" s="36">
        <f t="shared" si="4"/>
        <v>14.182646399343598</v>
      </c>
      <c r="N46" s="15"/>
    </row>
    <row r="47" spans="1:14" ht="15.75">
      <c r="A47" s="12"/>
      <c r="B47" s="34" t="s">
        <v>29</v>
      </c>
      <c r="C47" s="35">
        <v>1</v>
      </c>
      <c r="D47" s="35">
        <v>0</v>
      </c>
      <c r="E47" s="36">
        <f t="shared" si="0"/>
        <v>-100</v>
      </c>
      <c r="F47" s="36">
        <f t="shared" si="2"/>
        <v>0</v>
      </c>
      <c r="G47" s="35">
        <v>1</v>
      </c>
      <c r="H47" s="35">
        <v>0</v>
      </c>
      <c r="I47" s="36">
        <f t="shared" si="1"/>
        <v>-100</v>
      </c>
      <c r="J47" s="36">
        <f t="shared" si="3"/>
        <v>0</v>
      </c>
      <c r="K47" s="81"/>
      <c r="L47" s="35">
        <v>10</v>
      </c>
      <c r="M47" s="36">
        <f t="shared" si="4"/>
        <v>3.5366431597784647E-3</v>
      </c>
      <c r="N47" s="15"/>
    </row>
    <row r="48" spans="1:14" ht="15.75">
      <c r="A48" s="12"/>
      <c r="B48" s="34" t="s">
        <v>28</v>
      </c>
      <c r="C48" s="35">
        <v>0</v>
      </c>
      <c r="D48" s="35">
        <v>1</v>
      </c>
      <c r="E48" s="36" t="str">
        <f t="shared" si="0"/>
        <v/>
      </c>
      <c r="F48" s="36">
        <f t="shared" si="2"/>
        <v>1.1061946902654867E-2</v>
      </c>
      <c r="G48" s="35">
        <v>1</v>
      </c>
      <c r="H48" s="35">
        <v>2</v>
      </c>
      <c r="I48" s="36">
        <f t="shared" si="1"/>
        <v>100</v>
      </c>
      <c r="J48" s="36">
        <f t="shared" si="3"/>
        <v>3.3302251232183297E-3</v>
      </c>
      <c r="K48" s="81"/>
      <c r="L48" s="35">
        <v>7</v>
      </c>
      <c r="M48" s="36">
        <f>+(L48*100)/$L$50</f>
        <v>2.4756502118449251E-3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81"/>
      <c r="L49" s="35">
        <v>5</v>
      </c>
      <c r="M49" s="36">
        <f>+(L49*100)/$L$50</f>
        <v>1.7683215798892323E-3</v>
      </c>
      <c r="N49" s="15"/>
    </row>
    <row r="50" spans="1:14" ht="15.75">
      <c r="A50" s="12"/>
      <c r="B50" s="40" t="s">
        <v>70</v>
      </c>
      <c r="C50" s="37">
        <f>SUM(C16:C49)</f>
        <v>9359</v>
      </c>
      <c r="D50" s="37">
        <f>SUM(D16:D49)</f>
        <v>9040</v>
      </c>
      <c r="E50" s="38">
        <f t="shared" si="0"/>
        <v>-3.4084838123731198</v>
      </c>
      <c r="F50" s="38">
        <v>100</v>
      </c>
      <c r="G50" s="37">
        <f>SUM(G16:G49)</f>
        <v>34597</v>
      </c>
      <c r="H50" s="37">
        <f>SUM(H16:H49)</f>
        <v>60056</v>
      </c>
      <c r="I50" s="38">
        <f t="shared" si="1"/>
        <v>73.587305257681308</v>
      </c>
      <c r="J50" s="38">
        <v>100</v>
      </c>
      <c r="K50" s="81"/>
      <c r="L50" s="37">
        <f>SUM(L16:L49)</f>
        <v>282754</v>
      </c>
      <c r="M50" s="38">
        <f>SUM(M16:M49)</f>
        <v>99.999999999999972</v>
      </c>
      <c r="N50" s="15"/>
    </row>
    <row r="51" spans="1:14">
      <c r="A51" s="12"/>
      <c r="B51" s="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>
      <c r="A52" s="12"/>
      <c r="B52" s="34" t="s">
        <v>255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55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105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31.5">
      <c r="A13" s="12"/>
      <c r="B13" s="30" t="s">
        <v>256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23</v>
      </c>
      <c r="C16" s="35">
        <v>87</v>
      </c>
      <c r="D16" s="35">
        <v>59</v>
      </c>
      <c r="E16" s="36">
        <f t="shared" ref="E16:E48" si="0">IF(ISBLANK(D16),"",(IFERROR(((D16/C16-1)*100),"")))</f>
        <v>-32.18390804597702</v>
      </c>
      <c r="F16" s="36">
        <f>+(D16*100)/$D$48</f>
        <v>1.2677266867211001</v>
      </c>
      <c r="G16" s="35">
        <v>486</v>
      </c>
      <c r="H16" s="35">
        <v>461</v>
      </c>
      <c r="I16" s="36">
        <f t="shared" ref="I16:I48" si="1">IF(ISBLANK(H16),"",(IFERROR(((H16/G16-1)*100),"")))</f>
        <v>-5.1440329218107035</v>
      </c>
      <c r="J16" s="36">
        <f>+(H16*100)/$H$48</f>
        <v>1.5878483105431751</v>
      </c>
      <c r="K16" s="81"/>
      <c r="L16" s="35">
        <v>2368</v>
      </c>
      <c r="M16" s="36">
        <f>+(L16*100)/$L$48</f>
        <v>1.6437823654361439</v>
      </c>
      <c r="N16" s="15"/>
    </row>
    <row r="17" spans="1:14" ht="15.75">
      <c r="A17" s="12"/>
      <c r="B17" s="34" t="s">
        <v>43</v>
      </c>
      <c r="C17" s="35">
        <v>29</v>
      </c>
      <c r="D17" s="35">
        <v>44</v>
      </c>
      <c r="E17" s="36">
        <f t="shared" si="0"/>
        <v>51.724137931034477</v>
      </c>
      <c r="F17" s="36">
        <f t="shared" ref="F17:F47" si="2">+(D17*100)/$D$48</f>
        <v>0.9454232917920069</v>
      </c>
      <c r="G17" s="35">
        <v>97</v>
      </c>
      <c r="H17" s="35">
        <v>245</v>
      </c>
      <c r="I17" s="36">
        <f t="shared" si="1"/>
        <v>152.57731958762886</v>
      </c>
      <c r="J17" s="36">
        <f t="shared" ref="J17:J47" si="3">+(H17*100)/$H$48</f>
        <v>0.84386732339062442</v>
      </c>
      <c r="K17" s="81"/>
      <c r="L17" s="35">
        <v>861</v>
      </c>
      <c r="M17" s="36">
        <f t="shared" ref="M17:M47" si="4">+(L17*100)/$L$48</f>
        <v>0.59767593608130054</v>
      </c>
      <c r="N17" s="15"/>
    </row>
    <row r="18" spans="1:14" ht="15.75">
      <c r="A18" s="12"/>
      <c r="B18" s="34" t="s">
        <v>33</v>
      </c>
      <c r="C18" s="35">
        <v>190</v>
      </c>
      <c r="D18" s="35">
        <v>278</v>
      </c>
      <c r="E18" s="36">
        <f t="shared" si="0"/>
        <v>46.31578947368422</v>
      </c>
      <c r="F18" s="36">
        <f t="shared" si="2"/>
        <v>5.9733562526858615</v>
      </c>
      <c r="G18" s="35">
        <v>794</v>
      </c>
      <c r="H18" s="35">
        <v>1327</v>
      </c>
      <c r="I18" s="36">
        <f t="shared" si="1"/>
        <v>67.128463476070536</v>
      </c>
      <c r="J18" s="36">
        <f t="shared" si="3"/>
        <v>4.5706609719973823</v>
      </c>
      <c r="K18" s="81"/>
      <c r="L18" s="35">
        <v>6977</v>
      </c>
      <c r="M18" s="36">
        <f t="shared" si="4"/>
        <v>4.8431881603243134</v>
      </c>
      <c r="N18" s="15"/>
    </row>
    <row r="19" spans="1:14" ht="15.75">
      <c r="A19" s="12"/>
      <c r="B19" s="34" t="s">
        <v>30</v>
      </c>
      <c r="C19" s="35">
        <v>922</v>
      </c>
      <c r="D19" s="35">
        <v>863</v>
      </c>
      <c r="E19" s="36">
        <f t="shared" si="0"/>
        <v>-6.3991323210412121</v>
      </c>
      <c r="F19" s="36">
        <f t="shared" si="2"/>
        <v>18.543188654920499</v>
      </c>
      <c r="G19" s="35">
        <v>3822</v>
      </c>
      <c r="H19" s="35">
        <v>5490</v>
      </c>
      <c r="I19" s="36">
        <f t="shared" si="1"/>
        <v>43.642072213500782</v>
      </c>
      <c r="J19" s="36">
        <f t="shared" si="3"/>
        <v>18.909516756793995</v>
      </c>
      <c r="K19" s="81"/>
      <c r="L19" s="35">
        <v>27837</v>
      </c>
      <c r="M19" s="36">
        <f t="shared" si="4"/>
        <v>19.323466936928181</v>
      </c>
      <c r="N19" s="15"/>
    </row>
    <row r="20" spans="1:14" ht="15.75">
      <c r="A20" s="12"/>
      <c r="B20" s="34" t="s">
        <v>34</v>
      </c>
      <c r="C20" s="35">
        <v>144</v>
      </c>
      <c r="D20" s="35">
        <v>119</v>
      </c>
      <c r="E20" s="36">
        <f t="shared" si="0"/>
        <v>-17.361111111111114</v>
      </c>
      <c r="F20" s="36">
        <f t="shared" si="2"/>
        <v>2.556940266437473</v>
      </c>
      <c r="G20" s="35">
        <v>544</v>
      </c>
      <c r="H20" s="35">
        <v>891</v>
      </c>
      <c r="I20" s="36">
        <f t="shared" si="1"/>
        <v>63.786764705882362</v>
      </c>
      <c r="J20" s="36">
        <f t="shared" si="3"/>
        <v>3.0689215720042711</v>
      </c>
      <c r="K20" s="81"/>
      <c r="L20" s="35">
        <v>3853</v>
      </c>
      <c r="M20" s="36">
        <f t="shared" si="4"/>
        <v>2.674617168085077</v>
      </c>
      <c r="N20" s="15"/>
    </row>
    <row r="21" spans="1:14" ht="15.75">
      <c r="A21" s="12"/>
      <c r="B21" s="34" t="s">
        <v>32</v>
      </c>
      <c r="C21" s="35">
        <v>244</v>
      </c>
      <c r="D21" s="35">
        <v>317</v>
      </c>
      <c r="E21" s="36">
        <f t="shared" si="0"/>
        <v>29.918032786885252</v>
      </c>
      <c r="F21" s="36">
        <f t="shared" si="2"/>
        <v>6.8113450795015043</v>
      </c>
      <c r="G21" s="35">
        <v>945</v>
      </c>
      <c r="H21" s="35">
        <v>1560</v>
      </c>
      <c r="I21" s="36">
        <f t="shared" si="1"/>
        <v>65.079365079365076</v>
      </c>
      <c r="J21" s="36">
        <f t="shared" si="3"/>
        <v>5.3731960183239762</v>
      </c>
      <c r="K21" s="81"/>
      <c r="L21" s="35">
        <v>12807</v>
      </c>
      <c r="M21" s="36">
        <f t="shared" si="4"/>
        <v>8.890169237390495</v>
      </c>
      <c r="N21" s="15"/>
    </row>
    <row r="22" spans="1:14" ht="15.75">
      <c r="A22" s="12"/>
      <c r="B22" s="34" t="s">
        <v>35</v>
      </c>
      <c r="C22" s="35">
        <v>53</v>
      </c>
      <c r="D22" s="35">
        <v>44</v>
      </c>
      <c r="E22" s="36">
        <f t="shared" si="0"/>
        <v>-16.981132075471695</v>
      </c>
      <c r="F22" s="36">
        <f t="shared" si="2"/>
        <v>0.9454232917920069</v>
      </c>
      <c r="G22" s="35">
        <v>132</v>
      </c>
      <c r="H22" s="35">
        <v>367</v>
      </c>
      <c r="I22" s="36">
        <f t="shared" si="1"/>
        <v>178.03030303030303</v>
      </c>
      <c r="J22" s="36">
        <f t="shared" si="3"/>
        <v>1.2640788068749353</v>
      </c>
      <c r="K22" s="81"/>
      <c r="L22" s="35">
        <v>2126</v>
      </c>
      <c r="M22" s="36">
        <f t="shared" si="4"/>
        <v>1.4757944716711324</v>
      </c>
      <c r="N22" s="15"/>
    </row>
    <row r="23" spans="1:14" ht="15.75">
      <c r="A23" s="12"/>
      <c r="B23" s="34" t="s">
        <v>41</v>
      </c>
      <c r="C23" s="35">
        <v>202</v>
      </c>
      <c r="D23" s="35">
        <v>173</v>
      </c>
      <c r="E23" s="36">
        <f t="shared" si="0"/>
        <v>-14.356435643564359</v>
      </c>
      <c r="F23" s="36">
        <f t="shared" si="2"/>
        <v>3.717232488182209</v>
      </c>
      <c r="G23" s="35">
        <v>532</v>
      </c>
      <c r="H23" s="35">
        <v>1061</v>
      </c>
      <c r="I23" s="36">
        <f t="shared" si="1"/>
        <v>99.436090225563902</v>
      </c>
      <c r="J23" s="36">
        <f t="shared" si="3"/>
        <v>3.6544621637447041</v>
      </c>
      <c r="K23" s="81"/>
      <c r="L23" s="35">
        <v>4615</v>
      </c>
      <c r="M23" s="36">
        <f t="shared" si="4"/>
        <v>3.203570783989782</v>
      </c>
      <c r="N23" s="15"/>
    </row>
    <row r="24" spans="1:14" ht="15.75">
      <c r="A24" s="12"/>
      <c r="B24" s="34" t="s">
        <v>52</v>
      </c>
      <c r="C24" s="35">
        <v>99</v>
      </c>
      <c r="D24" s="35">
        <v>136</v>
      </c>
      <c r="E24" s="36">
        <f t="shared" si="0"/>
        <v>37.37373737373737</v>
      </c>
      <c r="F24" s="36">
        <f t="shared" si="2"/>
        <v>2.9222174473571121</v>
      </c>
      <c r="G24" s="35">
        <v>486</v>
      </c>
      <c r="H24" s="35">
        <v>779</v>
      </c>
      <c r="I24" s="36">
        <f t="shared" si="1"/>
        <v>60.288065843621411</v>
      </c>
      <c r="J24" s="36">
        <f t="shared" si="3"/>
        <v>2.6831536527399855</v>
      </c>
      <c r="K24" s="81"/>
      <c r="L24" s="35">
        <v>3910</v>
      </c>
      <c r="M24" s="36">
        <f t="shared" si="4"/>
        <v>2.7141845645503895</v>
      </c>
      <c r="N24" s="15"/>
    </row>
    <row r="25" spans="1:14" ht="15.75">
      <c r="A25" s="12"/>
      <c r="B25" s="34" t="s">
        <v>38</v>
      </c>
      <c r="C25" s="35">
        <v>130</v>
      </c>
      <c r="D25" s="35">
        <v>95</v>
      </c>
      <c r="E25" s="36">
        <f t="shared" si="0"/>
        <v>-26.923076923076927</v>
      </c>
      <c r="F25" s="36">
        <f t="shared" si="2"/>
        <v>2.0412548345509238</v>
      </c>
      <c r="G25" s="35">
        <v>454</v>
      </c>
      <c r="H25" s="35">
        <v>728</v>
      </c>
      <c r="I25" s="36">
        <f t="shared" si="1"/>
        <v>60.352422907488986</v>
      </c>
      <c r="J25" s="36">
        <f t="shared" si="3"/>
        <v>2.5074914752178556</v>
      </c>
      <c r="K25" s="81"/>
      <c r="L25" s="35">
        <v>3027</v>
      </c>
      <c r="M25" s="36">
        <f t="shared" si="4"/>
        <v>2.1012370017631787</v>
      </c>
      <c r="N25" s="15"/>
    </row>
    <row r="26" spans="1:14" ht="15.75">
      <c r="A26" s="12"/>
      <c r="B26" s="34" t="s">
        <v>57</v>
      </c>
      <c r="C26" s="35">
        <v>0</v>
      </c>
      <c r="D26" s="35">
        <v>1</v>
      </c>
      <c r="E26" s="36" t="str">
        <f t="shared" si="0"/>
        <v/>
      </c>
      <c r="F26" s="36">
        <f t="shared" si="2"/>
        <v>2.1486892995272882E-2</v>
      </c>
      <c r="G26" s="35">
        <v>0</v>
      </c>
      <c r="H26" s="35">
        <v>1</v>
      </c>
      <c r="I26" s="36" t="str">
        <f t="shared" si="1"/>
        <v/>
      </c>
      <c r="J26" s="36">
        <f t="shared" si="3"/>
        <v>3.4443564220025488E-3</v>
      </c>
      <c r="K26" s="81"/>
      <c r="L26" s="35">
        <v>3</v>
      </c>
      <c r="M26" s="36">
        <f t="shared" si="4"/>
        <v>2.0824945508059254E-3</v>
      </c>
      <c r="N26" s="15"/>
    </row>
    <row r="27" spans="1:14" ht="15.75">
      <c r="A27" s="12"/>
      <c r="B27" s="34" t="s">
        <v>56</v>
      </c>
      <c r="C27" s="35">
        <v>3</v>
      </c>
      <c r="D27" s="35">
        <v>4</v>
      </c>
      <c r="E27" s="36">
        <f t="shared" si="0"/>
        <v>33.333333333333329</v>
      </c>
      <c r="F27" s="36">
        <f t="shared" si="2"/>
        <v>8.5947571981091528E-2</v>
      </c>
      <c r="G27" s="35">
        <v>7</v>
      </c>
      <c r="H27" s="35">
        <v>19</v>
      </c>
      <c r="I27" s="36">
        <f t="shared" si="1"/>
        <v>171.42857142857144</v>
      </c>
      <c r="J27" s="36">
        <f t="shared" si="3"/>
        <v>6.5442772018048434E-2</v>
      </c>
      <c r="K27" s="81"/>
      <c r="L27" s="35">
        <v>89</v>
      </c>
      <c r="M27" s="36">
        <f t="shared" si="4"/>
        <v>6.1780671673909118E-2</v>
      </c>
      <c r="N27" s="15"/>
    </row>
    <row r="28" spans="1:14" ht="15.75">
      <c r="A28" s="12"/>
      <c r="B28" s="34" t="s">
        <v>39</v>
      </c>
      <c r="C28" s="35">
        <v>53</v>
      </c>
      <c r="D28" s="35">
        <v>39</v>
      </c>
      <c r="E28" s="36">
        <f t="shared" si="0"/>
        <v>-26.415094339622648</v>
      </c>
      <c r="F28" s="36">
        <f t="shared" si="2"/>
        <v>0.83798882681564246</v>
      </c>
      <c r="G28" s="35">
        <v>252</v>
      </c>
      <c r="H28" s="35">
        <v>243</v>
      </c>
      <c r="I28" s="36">
        <f t="shared" si="1"/>
        <v>-3.5714285714285698</v>
      </c>
      <c r="J28" s="36">
        <f t="shared" si="3"/>
        <v>0.83697861054661937</v>
      </c>
      <c r="K28" s="81"/>
      <c r="L28" s="35">
        <v>1568</v>
      </c>
      <c r="M28" s="36">
        <f t="shared" si="4"/>
        <v>1.0884504852212304</v>
      </c>
      <c r="N28" s="15"/>
    </row>
    <row r="29" spans="1:14" ht="15.75">
      <c r="A29" s="12"/>
      <c r="B29" s="34" t="s">
        <v>31</v>
      </c>
      <c r="C29" s="35">
        <v>854</v>
      </c>
      <c r="D29" s="35">
        <v>942</v>
      </c>
      <c r="E29" s="36">
        <f t="shared" si="0"/>
        <v>10.304449648711934</v>
      </c>
      <c r="F29" s="36">
        <f t="shared" si="2"/>
        <v>20.240653201547055</v>
      </c>
      <c r="G29" s="35">
        <v>2733</v>
      </c>
      <c r="H29" s="35">
        <v>5506</v>
      </c>
      <c r="I29" s="36">
        <f t="shared" si="1"/>
        <v>101.46359312111235</v>
      </c>
      <c r="J29" s="36">
        <f t="shared" si="3"/>
        <v>18.964626459546032</v>
      </c>
      <c r="K29" s="81"/>
      <c r="L29" s="35">
        <v>25238</v>
      </c>
      <c r="M29" s="36">
        <f t="shared" si="4"/>
        <v>17.519332491079982</v>
      </c>
      <c r="N29" s="15"/>
    </row>
    <row r="30" spans="1:14" ht="15.75">
      <c r="A30" s="12"/>
      <c r="B30" s="34" t="s">
        <v>58</v>
      </c>
      <c r="C30" s="35">
        <v>1</v>
      </c>
      <c r="D30" s="35">
        <v>0</v>
      </c>
      <c r="E30" s="36">
        <f t="shared" si="0"/>
        <v>-100</v>
      </c>
      <c r="F30" s="36">
        <f t="shared" si="2"/>
        <v>0</v>
      </c>
      <c r="G30" s="35">
        <v>1</v>
      </c>
      <c r="H30" s="35">
        <v>0</v>
      </c>
      <c r="I30" s="36">
        <f t="shared" si="1"/>
        <v>-100</v>
      </c>
      <c r="J30" s="36">
        <f t="shared" si="3"/>
        <v>0</v>
      </c>
      <c r="K30" s="81"/>
      <c r="L30" s="35">
        <v>10</v>
      </c>
      <c r="M30" s="36">
        <f t="shared" si="4"/>
        <v>6.9416485026864176E-3</v>
      </c>
      <c r="N30" s="15"/>
    </row>
    <row r="31" spans="1:14" ht="15.75">
      <c r="A31" s="12"/>
      <c r="B31" s="34" t="s">
        <v>55</v>
      </c>
      <c r="C31" s="35">
        <v>26</v>
      </c>
      <c r="D31" s="35">
        <v>16</v>
      </c>
      <c r="E31" s="36">
        <f t="shared" si="0"/>
        <v>-38.46153846153846</v>
      </c>
      <c r="F31" s="36">
        <f t="shared" si="2"/>
        <v>0.34379028792436611</v>
      </c>
      <c r="G31" s="35">
        <v>83</v>
      </c>
      <c r="H31" s="35">
        <v>154</v>
      </c>
      <c r="I31" s="36">
        <f t="shared" si="1"/>
        <v>85.542168674698786</v>
      </c>
      <c r="J31" s="36">
        <f t="shared" si="3"/>
        <v>0.53043088898839252</v>
      </c>
      <c r="K31" s="81"/>
      <c r="L31" s="35">
        <v>633</v>
      </c>
      <c r="M31" s="36">
        <f t="shared" si="4"/>
        <v>0.43940635022005026</v>
      </c>
      <c r="N31" s="15"/>
    </row>
    <row r="32" spans="1:14" ht="15.75">
      <c r="A32" s="12"/>
      <c r="B32" s="34" t="s">
        <v>47</v>
      </c>
      <c r="C32" s="35">
        <v>49</v>
      </c>
      <c r="D32" s="35">
        <v>369</v>
      </c>
      <c r="E32" s="36">
        <f t="shared" si="0"/>
        <v>653.0612244897959</v>
      </c>
      <c r="F32" s="36">
        <f t="shared" si="2"/>
        <v>7.9286635152556943</v>
      </c>
      <c r="G32" s="35">
        <v>186</v>
      </c>
      <c r="H32" s="35">
        <v>1705</v>
      </c>
      <c r="I32" s="36">
        <f t="shared" si="1"/>
        <v>816.66666666666663</v>
      </c>
      <c r="J32" s="36">
        <f t="shared" si="3"/>
        <v>5.8726276995143456</v>
      </c>
      <c r="K32" s="81"/>
      <c r="L32" s="35">
        <v>3453</v>
      </c>
      <c r="M32" s="36">
        <f t="shared" si="4"/>
        <v>2.3969512279776199</v>
      </c>
      <c r="N32" s="15"/>
    </row>
    <row r="33" spans="1:14" ht="15.75">
      <c r="A33" s="12"/>
      <c r="B33" s="34" t="s">
        <v>40</v>
      </c>
      <c r="C33" s="35">
        <v>123</v>
      </c>
      <c r="D33" s="35">
        <v>87</v>
      </c>
      <c r="E33" s="36">
        <f t="shared" si="0"/>
        <v>-29.268292682926834</v>
      </c>
      <c r="F33" s="36">
        <f t="shared" si="2"/>
        <v>1.8693596905887409</v>
      </c>
      <c r="G33" s="35">
        <v>378</v>
      </c>
      <c r="H33" s="35">
        <v>592</v>
      </c>
      <c r="I33" s="36">
        <f t="shared" si="1"/>
        <v>56.613756613756607</v>
      </c>
      <c r="J33" s="36">
        <f t="shared" si="3"/>
        <v>2.039059001825509</v>
      </c>
      <c r="K33" s="81"/>
      <c r="L33" s="35">
        <v>2632</v>
      </c>
      <c r="M33" s="36">
        <f t="shared" si="4"/>
        <v>1.8270418859070652</v>
      </c>
      <c r="N33" s="15"/>
    </row>
    <row r="34" spans="1:14" ht="15.75">
      <c r="A34" s="12"/>
      <c r="B34" s="34" t="s">
        <v>44</v>
      </c>
      <c r="C34" s="35">
        <v>76</v>
      </c>
      <c r="D34" s="35">
        <v>114</v>
      </c>
      <c r="E34" s="36">
        <f t="shared" si="0"/>
        <v>50</v>
      </c>
      <c r="F34" s="36">
        <f t="shared" si="2"/>
        <v>2.4495058014611089</v>
      </c>
      <c r="G34" s="35">
        <v>253</v>
      </c>
      <c r="H34" s="35">
        <v>1010</v>
      </c>
      <c r="I34" s="36">
        <f t="shared" si="1"/>
        <v>299.20948616600793</v>
      </c>
      <c r="J34" s="36">
        <f t="shared" si="3"/>
        <v>3.4787999862225742</v>
      </c>
      <c r="K34" s="81"/>
      <c r="L34" s="35">
        <v>3658</v>
      </c>
      <c r="M34" s="36">
        <f t="shared" si="4"/>
        <v>2.5392550222826915</v>
      </c>
      <c r="N34" s="15"/>
    </row>
    <row r="35" spans="1:14" ht="15.75">
      <c r="A35" s="12"/>
      <c r="B35" s="34" t="s">
        <v>36</v>
      </c>
      <c r="C35" s="35">
        <v>226</v>
      </c>
      <c r="D35" s="35">
        <v>53</v>
      </c>
      <c r="E35" s="36">
        <f t="shared" si="0"/>
        <v>-76.548672566371678</v>
      </c>
      <c r="F35" s="36">
        <f t="shared" si="2"/>
        <v>1.1388053287494628</v>
      </c>
      <c r="G35" s="35">
        <v>472</v>
      </c>
      <c r="H35" s="35">
        <v>393</v>
      </c>
      <c r="I35" s="36">
        <f t="shared" si="1"/>
        <v>-16.737288135593221</v>
      </c>
      <c r="J35" s="36">
        <f t="shared" si="3"/>
        <v>1.3536320738470018</v>
      </c>
      <c r="K35" s="81"/>
      <c r="L35" s="35">
        <v>2974</v>
      </c>
      <c r="M35" s="36">
        <f t="shared" si="4"/>
        <v>2.0644462646989408</v>
      </c>
      <c r="N35" s="15"/>
    </row>
    <row r="36" spans="1:14" ht="15.75">
      <c r="A36" s="12"/>
      <c r="B36" s="34" t="s">
        <v>48</v>
      </c>
      <c r="C36" s="35">
        <v>63</v>
      </c>
      <c r="D36" s="35">
        <v>148</v>
      </c>
      <c r="E36" s="36">
        <f t="shared" si="0"/>
        <v>134.92063492063494</v>
      </c>
      <c r="F36" s="36">
        <f t="shared" si="2"/>
        <v>3.1800601633003867</v>
      </c>
      <c r="G36" s="35">
        <v>367</v>
      </c>
      <c r="H36" s="35">
        <v>988</v>
      </c>
      <c r="I36" s="36">
        <f t="shared" si="1"/>
        <v>169.20980926430516</v>
      </c>
      <c r="J36" s="36">
        <f t="shared" si="3"/>
        <v>3.4030241449385183</v>
      </c>
      <c r="K36" s="81"/>
      <c r="L36" s="35">
        <v>2832</v>
      </c>
      <c r="M36" s="36">
        <f t="shared" si="4"/>
        <v>1.9658748559607935</v>
      </c>
      <c r="N36" s="15"/>
    </row>
    <row r="37" spans="1:14" ht="15.75">
      <c r="A37" s="12"/>
      <c r="B37" s="34" t="s">
        <v>85</v>
      </c>
      <c r="C37" s="35">
        <v>0</v>
      </c>
      <c r="D37" s="35">
        <v>1</v>
      </c>
      <c r="E37" s="36" t="str">
        <f t="shared" si="0"/>
        <v/>
      </c>
      <c r="F37" s="36">
        <f t="shared" si="2"/>
        <v>2.1486892995272882E-2</v>
      </c>
      <c r="G37" s="35">
        <v>1</v>
      </c>
      <c r="H37" s="35">
        <v>2</v>
      </c>
      <c r="I37" s="36">
        <f t="shared" si="1"/>
        <v>100</v>
      </c>
      <c r="J37" s="36">
        <f t="shared" si="3"/>
        <v>6.8887128440050975E-3</v>
      </c>
      <c r="K37" s="81"/>
      <c r="L37" s="35">
        <v>6</v>
      </c>
      <c r="M37" s="36">
        <f t="shared" si="4"/>
        <v>4.1649891016118509E-3</v>
      </c>
      <c r="N37" s="15"/>
    </row>
    <row r="38" spans="1:14" ht="15.75">
      <c r="A38" s="12"/>
      <c r="B38" s="34" t="s">
        <v>53</v>
      </c>
      <c r="C38" s="35">
        <v>48</v>
      </c>
      <c r="D38" s="35">
        <v>58</v>
      </c>
      <c r="E38" s="36">
        <f t="shared" si="0"/>
        <v>20.833333333333325</v>
      </c>
      <c r="F38" s="36">
        <f t="shared" si="2"/>
        <v>1.2462397937258272</v>
      </c>
      <c r="G38" s="35">
        <v>326</v>
      </c>
      <c r="H38" s="35">
        <v>582</v>
      </c>
      <c r="I38" s="36">
        <f t="shared" si="1"/>
        <v>78.527607361963177</v>
      </c>
      <c r="J38" s="36">
        <f t="shared" si="3"/>
        <v>2.0046154376054832</v>
      </c>
      <c r="K38" s="81"/>
      <c r="L38" s="35">
        <v>1902</v>
      </c>
      <c r="M38" s="36">
        <f t="shared" si="4"/>
        <v>1.3203015452109568</v>
      </c>
      <c r="N38" s="15"/>
    </row>
    <row r="39" spans="1:14" ht="15.75">
      <c r="A39" s="12"/>
      <c r="B39" s="34" t="s">
        <v>50</v>
      </c>
      <c r="C39" s="35">
        <v>51</v>
      </c>
      <c r="D39" s="35">
        <v>153</v>
      </c>
      <c r="E39" s="36">
        <f t="shared" si="0"/>
        <v>200</v>
      </c>
      <c r="F39" s="36">
        <f t="shared" si="2"/>
        <v>3.2874946282767512</v>
      </c>
      <c r="G39" s="35">
        <v>322</v>
      </c>
      <c r="H39" s="35">
        <v>746</v>
      </c>
      <c r="I39" s="36">
        <f t="shared" si="1"/>
        <v>131.67701863354034</v>
      </c>
      <c r="J39" s="36">
        <f t="shared" si="3"/>
        <v>2.5694898908139012</v>
      </c>
      <c r="K39" s="81"/>
      <c r="L39" s="35">
        <v>2384</v>
      </c>
      <c r="M39" s="36">
        <f t="shared" si="4"/>
        <v>1.654889003040442</v>
      </c>
      <c r="N39" s="15"/>
    </row>
    <row r="40" spans="1:14" ht="15.75">
      <c r="A40" s="12"/>
      <c r="B40" s="34" t="s">
        <v>54</v>
      </c>
      <c r="C40" s="35">
        <v>0</v>
      </c>
      <c r="D40" s="35">
        <v>0</v>
      </c>
      <c r="E40" s="36" t="str">
        <f t="shared" si="0"/>
        <v/>
      </c>
      <c r="F40" s="36">
        <f t="shared" si="2"/>
        <v>0</v>
      </c>
      <c r="G40" s="35">
        <v>5</v>
      </c>
      <c r="H40" s="35">
        <v>3</v>
      </c>
      <c r="I40" s="36">
        <f t="shared" si="1"/>
        <v>-40</v>
      </c>
      <c r="J40" s="36">
        <f t="shared" si="3"/>
        <v>1.0333069266007647E-2</v>
      </c>
      <c r="K40" s="81"/>
      <c r="L40" s="35">
        <v>15</v>
      </c>
      <c r="M40" s="36">
        <f t="shared" si="4"/>
        <v>1.0412472754029628E-2</v>
      </c>
      <c r="N40" s="15"/>
    </row>
    <row r="41" spans="1:14" ht="15.75">
      <c r="A41" s="12"/>
      <c r="B41" s="34" t="s">
        <v>232</v>
      </c>
      <c r="C41" s="35">
        <v>3</v>
      </c>
      <c r="D41" s="35">
        <v>0</v>
      </c>
      <c r="E41" s="36">
        <f t="shared" si="0"/>
        <v>-100</v>
      </c>
      <c r="F41" s="36">
        <f t="shared" si="2"/>
        <v>0</v>
      </c>
      <c r="G41" s="35">
        <v>4</v>
      </c>
      <c r="H41" s="35">
        <v>8</v>
      </c>
      <c r="I41" s="36">
        <f t="shared" si="1"/>
        <v>100</v>
      </c>
      <c r="J41" s="36">
        <f t="shared" si="3"/>
        <v>2.755485137602039E-2</v>
      </c>
      <c r="K41" s="81"/>
      <c r="L41" s="35">
        <v>41</v>
      </c>
      <c r="M41" s="36">
        <f t="shared" si="4"/>
        <v>2.8460758861014315E-2</v>
      </c>
      <c r="N41" s="15"/>
    </row>
    <row r="42" spans="1:14" ht="15.75">
      <c r="A42" s="12"/>
      <c r="B42" s="34" t="s">
        <v>42</v>
      </c>
      <c r="C42" s="35">
        <v>266</v>
      </c>
      <c r="D42" s="35">
        <v>86</v>
      </c>
      <c r="E42" s="36">
        <f t="shared" si="0"/>
        <v>-67.669172932330838</v>
      </c>
      <c r="F42" s="36">
        <f t="shared" si="2"/>
        <v>1.8478727975934679</v>
      </c>
      <c r="G42" s="35">
        <v>518</v>
      </c>
      <c r="H42" s="35">
        <v>819</v>
      </c>
      <c r="I42" s="36">
        <f t="shared" si="1"/>
        <v>58.108108108108112</v>
      </c>
      <c r="J42" s="36">
        <f t="shared" si="3"/>
        <v>2.8209279096200874</v>
      </c>
      <c r="K42" s="81"/>
      <c r="L42" s="35">
        <v>4106</v>
      </c>
      <c r="M42" s="36">
        <f t="shared" si="4"/>
        <v>2.8502408752030433</v>
      </c>
      <c r="N42" s="15"/>
    </row>
    <row r="43" spans="1:14" ht="15.75">
      <c r="A43" s="12"/>
      <c r="B43" s="34" t="s">
        <v>51</v>
      </c>
      <c r="C43" s="35">
        <v>169</v>
      </c>
      <c r="D43" s="35">
        <v>65</v>
      </c>
      <c r="E43" s="36">
        <f t="shared" si="0"/>
        <v>-61.53846153846154</v>
      </c>
      <c r="F43" s="36">
        <f t="shared" si="2"/>
        <v>1.3966480446927374</v>
      </c>
      <c r="G43" s="35">
        <v>457</v>
      </c>
      <c r="H43" s="35">
        <v>627</v>
      </c>
      <c r="I43" s="36">
        <f t="shared" si="1"/>
        <v>37.199124726477017</v>
      </c>
      <c r="J43" s="36">
        <f t="shared" si="3"/>
        <v>2.159611476595598</v>
      </c>
      <c r="K43" s="81"/>
      <c r="L43" s="35">
        <v>7594</v>
      </c>
      <c r="M43" s="36">
        <f t="shared" si="4"/>
        <v>5.2714878729400656</v>
      </c>
      <c r="N43" s="15"/>
    </row>
    <row r="44" spans="1:14" ht="15.75">
      <c r="A44" s="12"/>
      <c r="B44" s="34" t="s">
        <v>46</v>
      </c>
      <c r="C44" s="35">
        <v>25</v>
      </c>
      <c r="D44" s="35">
        <v>17</v>
      </c>
      <c r="E44" s="36">
        <f t="shared" si="0"/>
        <v>-31.999999999999996</v>
      </c>
      <c r="F44" s="36">
        <f t="shared" si="2"/>
        <v>0.36527718091963901</v>
      </c>
      <c r="G44" s="35">
        <v>100</v>
      </c>
      <c r="H44" s="35">
        <v>113</v>
      </c>
      <c r="I44" s="36">
        <f t="shared" si="1"/>
        <v>12.999999999999989</v>
      </c>
      <c r="J44" s="36">
        <f t="shared" si="3"/>
        <v>0.38921227568628802</v>
      </c>
      <c r="K44" s="81"/>
      <c r="L44" s="35">
        <v>675</v>
      </c>
      <c r="M44" s="36">
        <f t="shared" si="4"/>
        <v>0.46856127393133323</v>
      </c>
      <c r="N44" s="15"/>
    </row>
    <row r="45" spans="1:14" ht="15.75">
      <c r="A45" s="12"/>
      <c r="B45" s="34" t="s">
        <v>49</v>
      </c>
      <c r="C45" s="35">
        <v>234</v>
      </c>
      <c r="D45" s="35">
        <v>131</v>
      </c>
      <c r="E45" s="36">
        <f t="shared" si="0"/>
        <v>-44.017094017094017</v>
      </c>
      <c r="F45" s="36">
        <f t="shared" si="2"/>
        <v>2.8147829823807475</v>
      </c>
      <c r="G45" s="35">
        <v>685</v>
      </c>
      <c r="H45" s="35">
        <v>909</v>
      </c>
      <c r="I45" s="36">
        <f t="shared" si="1"/>
        <v>32.700729927007302</v>
      </c>
      <c r="J45" s="36">
        <f t="shared" si="3"/>
        <v>3.1309199876003171</v>
      </c>
      <c r="K45" s="81"/>
      <c r="L45" s="35">
        <v>3962</v>
      </c>
      <c r="M45" s="36">
        <f t="shared" si="4"/>
        <v>2.7502811367643587</v>
      </c>
      <c r="N45" s="15"/>
    </row>
    <row r="46" spans="1:14" ht="15.75">
      <c r="A46" s="12"/>
      <c r="B46" s="34" t="s">
        <v>37</v>
      </c>
      <c r="C46" s="35">
        <v>216</v>
      </c>
      <c r="D46" s="35">
        <v>156</v>
      </c>
      <c r="E46" s="36">
        <f t="shared" si="0"/>
        <v>-27.777777777777779</v>
      </c>
      <c r="F46" s="36">
        <f t="shared" si="2"/>
        <v>3.3519553072625698</v>
      </c>
      <c r="G46" s="35">
        <v>984</v>
      </c>
      <c r="H46" s="35">
        <v>1151</v>
      </c>
      <c r="I46" s="36">
        <f t="shared" si="1"/>
        <v>16.971544715447152</v>
      </c>
      <c r="J46" s="36">
        <f t="shared" si="3"/>
        <v>3.9644542417249338</v>
      </c>
      <c r="K46" s="81"/>
      <c r="L46" s="35">
        <v>8627</v>
      </c>
      <c r="M46" s="36">
        <f t="shared" si="4"/>
        <v>5.9885601632675725</v>
      </c>
      <c r="N46" s="15"/>
    </row>
    <row r="47" spans="1:14" ht="15.75">
      <c r="A47" s="12"/>
      <c r="B47" s="34" t="s">
        <v>45</v>
      </c>
      <c r="C47" s="35">
        <v>130</v>
      </c>
      <c r="D47" s="35">
        <v>86</v>
      </c>
      <c r="E47" s="36">
        <f t="shared" si="0"/>
        <v>-33.846153846153847</v>
      </c>
      <c r="F47" s="36">
        <f t="shared" si="2"/>
        <v>1.8478727975934679</v>
      </c>
      <c r="G47" s="35">
        <v>528</v>
      </c>
      <c r="H47" s="35">
        <v>553</v>
      </c>
      <c r="I47" s="36">
        <f t="shared" si="1"/>
        <v>4.7348484848484862</v>
      </c>
      <c r="J47" s="36">
        <f t="shared" si="3"/>
        <v>1.9047291013674095</v>
      </c>
      <c r="K47" s="81"/>
      <c r="L47" s="35">
        <v>3275</v>
      </c>
      <c r="M47" s="36">
        <f t="shared" si="4"/>
        <v>2.2733898846298017</v>
      </c>
      <c r="N47" s="15"/>
    </row>
    <row r="48" spans="1:14" ht="15.75">
      <c r="A48" s="12"/>
      <c r="B48" s="40" t="s">
        <v>70</v>
      </c>
      <c r="C48" s="42">
        <f>SUM(C16:C47)</f>
        <v>4716</v>
      </c>
      <c r="D48" s="42">
        <f>SUM(D16:D47)</f>
        <v>4654</v>
      </c>
      <c r="E48" s="38">
        <f t="shared" si="0"/>
        <v>-1.3146734520780301</v>
      </c>
      <c r="F48" s="38">
        <f>SUM(F16:F47)</f>
        <v>99.999999999999972</v>
      </c>
      <c r="G48" s="42">
        <f>SUM(G16:G47)</f>
        <v>16954</v>
      </c>
      <c r="H48" s="42">
        <f>SUM(H16:H47)</f>
        <v>29033</v>
      </c>
      <c r="I48" s="38">
        <f t="shared" si="1"/>
        <v>71.245723723015203</v>
      </c>
      <c r="J48" s="38">
        <f>SUM(J16:J47)</f>
        <v>99.999999999999972</v>
      </c>
      <c r="K48" s="4"/>
      <c r="L48" s="42">
        <f>SUM(L16:L47)</f>
        <v>144058</v>
      </c>
      <c r="M48" s="38">
        <f>SUM(M16:M47)</f>
        <v>100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4" t="s">
        <v>255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55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106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19" ht="31.5">
      <c r="A13" s="12"/>
      <c r="B13" s="30" t="s">
        <v>257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233</v>
      </c>
      <c r="C16" s="35">
        <v>104</v>
      </c>
      <c r="D16" s="35">
        <v>366</v>
      </c>
      <c r="E16" s="36">
        <f t="shared" ref="E16:E41" si="0">IF(ISBLANK(D16),"",(IFERROR(((D16/C16-1)*100),"")))</f>
        <v>251.92307692307691</v>
      </c>
      <c r="F16" s="36">
        <f>+(D16*100)/$D$41</f>
        <v>4.0486725663716818</v>
      </c>
      <c r="G16" s="35">
        <v>435</v>
      </c>
      <c r="H16" s="35">
        <v>804</v>
      </c>
      <c r="I16" s="36">
        <f t="shared" ref="I16:I41" si="1">IF(ISBLANK(H16),"",(IFERROR(((H16/G16-1)*100),"")))</f>
        <v>84.827586206896541</v>
      </c>
      <c r="J16" s="36">
        <f>+(H16*100)/$H$41</f>
        <v>1.3387504995337685</v>
      </c>
      <c r="K16" s="81"/>
      <c r="L16" s="35">
        <v>3599</v>
      </c>
      <c r="M16" s="36">
        <f>+(L16*100)/$L$41</f>
        <v>1.2728378732042693</v>
      </c>
      <c r="N16" s="15"/>
    </row>
    <row r="17" spans="1:18" ht="15.75">
      <c r="A17" s="12"/>
      <c r="B17" s="34" t="s">
        <v>234</v>
      </c>
      <c r="C17" s="35">
        <v>48</v>
      </c>
      <c r="D17" s="35">
        <v>369</v>
      </c>
      <c r="E17" s="36">
        <f t="shared" si="0"/>
        <v>668.75</v>
      </c>
      <c r="F17" s="36">
        <f t="shared" ref="F17:F40" si="2">+(D17*100)/$D$41</f>
        <v>4.081858407079646</v>
      </c>
      <c r="G17" s="35">
        <v>185</v>
      </c>
      <c r="H17" s="35">
        <v>610</v>
      </c>
      <c r="I17" s="36">
        <f t="shared" si="1"/>
        <v>229.72972972972974</v>
      </c>
      <c r="J17" s="36">
        <f t="shared" ref="J17:J40" si="3">+(H17*100)/$H$41</f>
        <v>1.0157186625815906</v>
      </c>
      <c r="K17" s="81"/>
      <c r="L17" s="35">
        <v>1831</v>
      </c>
      <c r="M17" s="36">
        <f t="shared" ref="M17:M40" si="4">+(L17*100)/$L$41</f>
        <v>0.64755936255543689</v>
      </c>
      <c r="N17" s="15"/>
    </row>
    <row r="18" spans="1:18" ht="15.75">
      <c r="A18" s="12"/>
      <c r="B18" s="34" t="s">
        <v>235</v>
      </c>
      <c r="C18" s="35">
        <v>815</v>
      </c>
      <c r="D18" s="35">
        <v>51</v>
      </c>
      <c r="E18" s="36">
        <f t="shared" si="0"/>
        <v>-93.742331288343564</v>
      </c>
      <c r="F18" s="36">
        <f t="shared" si="2"/>
        <v>0.56415929203539827</v>
      </c>
      <c r="G18" s="35">
        <v>3108</v>
      </c>
      <c r="H18" s="35">
        <v>3830</v>
      </c>
      <c r="I18" s="36">
        <f t="shared" si="1"/>
        <v>23.230373230373225</v>
      </c>
      <c r="J18" s="36">
        <f t="shared" si="3"/>
        <v>6.3773811109631007</v>
      </c>
      <c r="K18" s="81"/>
      <c r="L18" s="35">
        <v>24628</v>
      </c>
      <c r="M18" s="36">
        <f t="shared" si="4"/>
        <v>8.7100447739024034</v>
      </c>
      <c r="N18" s="15"/>
    </row>
    <row r="19" spans="1:18" ht="15.75">
      <c r="A19" s="12"/>
      <c r="B19" s="34" t="s">
        <v>236</v>
      </c>
      <c r="C19" s="35">
        <v>92</v>
      </c>
      <c r="D19" s="35">
        <v>76</v>
      </c>
      <c r="E19" s="36">
        <f t="shared" si="0"/>
        <v>-17.391304347826086</v>
      </c>
      <c r="F19" s="36">
        <f t="shared" si="2"/>
        <v>0.84070796460176989</v>
      </c>
      <c r="G19" s="35">
        <v>387</v>
      </c>
      <c r="H19" s="35">
        <v>517</v>
      </c>
      <c r="I19" s="36">
        <f t="shared" si="1"/>
        <v>33.591731266149871</v>
      </c>
      <c r="J19" s="36">
        <f t="shared" si="3"/>
        <v>0.86086319435193814</v>
      </c>
      <c r="K19" s="81"/>
      <c r="L19" s="35">
        <v>2790</v>
      </c>
      <c r="M19" s="36">
        <f t="shared" si="4"/>
        <v>0.9867234415781917</v>
      </c>
      <c r="N19" s="15"/>
    </row>
    <row r="20" spans="1:18" ht="15.75">
      <c r="A20" s="12"/>
      <c r="B20" s="34" t="s">
        <v>237</v>
      </c>
      <c r="C20" s="35">
        <v>175</v>
      </c>
      <c r="D20" s="35">
        <v>87</v>
      </c>
      <c r="E20" s="36">
        <f t="shared" si="0"/>
        <v>-50.285714285714292</v>
      </c>
      <c r="F20" s="36">
        <f t="shared" si="2"/>
        <v>0.96238938053097345</v>
      </c>
      <c r="G20" s="35">
        <v>706</v>
      </c>
      <c r="H20" s="35">
        <v>1051</v>
      </c>
      <c r="I20" s="36">
        <f t="shared" si="1"/>
        <v>48.86685552407932</v>
      </c>
      <c r="J20" s="36">
        <f t="shared" si="3"/>
        <v>1.7500333022512322</v>
      </c>
      <c r="K20" s="81"/>
      <c r="L20" s="35">
        <v>5193</v>
      </c>
      <c r="M20" s="36">
        <f t="shared" si="4"/>
        <v>1.8365787928729567</v>
      </c>
      <c r="N20" s="15"/>
    </row>
    <row r="21" spans="1:18" ht="15" customHeight="1">
      <c r="A21" s="12"/>
      <c r="B21" s="34" t="s">
        <v>238</v>
      </c>
      <c r="C21" s="35">
        <v>98</v>
      </c>
      <c r="D21" s="35">
        <v>30</v>
      </c>
      <c r="E21" s="36">
        <f t="shared" si="0"/>
        <v>-69.387755102040813</v>
      </c>
      <c r="F21" s="36">
        <f t="shared" si="2"/>
        <v>0.33185840707964603</v>
      </c>
      <c r="G21" s="35">
        <v>422</v>
      </c>
      <c r="H21" s="35">
        <v>502</v>
      </c>
      <c r="I21" s="36">
        <f t="shared" si="1"/>
        <v>18.957345971563978</v>
      </c>
      <c r="J21" s="36">
        <f t="shared" si="3"/>
        <v>0.83588650592780067</v>
      </c>
      <c r="K21" s="81"/>
      <c r="L21" s="35">
        <v>2635</v>
      </c>
      <c r="M21" s="36">
        <f t="shared" si="4"/>
        <v>0.93190547260162548</v>
      </c>
      <c r="N21" s="15"/>
    </row>
    <row r="22" spans="1:18" ht="15.75">
      <c r="A22" s="12"/>
      <c r="B22" s="34" t="s">
        <v>239</v>
      </c>
      <c r="C22" s="35">
        <v>432</v>
      </c>
      <c r="D22" s="35">
        <v>14</v>
      </c>
      <c r="E22" s="36">
        <f t="shared" si="0"/>
        <v>-96.759259259259252</v>
      </c>
      <c r="F22" s="36">
        <f t="shared" si="2"/>
        <v>0.15486725663716813</v>
      </c>
      <c r="G22" s="35">
        <v>1505</v>
      </c>
      <c r="H22" s="35">
        <v>2521</v>
      </c>
      <c r="I22" s="36">
        <f t="shared" si="1"/>
        <v>67.508305647840544</v>
      </c>
      <c r="J22" s="36">
        <f t="shared" si="3"/>
        <v>4.1977487678167043</v>
      </c>
      <c r="K22" s="81"/>
      <c r="L22" s="35">
        <v>11697</v>
      </c>
      <c r="M22" s="36">
        <f t="shared" si="4"/>
        <v>4.1368115039928703</v>
      </c>
      <c r="N22" s="15"/>
    </row>
    <row r="23" spans="1:18" ht="15.75">
      <c r="A23" s="12"/>
      <c r="B23" s="34" t="s">
        <v>240</v>
      </c>
      <c r="C23" s="35">
        <v>679</v>
      </c>
      <c r="D23" s="35">
        <v>169</v>
      </c>
      <c r="E23" s="36">
        <f t="shared" si="0"/>
        <v>-75.110456553755526</v>
      </c>
      <c r="F23" s="36">
        <f t="shared" si="2"/>
        <v>1.8694690265486726</v>
      </c>
      <c r="G23" s="35">
        <v>2382</v>
      </c>
      <c r="H23" s="35">
        <v>3298</v>
      </c>
      <c r="I23" s="36">
        <f t="shared" si="1"/>
        <v>38.455079764903431</v>
      </c>
      <c r="J23" s="36">
        <f t="shared" si="3"/>
        <v>5.4915412281870255</v>
      </c>
      <c r="K23" s="81"/>
      <c r="L23" s="35">
        <v>15949</v>
      </c>
      <c r="M23" s="36">
        <f t="shared" si="4"/>
        <v>5.6405921755306734</v>
      </c>
      <c r="N23" s="15"/>
    </row>
    <row r="24" spans="1:18" ht="15.75">
      <c r="A24" s="12"/>
      <c r="B24" s="34" t="s">
        <v>241</v>
      </c>
      <c r="C24" s="35">
        <v>325</v>
      </c>
      <c r="D24" s="35">
        <v>41</v>
      </c>
      <c r="E24" s="36">
        <f t="shared" si="0"/>
        <v>-87.384615384615387</v>
      </c>
      <c r="F24" s="36">
        <f t="shared" si="2"/>
        <v>0.45353982300884954</v>
      </c>
      <c r="G24" s="35">
        <v>1422</v>
      </c>
      <c r="H24" s="35">
        <v>1616</v>
      </c>
      <c r="I24" s="36">
        <f t="shared" si="1"/>
        <v>13.64275668073136</v>
      </c>
      <c r="J24" s="36">
        <f t="shared" si="3"/>
        <v>2.6908218995604103</v>
      </c>
      <c r="K24" s="81"/>
      <c r="L24" s="35">
        <v>8884</v>
      </c>
      <c r="M24" s="36">
        <f t="shared" si="4"/>
        <v>3.141953783147188</v>
      </c>
      <c r="N24" s="15"/>
    </row>
    <row r="25" spans="1:18" ht="15.75">
      <c r="A25" s="12"/>
      <c r="B25" s="34" t="s">
        <v>75</v>
      </c>
      <c r="C25" s="35">
        <v>484</v>
      </c>
      <c r="D25" s="35">
        <v>75</v>
      </c>
      <c r="E25" s="36">
        <f t="shared" si="0"/>
        <v>-84.504132231404967</v>
      </c>
      <c r="F25" s="36">
        <f t="shared" si="2"/>
        <v>0.82964601769911506</v>
      </c>
      <c r="G25" s="35">
        <v>2372</v>
      </c>
      <c r="H25" s="35">
        <v>2416</v>
      </c>
      <c r="I25" s="36">
        <f t="shared" si="1"/>
        <v>1.8549747048903775</v>
      </c>
      <c r="J25" s="36">
        <f t="shared" si="3"/>
        <v>4.0229119488477423</v>
      </c>
      <c r="K25" s="81"/>
      <c r="L25" s="35">
        <v>13322</v>
      </c>
      <c r="M25" s="36">
        <f t="shared" si="4"/>
        <v>4.7115160174568702</v>
      </c>
      <c r="N25" s="15"/>
      <c r="R25" s="4"/>
    </row>
    <row r="26" spans="1:18" ht="15" customHeight="1">
      <c r="A26" s="12"/>
      <c r="B26" s="34" t="s">
        <v>242</v>
      </c>
      <c r="C26" s="35">
        <v>92</v>
      </c>
      <c r="D26" s="35">
        <v>191</v>
      </c>
      <c r="E26" s="36">
        <f t="shared" si="0"/>
        <v>107.60869565217392</v>
      </c>
      <c r="F26" s="36">
        <f t="shared" si="2"/>
        <v>2.1128318584070795</v>
      </c>
      <c r="G26" s="35">
        <v>441</v>
      </c>
      <c r="H26" s="35">
        <v>784</v>
      </c>
      <c r="I26" s="36">
        <f t="shared" si="1"/>
        <v>77.777777777777771</v>
      </c>
      <c r="J26" s="36">
        <f t="shared" si="3"/>
        <v>1.3054482483015852</v>
      </c>
      <c r="K26" s="81"/>
      <c r="L26" s="35">
        <v>3392</v>
      </c>
      <c r="M26" s="36">
        <f t="shared" si="4"/>
        <v>1.1996293597968553</v>
      </c>
      <c r="N26" s="15"/>
    </row>
    <row r="27" spans="1:18" ht="15" customHeight="1">
      <c r="A27" s="12"/>
      <c r="B27" s="34" t="s">
        <v>76</v>
      </c>
      <c r="C27" s="35">
        <v>29</v>
      </c>
      <c r="D27" s="35">
        <v>314</v>
      </c>
      <c r="E27" s="36">
        <f t="shared" si="0"/>
        <v>982.75862068965512</v>
      </c>
      <c r="F27" s="36">
        <f t="shared" si="2"/>
        <v>3.4734513274336285</v>
      </c>
      <c r="G27" s="35">
        <v>105</v>
      </c>
      <c r="H27" s="35">
        <v>447</v>
      </c>
      <c r="I27" s="36">
        <f t="shared" si="1"/>
        <v>325.71428571428572</v>
      </c>
      <c r="J27" s="36">
        <f t="shared" si="3"/>
        <v>0.74430531503929664</v>
      </c>
      <c r="K27" s="81"/>
      <c r="L27" s="35">
        <v>1061</v>
      </c>
      <c r="M27" s="36">
        <f t="shared" si="4"/>
        <v>0.3752378392524951</v>
      </c>
      <c r="N27" s="15"/>
    </row>
    <row r="28" spans="1:18" ht="15" customHeight="1">
      <c r="A28" s="12"/>
      <c r="B28" s="34" t="s">
        <v>243</v>
      </c>
      <c r="C28" s="35">
        <v>88</v>
      </c>
      <c r="D28" s="35">
        <v>431</v>
      </c>
      <c r="E28" s="36">
        <f t="shared" si="0"/>
        <v>389.77272727272725</v>
      </c>
      <c r="F28" s="36">
        <f t="shared" si="2"/>
        <v>4.7676991150442474</v>
      </c>
      <c r="G28" s="35">
        <v>372</v>
      </c>
      <c r="H28" s="35">
        <v>736</v>
      </c>
      <c r="I28" s="36">
        <f t="shared" si="1"/>
        <v>97.849462365591393</v>
      </c>
      <c r="J28" s="36">
        <f t="shared" si="3"/>
        <v>1.2255228453443452</v>
      </c>
      <c r="K28" s="81"/>
      <c r="L28" s="35">
        <v>3213</v>
      </c>
      <c r="M28" s="36">
        <f t="shared" si="4"/>
        <v>1.1363234472368207</v>
      </c>
      <c r="N28" s="15"/>
    </row>
    <row r="29" spans="1:18" ht="15" customHeight="1">
      <c r="A29" s="12"/>
      <c r="B29" s="34" t="s">
        <v>79</v>
      </c>
      <c r="C29" s="35">
        <v>12</v>
      </c>
      <c r="D29" s="35">
        <v>564</v>
      </c>
      <c r="E29" s="36">
        <f t="shared" si="0"/>
        <v>4600</v>
      </c>
      <c r="F29" s="36">
        <f t="shared" si="2"/>
        <v>6.2389380530973453</v>
      </c>
      <c r="G29" s="35">
        <v>28</v>
      </c>
      <c r="H29" s="35">
        <v>618</v>
      </c>
      <c r="I29" s="36">
        <f t="shared" si="1"/>
        <v>2107.1428571428573</v>
      </c>
      <c r="J29" s="36">
        <f t="shared" si="3"/>
        <v>1.0290395630744638</v>
      </c>
      <c r="K29" s="81"/>
      <c r="L29" s="35">
        <v>779</v>
      </c>
      <c r="M29" s="36">
        <f t="shared" si="4"/>
        <v>0.27550450214674238</v>
      </c>
      <c r="N29" s="15"/>
    </row>
    <row r="30" spans="1:18" ht="15" customHeight="1">
      <c r="A30" s="12"/>
      <c r="B30" s="34" t="s">
        <v>244</v>
      </c>
      <c r="C30" s="35">
        <v>489</v>
      </c>
      <c r="D30" s="35">
        <v>108</v>
      </c>
      <c r="E30" s="36">
        <f t="shared" si="0"/>
        <v>-77.914110429447845</v>
      </c>
      <c r="F30" s="36">
        <f t="shared" si="2"/>
        <v>1.1946902654867257</v>
      </c>
      <c r="G30" s="35">
        <v>2056</v>
      </c>
      <c r="H30" s="35">
        <v>2338</v>
      </c>
      <c r="I30" s="36">
        <f t="shared" si="1"/>
        <v>13.715953307392992</v>
      </c>
      <c r="J30" s="36">
        <f t="shared" si="3"/>
        <v>3.8930331690422273</v>
      </c>
      <c r="K30" s="81"/>
      <c r="L30" s="35">
        <v>11606</v>
      </c>
      <c r="M30" s="36">
        <f t="shared" si="4"/>
        <v>4.104628051238886</v>
      </c>
      <c r="N30" s="15"/>
    </row>
    <row r="31" spans="1:18" ht="15" customHeight="1">
      <c r="A31" s="12"/>
      <c r="B31" s="34" t="s">
        <v>78</v>
      </c>
      <c r="C31" s="35">
        <v>262</v>
      </c>
      <c r="D31" s="35">
        <v>749</v>
      </c>
      <c r="E31" s="36">
        <f t="shared" si="0"/>
        <v>185.87786259541983</v>
      </c>
      <c r="F31" s="36">
        <f t="shared" si="2"/>
        <v>8.2853982300884947</v>
      </c>
      <c r="G31" s="35">
        <v>1006</v>
      </c>
      <c r="H31" s="35">
        <v>2639</v>
      </c>
      <c r="I31" s="36">
        <f t="shared" si="1"/>
        <v>162.32604373757457</v>
      </c>
      <c r="J31" s="36">
        <f t="shared" si="3"/>
        <v>4.3942320500865861</v>
      </c>
      <c r="K31" s="81"/>
      <c r="L31" s="35">
        <v>8502</v>
      </c>
      <c r="M31" s="36">
        <f t="shared" si="4"/>
        <v>3.0068540144436509</v>
      </c>
      <c r="N31" s="15"/>
    </row>
    <row r="32" spans="1:18" ht="15" customHeight="1">
      <c r="A32" s="12"/>
      <c r="B32" s="34" t="s">
        <v>245</v>
      </c>
      <c r="C32" s="35">
        <v>248</v>
      </c>
      <c r="D32" s="35">
        <v>721</v>
      </c>
      <c r="E32" s="36">
        <f t="shared" si="0"/>
        <v>190.7258064516129</v>
      </c>
      <c r="F32" s="36">
        <f t="shared" si="2"/>
        <v>7.9756637168141591</v>
      </c>
      <c r="G32" s="35">
        <v>1004</v>
      </c>
      <c r="H32" s="35">
        <v>2128</v>
      </c>
      <c r="I32" s="36">
        <f t="shared" si="1"/>
        <v>111.95219123505976</v>
      </c>
      <c r="J32" s="36">
        <f t="shared" si="3"/>
        <v>3.5433595311043025</v>
      </c>
      <c r="K32" s="81"/>
      <c r="L32" s="35">
        <v>8294</v>
      </c>
      <c r="M32" s="36">
        <f t="shared" si="4"/>
        <v>2.9332918367202585</v>
      </c>
      <c r="N32" s="15"/>
    </row>
    <row r="33" spans="1:14" ht="15" customHeight="1">
      <c r="A33" s="12"/>
      <c r="B33" s="34" t="s">
        <v>246</v>
      </c>
      <c r="C33" s="35">
        <v>215</v>
      </c>
      <c r="D33" s="35">
        <v>161</v>
      </c>
      <c r="E33" s="36">
        <f t="shared" si="0"/>
        <v>-25.116279069767444</v>
      </c>
      <c r="F33" s="36">
        <f t="shared" si="2"/>
        <v>1.7809734513274336</v>
      </c>
      <c r="G33" s="35">
        <v>873</v>
      </c>
      <c r="H33" s="35">
        <v>1440</v>
      </c>
      <c r="I33" s="36">
        <f t="shared" si="1"/>
        <v>64.948453608247419</v>
      </c>
      <c r="J33" s="36">
        <f t="shared" si="3"/>
        <v>2.3977620887171973</v>
      </c>
      <c r="K33" s="81"/>
      <c r="L33" s="35">
        <v>7839</v>
      </c>
      <c r="M33" s="36">
        <f t="shared" si="4"/>
        <v>2.7723745729503384</v>
      </c>
      <c r="N33" s="15"/>
    </row>
    <row r="34" spans="1:14" ht="15" customHeight="1">
      <c r="A34" s="12"/>
      <c r="B34" s="34" t="s">
        <v>247</v>
      </c>
      <c r="C34" s="35">
        <v>28</v>
      </c>
      <c r="D34" s="35">
        <v>479</v>
      </c>
      <c r="E34" s="36">
        <f t="shared" si="0"/>
        <v>1610.7142857142858</v>
      </c>
      <c r="F34" s="36">
        <f t="shared" si="2"/>
        <v>5.2986725663716818</v>
      </c>
      <c r="G34" s="35">
        <v>187</v>
      </c>
      <c r="H34" s="35">
        <v>699</v>
      </c>
      <c r="I34" s="36">
        <f t="shared" si="1"/>
        <v>273.79679144385022</v>
      </c>
      <c r="J34" s="36">
        <f t="shared" si="3"/>
        <v>1.1639136805648063</v>
      </c>
      <c r="K34" s="81"/>
      <c r="L34" s="35">
        <v>2488</v>
      </c>
      <c r="M34" s="36">
        <f t="shared" si="4"/>
        <v>0.87991681815288203</v>
      </c>
      <c r="N34" s="15"/>
    </row>
    <row r="35" spans="1:14" ht="15" customHeight="1">
      <c r="A35" s="12"/>
      <c r="B35" s="34" t="s">
        <v>77</v>
      </c>
      <c r="C35" s="35">
        <v>108</v>
      </c>
      <c r="D35" s="35">
        <v>140</v>
      </c>
      <c r="E35" s="36">
        <f t="shared" si="0"/>
        <v>29.629629629629626</v>
      </c>
      <c r="F35" s="36">
        <f t="shared" si="2"/>
        <v>1.5486725663716814</v>
      </c>
      <c r="G35" s="35">
        <v>391</v>
      </c>
      <c r="H35" s="35">
        <v>604</v>
      </c>
      <c r="I35" s="36">
        <f t="shared" si="1"/>
        <v>54.47570332480818</v>
      </c>
      <c r="J35" s="36">
        <f t="shared" si="3"/>
        <v>1.0057279872119356</v>
      </c>
      <c r="K35" s="81"/>
      <c r="L35" s="35">
        <v>3072</v>
      </c>
      <c r="M35" s="36">
        <f t="shared" si="4"/>
        <v>1.0864567786839443</v>
      </c>
      <c r="N35" s="15"/>
    </row>
    <row r="36" spans="1:14" ht="15" customHeight="1">
      <c r="A36" s="12"/>
      <c r="B36" s="34" t="s">
        <v>248</v>
      </c>
      <c r="C36" s="35">
        <v>446</v>
      </c>
      <c r="D36" s="35">
        <v>355</v>
      </c>
      <c r="E36" s="36">
        <f t="shared" si="0"/>
        <v>-20.403587443946194</v>
      </c>
      <c r="F36" s="36">
        <f t="shared" si="2"/>
        <v>3.9269911504424777</v>
      </c>
      <c r="G36" s="35">
        <v>1475</v>
      </c>
      <c r="H36" s="35">
        <v>2292</v>
      </c>
      <c r="I36" s="36">
        <f t="shared" si="1"/>
        <v>55.389830508474567</v>
      </c>
      <c r="J36" s="36">
        <f t="shared" si="3"/>
        <v>3.8164379912082058</v>
      </c>
      <c r="K36" s="81"/>
      <c r="L36" s="35">
        <v>11820</v>
      </c>
      <c r="M36" s="36">
        <f t="shared" si="4"/>
        <v>4.1803122148581453</v>
      </c>
      <c r="N36" s="15"/>
    </row>
    <row r="37" spans="1:14" ht="15" customHeight="1">
      <c r="A37" s="12"/>
      <c r="B37" s="34" t="s">
        <v>249</v>
      </c>
      <c r="C37" s="35">
        <v>161</v>
      </c>
      <c r="D37" s="35">
        <v>201</v>
      </c>
      <c r="E37" s="36">
        <f t="shared" si="0"/>
        <v>24.844720496894411</v>
      </c>
      <c r="F37" s="36">
        <f t="shared" si="2"/>
        <v>2.2234513274336285</v>
      </c>
      <c r="G37" s="35">
        <v>600</v>
      </c>
      <c r="H37" s="35">
        <v>1247</v>
      </c>
      <c r="I37" s="36">
        <f t="shared" si="1"/>
        <v>107.83333333333331</v>
      </c>
      <c r="J37" s="36">
        <f t="shared" si="3"/>
        <v>2.0763953643266286</v>
      </c>
      <c r="K37" s="81"/>
      <c r="L37" s="35">
        <v>4861</v>
      </c>
      <c r="M37" s="36">
        <f t="shared" si="4"/>
        <v>1.7191622399683117</v>
      </c>
      <c r="N37" s="15"/>
    </row>
    <row r="38" spans="1:14" ht="15" customHeight="1">
      <c r="A38" s="12"/>
      <c r="B38" s="34" t="s">
        <v>250</v>
      </c>
      <c r="C38" s="35">
        <v>177</v>
      </c>
      <c r="D38" s="35">
        <v>15</v>
      </c>
      <c r="E38" s="36">
        <f t="shared" si="0"/>
        <v>-91.525423728813564</v>
      </c>
      <c r="F38" s="36">
        <f t="shared" si="2"/>
        <v>0.16592920353982302</v>
      </c>
      <c r="G38" s="35">
        <v>664</v>
      </c>
      <c r="H38" s="35">
        <v>1097</v>
      </c>
      <c r="I38" s="36">
        <f t="shared" si="1"/>
        <v>65.210843373493958</v>
      </c>
      <c r="J38" s="36">
        <f t="shared" si="3"/>
        <v>1.8266284800852537</v>
      </c>
      <c r="K38" s="81"/>
      <c r="L38" s="35">
        <v>4873</v>
      </c>
      <c r="M38" s="36">
        <f t="shared" si="4"/>
        <v>1.7234062117600459</v>
      </c>
      <c r="N38" s="15"/>
    </row>
    <row r="39" spans="1:14" ht="15" customHeight="1">
      <c r="A39" s="12"/>
      <c r="B39" s="34" t="s">
        <v>251</v>
      </c>
      <c r="C39" s="35">
        <v>896</v>
      </c>
      <c r="D39" s="35">
        <v>179</v>
      </c>
      <c r="E39" s="36">
        <f t="shared" si="0"/>
        <v>-80.022321428571431</v>
      </c>
      <c r="F39" s="36">
        <f t="shared" si="2"/>
        <v>1.9800884955752212</v>
      </c>
      <c r="G39" s="35">
        <v>3318</v>
      </c>
      <c r="H39" s="35">
        <v>4162</v>
      </c>
      <c r="I39" s="36">
        <f t="shared" si="1"/>
        <v>25.437010247136826</v>
      </c>
      <c r="J39" s="36">
        <f t="shared" si="3"/>
        <v>6.9301984814173441</v>
      </c>
      <c r="K39" s="81"/>
      <c r="L39" s="35">
        <v>23241</v>
      </c>
      <c r="M39" s="36">
        <f t="shared" si="4"/>
        <v>8.2195123676411299</v>
      </c>
      <c r="N39" s="15"/>
    </row>
    <row r="40" spans="1:14" ht="15" customHeight="1">
      <c r="A40" s="12"/>
      <c r="B40" s="34" t="s">
        <v>71</v>
      </c>
      <c r="C40" s="35">
        <v>2856</v>
      </c>
      <c r="D40" s="35">
        <v>3154</v>
      </c>
      <c r="E40" s="36">
        <f t="shared" si="0"/>
        <v>10.434173669467794</v>
      </c>
      <c r="F40" s="36">
        <f t="shared" si="2"/>
        <v>34.889380530973455</v>
      </c>
      <c r="G40" s="35">
        <v>9153</v>
      </c>
      <c r="H40" s="35">
        <v>21660</v>
      </c>
      <c r="I40" s="36">
        <f t="shared" si="1"/>
        <v>136.64372336938709</v>
      </c>
      <c r="J40" s="36">
        <f t="shared" si="3"/>
        <v>36.066338084454507</v>
      </c>
      <c r="K40" s="81"/>
      <c r="L40" s="35">
        <v>97185</v>
      </c>
      <c r="M40" s="36">
        <f t="shared" si="4"/>
        <v>34.370866548307006</v>
      </c>
      <c r="N40" s="15"/>
    </row>
    <row r="41" spans="1:14" ht="15.75">
      <c r="A41" s="12"/>
      <c r="B41" s="40" t="s">
        <v>70</v>
      </c>
      <c r="C41" s="42">
        <f>SUM(C16:C40)</f>
        <v>9359</v>
      </c>
      <c r="D41" s="42">
        <f>SUM(D16:D40)</f>
        <v>9040</v>
      </c>
      <c r="E41" s="38">
        <f t="shared" si="0"/>
        <v>-3.4084838123731198</v>
      </c>
      <c r="F41" s="38">
        <v>100</v>
      </c>
      <c r="G41" s="42">
        <f>SUM(G16:G40)</f>
        <v>34597</v>
      </c>
      <c r="H41" s="42">
        <f>SUM(H16:H40)</f>
        <v>60056</v>
      </c>
      <c r="I41" s="38">
        <f t="shared" si="1"/>
        <v>73.587305257681308</v>
      </c>
      <c r="J41" s="38">
        <v>100</v>
      </c>
      <c r="K41" s="4"/>
      <c r="L41" s="37">
        <f>SUM(L16:L40)</f>
        <v>282754</v>
      </c>
      <c r="M41" s="38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4" t="s">
        <v>255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4" t="s">
        <v>108</v>
      </c>
      <c r="C45" s="46" t="s">
        <v>109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54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259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258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4" t="s">
        <v>61</v>
      </c>
      <c r="C16" s="35">
        <v>894</v>
      </c>
      <c r="D16" s="35">
        <v>814</v>
      </c>
      <c r="E16" s="36">
        <f t="shared" ref="E16:I23" si="0">IF(ISBLANK(D16),"",(IFERROR(((D16/C16-1)*100),"")))</f>
        <v>-8.948545861297541</v>
      </c>
      <c r="F16" s="36">
        <f>+(D16*100)/$D$23</f>
        <v>9.0044247787610612</v>
      </c>
      <c r="G16" s="35">
        <v>2676</v>
      </c>
      <c r="H16" s="35">
        <v>5593</v>
      </c>
      <c r="I16" s="36">
        <f t="shared" si="0"/>
        <v>109.00597907324365</v>
      </c>
      <c r="J16" s="36">
        <f>+(H16*100)/$H$23</f>
        <v>9.3129745570800591</v>
      </c>
      <c r="K16" s="81"/>
      <c r="L16" s="35">
        <v>23146</v>
      </c>
      <c r="M16" s="36">
        <f>+(L16*100)/$L$23</f>
        <v>8.1859142576232351</v>
      </c>
      <c r="N16" s="15"/>
    </row>
    <row r="17" spans="1:14" ht="15.75">
      <c r="A17" s="12"/>
      <c r="B17" s="34" t="s">
        <v>60</v>
      </c>
      <c r="C17" s="35">
        <v>3656</v>
      </c>
      <c r="D17" s="35">
        <v>3763</v>
      </c>
      <c r="E17" s="36">
        <f t="shared" si="0"/>
        <v>2.926695842450755</v>
      </c>
      <c r="F17" s="36">
        <f t="shared" ref="F17:F22" si="1">+(D17*100)/$D$23</f>
        <v>41.626106194690266</v>
      </c>
      <c r="G17" s="35">
        <v>12722</v>
      </c>
      <c r="H17" s="35">
        <v>23743</v>
      </c>
      <c r="I17" s="36">
        <f t="shared" si="0"/>
        <v>86.629460776607445</v>
      </c>
      <c r="J17" s="36">
        <f t="shared" ref="J17:J22" si="2">+(H17*100)/$H$23</f>
        <v>39.534767550286396</v>
      </c>
      <c r="K17" s="81"/>
      <c r="L17" s="35">
        <v>103471</v>
      </c>
      <c r="M17" s="36">
        <f t="shared" ref="M17:M22" si="3">+(L17*100)/$L$23</f>
        <v>36.594000438543752</v>
      </c>
      <c r="N17" s="15"/>
    </row>
    <row r="18" spans="1:14" ht="15.75">
      <c r="A18" s="12"/>
      <c r="B18" s="34" t="s">
        <v>80</v>
      </c>
      <c r="C18" s="35">
        <v>1718</v>
      </c>
      <c r="D18" s="35">
        <v>1599</v>
      </c>
      <c r="E18" s="36">
        <f t="shared" si="0"/>
        <v>-6.9266589057043078</v>
      </c>
      <c r="F18" s="36">
        <f t="shared" si="1"/>
        <v>17.688053097345133</v>
      </c>
      <c r="G18" s="35">
        <v>6654</v>
      </c>
      <c r="H18" s="35">
        <v>10076</v>
      </c>
      <c r="I18" s="36">
        <f t="shared" si="0"/>
        <v>51.427712654042693</v>
      </c>
      <c r="J18" s="36">
        <f t="shared" si="2"/>
        <v>16.777674170773945</v>
      </c>
      <c r="K18" s="81"/>
      <c r="L18" s="35">
        <v>50336</v>
      </c>
      <c r="M18" s="36">
        <f t="shared" si="3"/>
        <v>17.802047009060878</v>
      </c>
      <c r="N18" s="15"/>
    </row>
    <row r="19" spans="1:14" ht="15.75">
      <c r="A19" s="12"/>
      <c r="B19" s="34" t="s">
        <v>81</v>
      </c>
      <c r="C19" s="35">
        <v>660</v>
      </c>
      <c r="D19" s="35">
        <v>549</v>
      </c>
      <c r="E19" s="36">
        <f t="shared" si="0"/>
        <v>-16.81818181818182</v>
      </c>
      <c r="F19" s="36">
        <f t="shared" si="1"/>
        <v>6.0730088495575218</v>
      </c>
      <c r="G19" s="35">
        <v>2515</v>
      </c>
      <c r="H19" s="35">
        <v>3694</v>
      </c>
      <c r="I19" s="36">
        <f t="shared" si="0"/>
        <v>46.878727634194831</v>
      </c>
      <c r="J19" s="36">
        <f t="shared" si="2"/>
        <v>6.150925802584255</v>
      </c>
      <c r="K19" s="81"/>
      <c r="L19" s="35">
        <v>18648</v>
      </c>
      <c r="M19" s="36">
        <f t="shared" si="3"/>
        <v>6.5951321643548813</v>
      </c>
      <c r="N19" s="15"/>
    </row>
    <row r="20" spans="1:14" ht="15.75">
      <c r="A20" s="12"/>
      <c r="B20" s="34" t="s">
        <v>59</v>
      </c>
      <c r="C20" s="35">
        <v>751</v>
      </c>
      <c r="D20" s="35">
        <v>627</v>
      </c>
      <c r="E20" s="36">
        <f t="shared" si="0"/>
        <v>-16.511318242343542</v>
      </c>
      <c r="F20" s="36">
        <f t="shared" si="1"/>
        <v>6.9358407079646014</v>
      </c>
      <c r="G20" s="35">
        <v>2952</v>
      </c>
      <c r="H20" s="35">
        <v>4691</v>
      </c>
      <c r="I20" s="36">
        <f t="shared" si="0"/>
        <v>58.909214092140914</v>
      </c>
      <c r="J20" s="36">
        <f t="shared" si="2"/>
        <v>7.8110430265085924</v>
      </c>
      <c r="K20" s="81"/>
      <c r="L20" s="35">
        <v>24327</v>
      </c>
      <c r="M20" s="36">
        <f t="shared" si="3"/>
        <v>8.6035918147930719</v>
      </c>
      <c r="N20" s="15"/>
    </row>
    <row r="21" spans="1:14" ht="15.75">
      <c r="A21" s="12"/>
      <c r="B21" s="34" t="s">
        <v>86</v>
      </c>
      <c r="C21" s="35">
        <v>83</v>
      </c>
      <c r="D21" s="35">
        <v>37</v>
      </c>
      <c r="E21" s="36">
        <f t="shared" si="0"/>
        <v>-55.421686746987952</v>
      </c>
      <c r="F21" s="36">
        <f t="shared" si="1"/>
        <v>0.40929203539823011</v>
      </c>
      <c r="G21" s="35">
        <v>289</v>
      </c>
      <c r="H21" s="35">
        <v>331</v>
      </c>
      <c r="I21" s="36">
        <f t="shared" si="0"/>
        <v>14.53287197231834</v>
      </c>
      <c r="J21" s="36">
        <f t="shared" si="2"/>
        <v>0.55115225789263356</v>
      </c>
      <c r="K21" s="81"/>
      <c r="L21" s="35">
        <v>2450</v>
      </c>
      <c r="M21" s="36">
        <f t="shared" si="3"/>
        <v>0.86647757414572379</v>
      </c>
      <c r="N21" s="15"/>
    </row>
    <row r="22" spans="1:14" ht="15.75">
      <c r="A22" s="12"/>
      <c r="B22" s="34" t="s">
        <v>252</v>
      </c>
      <c r="C22" s="35">
        <v>1597</v>
      </c>
      <c r="D22" s="35">
        <v>1651</v>
      </c>
      <c r="E22" s="36">
        <f t="shared" si="0"/>
        <v>3.3813400125234816</v>
      </c>
      <c r="F22" s="36">
        <f t="shared" si="1"/>
        <v>18.263274336283185</v>
      </c>
      <c r="G22" s="35">
        <v>6789</v>
      </c>
      <c r="H22" s="35">
        <v>11928</v>
      </c>
      <c r="I22" s="36">
        <f t="shared" si="0"/>
        <v>75.695978789217861</v>
      </c>
      <c r="J22" s="36">
        <f t="shared" si="2"/>
        <v>19.861462634874119</v>
      </c>
      <c r="K22" s="81"/>
      <c r="L22" s="35">
        <v>60376</v>
      </c>
      <c r="M22" s="36">
        <f t="shared" si="3"/>
        <v>21.352836741478459</v>
      </c>
      <c r="N22" s="15"/>
    </row>
    <row r="23" spans="1:14" ht="15.75">
      <c r="A23" s="12"/>
      <c r="B23" s="40" t="s">
        <v>70</v>
      </c>
      <c r="C23" s="37">
        <f>SUM(C16:C22)</f>
        <v>9359</v>
      </c>
      <c r="D23" s="37">
        <f>SUM(D16:D22)</f>
        <v>9040</v>
      </c>
      <c r="E23" s="38">
        <f t="shared" si="0"/>
        <v>-3.4084838123731198</v>
      </c>
      <c r="F23" s="38">
        <f>SUM(F16:F22)</f>
        <v>100</v>
      </c>
      <c r="G23" s="37">
        <f>SUM(G16:G22)</f>
        <v>34597</v>
      </c>
      <c r="H23" s="37">
        <f>SUM(H16:H22)</f>
        <v>60056</v>
      </c>
      <c r="I23" s="38">
        <f t="shared" si="0"/>
        <v>73.587305257681308</v>
      </c>
      <c r="J23" s="38">
        <f>SUM(J16:J22)</f>
        <v>100</v>
      </c>
      <c r="K23" s="4"/>
      <c r="L23" s="37">
        <f>SUM(L16:L22)</f>
        <v>282754</v>
      </c>
      <c r="M23" s="38">
        <f>SUM(M16:M22)</f>
        <v>100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4" t="s">
        <v>255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2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260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83</v>
      </c>
      <c r="C16" s="35">
        <v>2940</v>
      </c>
      <c r="D16" s="35">
        <v>3223</v>
      </c>
      <c r="E16" s="36">
        <f t="shared" ref="E16:E22" si="0">IF(ISBLANK(D16),"",(IFERROR(((D16/C16-1)*100),"")))</f>
        <v>9.6258503401360542</v>
      </c>
      <c r="F16" s="36">
        <f>+(D16*100)/$D$22</f>
        <v>35.652654867256636</v>
      </c>
      <c r="G16" s="35">
        <v>9587</v>
      </c>
      <c r="H16" s="35">
        <v>22195</v>
      </c>
      <c r="I16" s="36">
        <f t="shared" ref="I16:I22" si="1">IF(ISBLANK(H16),"",(IFERROR(((H16/G16-1)*100),"")))</f>
        <v>131.5114217169083</v>
      </c>
      <c r="J16" s="36">
        <f>+(H16*100)/$H$22</f>
        <v>36.957173304915415</v>
      </c>
      <c r="K16" s="81"/>
      <c r="L16" s="35">
        <v>100538</v>
      </c>
      <c r="M16" s="36">
        <f>+(L16*100)/$L$22</f>
        <v>35.556702999780725</v>
      </c>
      <c r="N16" s="15"/>
    </row>
    <row r="17" spans="1:14" ht="15.75">
      <c r="A17" s="12"/>
      <c r="B17" s="34" t="s">
        <v>299</v>
      </c>
      <c r="C17" s="35">
        <v>3535</v>
      </c>
      <c r="D17" s="35">
        <v>3160</v>
      </c>
      <c r="E17" s="36">
        <f t="shared" si="0"/>
        <v>-10.608203677510609</v>
      </c>
      <c r="F17" s="36">
        <f t="shared" ref="F17:F21" si="2">+(D17*100)/$D$22</f>
        <v>34.955752212389378</v>
      </c>
      <c r="G17" s="35">
        <v>14224</v>
      </c>
      <c r="H17" s="35">
        <v>20755</v>
      </c>
      <c r="I17" s="36">
        <f t="shared" si="1"/>
        <v>45.915354330708659</v>
      </c>
      <c r="J17" s="36">
        <f t="shared" ref="J17:J21" si="3">+(H17*100)/$H$22</f>
        <v>34.559411216198214</v>
      </c>
      <c r="K17" s="81"/>
      <c r="L17" s="35">
        <v>105870</v>
      </c>
      <c r="M17" s="36">
        <f t="shared" ref="M17:M21" si="4">+(L17*100)/$L$22</f>
        <v>37.442441132574608</v>
      </c>
      <c r="N17" s="15"/>
    </row>
    <row r="18" spans="1:14" ht="15.75">
      <c r="A18" s="12"/>
      <c r="B18" s="34" t="s">
        <v>261</v>
      </c>
      <c r="C18" s="35">
        <v>1124</v>
      </c>
      <c r="D18" s="35">
        <v>1028</v>
      </c>
      <c r="E18" s="36">
        <f t="shared" si="0"/>
        <v>-8.5409252669039084</v>
      </c>
      <c r="F18" s="36">
        <f t="shared" si="2"/>
        <v>11.371681415929203</v>
      </c>
      <c r="G18" s="35">
        <v>4328</v>
      </c>
      <c r="H18" s="35">
        <v>6632</v>
      </c>
      <c r="I18" s="36">
        <f t="shared" si="1"/>
        <v>53.234750462107215</v>
      </c>
      <c r="J18" s="36">
        <f t="shared" si="3"/>
        <v>11.04302650859198</v>
      </c>
      <c r="K18" s="81"/>
      <c r="L18" s="35">
        <v>30542</v>
      </c>
      <c r="M18" s="36">
        <f t="shared" si="4"/>
        <v>10.801615538595387</v>
      </c>
      <c r="N18" s="15"/>
    </row>
    <row r="19" spans="1:14" ht="15.75">
      <c r="A19" s="12"/>
      <c r="B19" s="34" t="s">
        <v>262</v>
      </c>
      <c r="C19" s="35">
        <v>942</v>
      </c>
      <c r="D19" s="35">
        <v>876</v>
      </c>
      <c r="E19" s="36">
        <f t="shared" si="0"/>
        <v>-7.0063694267515908</v>
      </c>
      <c r="F19" s="36">
        <f t="shared" si="2"/>
        <v>9.6902654867256643</v>
      </c>
      <c r="G19" s="35">
        <v>3621</v>
      </c>
      <c r="H19" s="35">
        <v>5535</v>
      </c>
      <c r="I19" s="36">
        <f t="shared" si="1"/>
        <v>52.858326429163213</v>
      </c>
      <c r="J19" s="36">
        <f t="shared" si="3"/>
        <v>9.2163980285067275</v>
      </c>
      <c r="K19" s="81"/>
      <c r="L19" s="35">
        <v>24546</v>
      </c>
      <c r="M19" s="36">
        <f t="shared" si="4"/>
        <v>8.6810442999922195</v>
      </c>
      <c r="N19" s="15"/>
    </row>
    <row r="20" spans="1:14" ht="15.75">
      <c r="A20" s="12"/>
      <c r="B20" s="34" t="s">
        <v>263</v>
      </c>
      <c r="C20" s="35">
        <v>348</v>
      </c>
      <c r="D20" s="35">
        <v>340</v>
      </c>
      <c r="E20" s="36">
        <f t="shared" si="0"/>
        <v>-2.2988505747126409</v>
      </c>
      <c r="F20" s="36">
        <f t="shared" si="2"/>
        <v>3.7610619469026547</v>
      </c>
      <c r="G20" s="35">
        <v>1248</v>
      </c>
      <c r="H20" s="35">
        <v>2098</v>
      </c>
      <c r="I20" s="36">
        <f t="shared" si="1"/>
        <v>68.108974358974365</v>
      </c>
      <c r="J20" s="36">
        <f t="shared" si="3"/>
        <v>3.4934061542560277</v>
      </c>
      <c r="K20" s="81"/>
      <c r="L20" s="35">
        <v>8826</v>
      </c>
      <c r="M20" s="36">
        <f t="shared" si="4"/>
        <v>3.1214412528204729</v>
      </c>
      <c r="N20" s="15"/>
    </row>
    <row r="21" spans="1:14" ht="15.75">
      <c r="A21" s="12"/>
      <c r="B21" s="34" t="s">
        <v>264</v>
      </c>
      <c r="C21" s="35">
        <v>470</v>
      </c>
      <c r="D21" s="35">
        <v>413</v>
      </c>
      <c r="E21" s="36">
        <f t="shared" si="0"/>
        <v>-12.127659574468087</v>
      </c>
      <c r="F21" s="36">
        <f t="shared" si="2"/>
        <v>4.5685840707964598</v>
      </c>
      <c r="G21" s="35">
        <v>1589</v>
      </c>
      <c r="H21" s="35">
        <v>2841</v>
      </c>
      <c r="I21" s="36">
        <f t="shared" si="1"/>
        <v>78.791692888609191</v>
      </c>
      <c r="J21" s="36">
        <f t="shared" si="3"/>
        <v>4.7305847875316376</v>
      </c>
      <c r="K21" s="81"/>
      <c r="L21" s="35">
        <v>12432</v>
      </c>
      <c r="M21" s="36">
        <f t="shared" si="4"/>
        <v>4.3967547762365875</v>
      </c>
      <c r="N21" s="15"/>
    </row>
    <row r="22" spans="1:14" ht="15.75">
      <c r="A22" s="12"/>
      <c r="B22" s="40" t="s">
        <v>70</v>
      </c>
      <c r="C22" s="37">
        <f>SUM(C16:C21)</f>
        <v>9359</v>
      </c>
      <c r="D22" s="37">
        <f>SUM(D16:D21)</f>
        <v>9040</v>
      </c>
      <c r="E22" s="38">
        <f t="shared" si="0"/>
        <v>-3.4084838123731198</v>
      </c>
      <c r="F22" s="37">
        <f>SUM(F16:F21)</f>
        <v>100</v>
      </c>
      <c r="G22" s="37">
        <f>SUM(G16:G21)</f>
        <v>34597</v>
      </c>
      <c r="H22" s="37">
        <f>SUM(H16:H21)</f>
        <v>60056</v>
      </c>
      <c r="I22" s="38">
        <f t="shared" si="1"/>
        <v>73.587305257681308</v>
      </c>
      <c r="J22" s="37">
        <f>SUM(J16:J21)</f>
        <v>100</v>
      </c>
      <c r="K22" s="4"/>
      <c r="L22" s="37">
        <f>SUM(L16:L21)</f>
        <v>282754</v>
      </c>
      <c r="M22" s="37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267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266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87</v>
      </c>
      <c r="C16" s="35">
        <v>69</v>
      </c>
      <c r="D16" s="35">
        <v>79</v>
      </c>
      <c r="E16" s="36">
        <f t="shared" ref="E16:E22" si="0">IF(ISBLANK(D16),"",(IFERROR(((D16/C16-1)*100),"")))</f>
        <v>14.492753623188403</v>
      </c>
      <c r="F16" s="36">
        <f>+(D16*100)/$D$22</f>
        <v>0.87389380530973448</v>
      </c>
      <c r="G16" s="35">
        <v>257</v>
      </c>
      <c r="H16" s="35">
        <v>467</v>
      </c>
      <c r="I16" s="36">
        <f t="shared" ref="I16:I22" si="1">IF(ISBLANK(H16),"",(IFERROR(((H16/G16-1)*100),"")))</f>
        <v>81.712062256809332</v>
      </c>
      <c r="J16" s="36">
        <f>+(H16*100)/$H$22</f>
        <v>0.77760756627147998</v>
      </c>
      <c r="K16" s="81"/>
      <c r="L16" s="35">
        <v>1330</v>
      </c>
      <c r="M16" s="36">
        <f>+(L16*100)/$L$22</f>
        <v>0.47037354025053579</v>
      </c>
      <c r="N16" s="15"/>
    </row>
    <row r="17" spans="1:14" ht="15.75">
      <c r="A17" s="12"/>
      <c r="B17" s="34" t="s">
        <v>82</v>
      </c>
      <c r="C17" s="35">
        <v>5022</v>
      </c>
      <c r="D17" s="35">
        <v>4230</v>
      </c>
      <c r="E17" s="36">
        <f t="shared" si="0"/>
        <v>-15.770609318996421</v>
      </c>
      <c r="F17" s="36">
        <f t="shared" ref="F17:F21" si="2">+(D17*100)/$D$22</f>
        <v>46.792035398230091</v>
      </c>
      <c r="G17" s="35">
        <v>17667</v>
      </c>
      <c r="H17" s="35">
        <v>28545</v>
      </c>
      <c r="I17" s="36">
        <f t="shared" si="1"/>
        <v>61.572423161827139</v>
      </c>
      <c r="J17" s="36">
        <f t="shared" ref="J17:J21" si="3">+(H17*100)/$H$22</f>
        <v>47.530638071133609</v>
      </c>
      <c r="K17" s="81"/>
      <c r="L17" s="35">
        <v>119090</v>
      </c>
      <c r="M17" s="36">
        <f t="shared" ref="M17:M21" si="4">+(L17*100)/$L$22</f>
        <v>42.117883389801733</v>
      </c>
      <c r="N17" s="15"/>
    </row>
    <row r="18" spans="1:14" ht="15.75">
      <c r="A18" s="12"/>
      <c r="B18" s="34" t="s">
        <v>88</v>
      </c>
      <c r="C18" s="35">
        <v>459</v>
      </c>
      <c r="D18" s="35">
        <v>302</v>
      </c>
      <c r="E18" s="36">
        <f t="shared" si="0"/>
        <v>-34.204793028322442</v>
      </c>
      <c r="F18" s="36">
        <f t="shared" si="2"/>
        <v>3.3407079646017701</v>
      </c>
      <c r="G18" s="35">
        <v>1942</v>
      </c>
      <c r="H18" s="35">
        <v>2048</v>
      </c>
      <c r="I18" s="36">
        <f t="shared" si="1"/>
        <v>5.4582904222451045</v>
      </c>
      <c r="J18" s="36">
        <f t="shared" si="3"/>
        <v>3.4101505261755696</v>
      </c>
      <c r="K18" s="81"/>
      <c r="L18" s="35">
        <v>10152</v>
      </c>
      <c r="M18" s="36">
        <f t="shared" si="4"/>
        <v>3.5904001358070974</v>
      </c>
      <c r="N18" s="15"/>
    </row>
    <row r="19" spans="1:14" ht="15.75">
      <c r="A19" s="12"/>
      <c r="B19" s="34" t="s">
        <v>89</v>
      </c>
      <c r="C19" s="35">
        <v>76</v>
      </c>
      <c r="D19" s="35">
        <v>50</v>
      </c>
      <c r="E19" s="36">
        <f t="shared" si="0"/>
        <v>-34.210526315789465</v>
      </c>
      <c r="F19" s="36">
        <f t="shared" si="2"/>
        <v>0.55309734513274333</v>
      </c>
      <c r="G19" s="35">
        <v>296</v>
      </c>
      <c r="H19" s="35">
        <v>423</v>
      </c>
      <c r="I19" s="36">
        <f t="shared" si="1"/>
        <v>42.905405405405396</v>
      </c>
      <c r="J19" s="36">
        <f t="shared" si="3"/>
        <v>0.70434261356067673</v>
      </c>
      <c r="K19" s="81"/>
      <c r="L19" s="35">
        <v>1786</v>
      </c>
      <c r="M19" s="36">
        <f t="shared" si="4"/>
        <v>0.63164446833643384</v>
      </c>
      <c r="N19" s="15"/>
    </row>
    <row r="20" spans="1:14" ht="15.75">
      <c r="A20" s="12"/>
      <c r="B20" s="34" t="s">
        <v>90</v>
      </c>
      <c r="C20" s="35">
        <v>2978</v>
      </c>
      <c r="D20" s="35">
        <v>3711</v>
      </c>
      <c r="E20" s="36">
        <f t="shared" si="0"/>
        <v>24.613834788448628</v>
      </c>
      <c r="F20" s="36">
        <f t="shared" si="2"/>
        <v>41.05088495575221</v>
      </c>
      <c r="G20" s="35">
        <v>13068</v>
      </c>
      <c r="H20" s="35">
        <v>23359</v>
      </c>
      <c r="I20" s="36">
        <f t="shared" si="1"/>
        <v>78.749617385981026</v>
      </c>
      <c r="J20" s="36">
        <f t="shared" si="3"/>
        <v>38.895364326628481</v>
      </c>
      <c r="K20" s="81"/>
      <c r="L20" s="35">
        <v>139568</v>
      </c>
      <c r="M20" s="36">
        <f t="shared" si="4"/>
        <v>49.360221252396073</v>
      </c>
      <c r="N20" s="15"/>
    </row>
    <row r="21" spans="1:14" ht="15.75">
      <c r="A21" s="12"/>
      <c r="B21" s="34" t="s">
        <v>71</v>
      </c>
      <c r="C21" s="35">
        <v>755</v>
      </c>
      <c r="D21" s="35">
        <v>668</v>
      </c>
      <c r="E21" s="36">
        <f t="shared" si="0"/>
        <v>-11.523178807947021</v>
      </c>
      <c r="F21" s="36">
        <f t="shared" si="2"/>
        <v>7.389380530973451</v>
      </c>
      <c r="G21" s="35">
        <v>1367</v>
      </c>
      <c r="H21" s="35">
        <v>5214</v>
      </c>
      <c r="I21" s="36">
        <f t="shared" si="1"/>
        <v>281.41916605705927</v>
      </c>
      <c r="J21" s="36">
        <f t="shared" si="3"/>
        <v>8.6818968962301852</v>
      </c>
      <c r="K21" s="81"/>
      <c r="L21" s="35">
        <v>10828</v>
      </c>
      <c r="M21" s="36">
        <f t="shared" si="4"/>
        <v>3.8294772134081216</v>
      </c>
      <c r="N21" s="15"/>
    </row>
    <row r="22" spans="1:14" ht="15.75">
      <c r="A22" s="12"/>
      <c r="B22" s="40" t="s">
        <v>70</v>
      </c>
      <c r="C22" s="42">
        <f>SUM(C16:C21)</f>
        <v>9359</v>
      </c>
      <c r="D22" s="42">
        <f>SUM(D16:D21)</f>
        <v>9040</v>
      </c>
      <c r="E22" s="38">
        <f t="shared" si="0"/>
        <v>-3.4084838123731198</v>
      </c>
      <c r="F22" s="38">
        <v>100</v>
      </c>
      <c r="G22" s="42">
        <f>SUM(G16:G21)</f>
        <v>34597</v>
      </c>
      <c r="H22" s="42">
        <f>SUM(H16:H21)</f>
        <v>60056</v>
      </c>
      <c r="I22" s="38">
        <f t="shared" si="1"/>
        <v>73.587305257681308</v>
      </c>
      <c r="J22" s="38">
        <v>100</v>
      </c>
      <c r="K22" s="4"/>
      <c r="L22" s="42">
        <f>SUM(L16:L21)</f>
        <v>282754</v>
      </c>
      <c r="M22" s="38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2017-08-28T13:25:39Z</dcterms:modified>
</cp:coreProperties>
</file>