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xr:revisionPtr revIDLastSave="0" documentId="8_{C982C2D9-BB41-4B09-8B4E-D6F24F9D7802}" xr6:coauthVersionLast="31" xr6:coauthVersionMax="31" xr10:uidLastSave="{00000000-0000-0000-0000-000000000000}"/>
  <bookViews>
    <workbookView xWindow="0" yWindow="0" windowWidth="25200" windowHeight="11985" tabRatio="811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E25" i="15" l="1"/>
  <c r="I25" i="15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E22" i="10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<sst xmlns="http://schemas.openxmlformats.org/spreadsheetml/2006/main" count="447" uniqueCount="317">
  <si>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</si>
  <si>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</si>
  <si>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</si>
  <si>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</si>
  <si>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</si>
  <si>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</si>
  <si>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</si>
  <si>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</si>
  <si>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</si>
  <si>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</si>
  <si>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</si>
  <si>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</si>
  <si>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</si>
  <si>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</si>
  <si>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</si>
  <si>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</si>
  <si>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</si>
  <si>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</si>
  <si>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</si>
  <si>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</si>
  <si>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</si>
  <si>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</si>
  <si>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</si>
  <si>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</si>
  <si>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</si>
  <si>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</si>
  <si>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</si>
  <si>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</si>
  <si>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</si>
  <si>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</si>
  <si>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</si>
  <si>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</si>
  <si>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</si>
  <si>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</si>
  <si>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</si>
  <si>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</si>
  <si>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</si>
  <si>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</si>
  <si>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</si>
  <si>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</si>
  <si>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</si>
  <si>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</si>
  <si>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</si>
  <si>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</si>
  <si>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</si>
  <si>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</si>
  <si>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</si>
  <si>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</si>
  <si>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</si>
  <si>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</si>
  <si>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</si>
  <si>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</si>
  <si>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</si>
  <si>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</si>
  <si>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</si>
  <si>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</si>
  <si>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</si>
  <si>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</si>
  <si>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</si>
  <si>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</si>
  <si>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</si>
  <si>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</si>
  <si>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</si>
  <si>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</si>
  <si>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</si>
  <si>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</si>
  <si>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</si>
  <si>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</si>
  <si>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</si>
  <si>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</si>
  <si>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</si>
  <si>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</si>
  <si>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</si>
  <si>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</si>
  <si>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</si>
  <si>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</si>
  <si>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</si>
  <si>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</si>
  <si>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</si>
  <si>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</si>
  <si>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</si>
  <si>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</si>
  <si>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</si>
  <si>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</si>
  <si>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</si>
  <si>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</si>
  <si>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</si>
  <si>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</si>
  <si>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</si>
  <si>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</si>
  <si>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</si>
  <si>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</si>
  <si>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</si>
  <si>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</si>
  <si>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</si>
  <si>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</si>
  <si>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</si>
  <si>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</si>
  <si>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</si>
  <si>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</si>
  <si>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</si>
  <si>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</si>
  <si>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</si>
  <si>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</si>
  <si>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</si>
  <si>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</si>
  <si>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</si>
  <si>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</si>
  <si>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</si>
  <si>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</si>
  <si>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</si>
  <si>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</si>
  <si>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</si>
  <si>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</si>
  <si>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</si>
  <si>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</si>
  <si>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</si>
  <si>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</si>
  <si>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</si>
  <si>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</si>
  <si>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</si>
  <si>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</si>
  <si>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</si>
  <si>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</si>
  <si>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</si>
  <si>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</si>
  <si>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</si>
  <si>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</si>
  <si>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</si>
  <si>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</si>
  <si>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</si>
  <si>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</si>
  <si>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</si>
  <si>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</si>
  <si>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</si>
  <si>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</si>
  <si>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</si>
  <si>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</si>
  <si>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</si>
  <si>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</si>
  <si>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</si>
  <si>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</si>
  <si>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</si>
  <si>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</si>
  <si>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</si>
  <si>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</si>
  <si>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</si>
  <si>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</si>
  <si>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</si>
  <si>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</si>
  <si>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</si>
  <si>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</si>
  <si>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</si>
  <si>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</si>
  <si>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</si>
  <si>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</si>
  <si>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</si>
  <si>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</si>
  <si>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</si>
  <si>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</si>
  <si>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</si>
  <si>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</si>
  <si>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</si>
  <si>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</si>
  <si>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</si>
  <si>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</si>
  <si>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</si>
  <si>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</si>
  <si>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</si>
  <si>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</si>
  <si>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</si>
  <si>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</si>
  <si>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</si>
  <si>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</si>
  <si>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</si>
  <si>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</si>
  <si>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</si>
  <si>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</si>
  <si>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</si>
  <si>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</si>
  <si>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</si>
  <si>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</si>
  <si>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</si>
  <si>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</si>
  <si>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</si>
  <si>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</si>
  <si>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</si>
  <si>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</si>
  <si>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</si>
  <si>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</si>
  <si>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</si>
  <si>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</si>
  <si>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</si>
  <si>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</si>
  <si>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</si>
  <si>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</si>
  <si>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</si>
  <si>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</si>
  <si>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</si>
  <si>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</si>
  <si>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</si>
  <si>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</si>
  <si>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</si>
  <si>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</si>
  <si>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</si>
  <si>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</si>
  <si>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</si>
  <si>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</si>
  <si>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</si>
  <si>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</si>
  <si>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</si>
  <si>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</si>
  <si>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</si>
  <si>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</si>
  <si>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</si>
  <si>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</si>
  <si>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</si>
  <si>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</si>
  <si>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</si>
  <si>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</si>
  <si>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</si>
  <si>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</si>
  <si>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</si>
  <si>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</si>
  <si>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</si>
  <si>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</si>
  <si>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</si>
  <si>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</si>
  <si>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</si>
  <si>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</si>
  <si>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</si>
  <si>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</si>
  <si>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</si>
  <si>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</si>
  <si>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</si>
  <si>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</si>
  <si>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</si>
  <si>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</si>
  <si>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</si>
  <si>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</si>
  <si>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</si>
  <si>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</si>
  <si>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</si>
  <si>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</si>
  <si>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</si>
  <si>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</si>
  <si>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</si>
  <si>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</si>
  <si>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</si>
  <si>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</si>
  <si>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</si>
  <si>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</si>
  <si>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</si>
  <si>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</si>
  <si>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</si>
  <si>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</si>
  <si>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</si>
  <si>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</si>
  <si>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</si>
  <si>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</si>
  <si>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</si>
  <si>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</si>
  <si>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</si>
  <si>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</si>
  <si>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</si>
  <si>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</si>
  <si>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</si>
  <si>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</si>
  <si>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</si>
  <si>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</si>
  <si>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</si>
  <si>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</si>
  <si>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</si>
  <si>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</si>
  <si>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</si>
  <si>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</si>
  <si>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</si>
  <si>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</si>
  <si>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</si>
  <si>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</si>
  <si>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</si>
  <si>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</si>
  <si>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</si>
  <si>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</si>
  <si>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</si>
  <si>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</si>
  <si>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</si>
  <si>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</si>
  <si>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</si>
  <si>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</si>
  <si>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</si>
  <si>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</si>
  <si>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</si>
  <si>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</si>
  <si>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</si>
  <si>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</si>
  <si>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</si>
  <si>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</si>
  <si>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</si>
  <si>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</si>
  <si>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</si>
  <si>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</si>
  <si>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</si>
  <si>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</si>
  <si>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</si>
  <si>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</si>
  <si>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</si>
  <si>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</si>
  <si>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*Esta información corresponde a 98 Prestadores que actualmente hacen uso del Sistema de Información</t>
  </si>
  <si>
    <t>Julio de 2018</t>
  </si>
  <si>
    <t>Agosto de 2018</t>
  </si>
  <si>
    <t>% Cambio   '18/'17</t>
  </si>
  <si>
    <t>Acumulado 2013-2018</t>
  </si>
  <si>
    <t>2013-2018</t>
  </si>
  <si>
    <t>Julio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</si>
  <si>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Julio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</si>
  <si>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Julio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</si>
</sst>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9040</c:v>
                </c:pt>
                <c:pt idx="1">
                  <c:v>9823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3943</c:v>
                </c:pt>
                <c:pt idx="1">
                  <c:v>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5097</c:v>
                </c:pt>
                <c:pt idx="1">
                  <c:v>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4688</c:v>
                </c:pt>
                <c:pt idx="1">
                  <c:v>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3278</c:v>
                </c:pt>
                <c:pt idx="1">
                  <c:v>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Julio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970</c:v>
                </c:pt>
                <c:pt idx="1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306</v>
      </c>
      <c r="C7" s="92"/>
      <c r="D7" s="92"/>
      <c r="E7" s="92"/>
      <c r="F7" s="92"/>
      <c r="G7" s="15"/>
    </row>
    <row r="8" spans="1:16" ht="15.75" customHeight="1">
      <c r="A8" s="12"/>
      <c r="B8" s="92" t="s">
        <v>307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284</v>
      </c>
      <c r="D14" s="4"/>
      <c r="E14" s="4"/>
      <c r="F14" s="4"/>
      <c r="G14" s="15"/>
    </row>
    <row r="15" spans="1:16" ht="15.75">
      <c r="A15" s="12"/>
      <c r="B15" s="24"/>
      <c r="C15" s="41" t="s">
        <v>285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297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308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309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310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31.5">
      <c r="A13" s="12"/>
      <c r="B13" s="30" t="s">
        <v>295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286</v>
      </c>
      <c r="C16" s="35">
        <v>36</v>
      </c>
      <c r="D16" s="35">
        <v>61</v>
      </c>
      <c r="E16" s="36">
        <f t="shared" ref="E16:E25" si="0">IF(ISBLANK(D16),"",(IFERROR(((D16/C16-1)*100),"")))</f>
        <v>69.444444444444443</v>
      </c>
      <c r="F16" s="36">
        <f t="shared" ref="F16:F24" si="1">+(D16*100)/$D$25</f>
        <v>0.62099155044283827</v>
      </c>
      <c r="G16" s="35">
        <v>305</v>
      </c>
      <c r="H16" s="35">
        <v>287</v>
      </c>
      <c r="I16" s="36">
        <f t="shared" ref="I16:I25" si="2">IF(ISBLANK(H16),"",(IFERROR(((H16/G16-1)*100),"")))</f>
        <v>-5.9016393442622999</v>
      </c>
      <c r="J16" s="36">
        <f t="shared" ref="J16:J24" si="3">+(H16*100)/$H$25</f>
        <v>0.47951613981153512</v>
      </c>
      <c r="K16" s="81"/>
      <c r="L16" s="35">
        <v>1827</v>
      </c>
      <c r="M16" s="36">
        <f t="shared" ref="M16:M24" si="4">+(L16*100)/$L$25</f>
        <v>0.46840869235265764</v>
      </c>
      <c r="N16" s="15"/>
    </row>
    <row r="17" spans="1:14" ht="15.75">
      <c r="A17" s="12"/>
      <c r="B17" s="34" t="s">
        <v>287</v>
      </c>
      <c r="C17" s="35">
        <v>28</v>
      </c>
      <c r="D17" s="35">
        <v>29</v>
      </c>
      <c r="E17" s="36">
        <f t="shared" si="0"/>
        <v>3.5714285714285809</v>
      </c>
      <c r="F17" s="36">
        <f t="shared" si="1"/>
        <v>0.29522549119413621</v>
      </c>
      <c r="G17" s="35">
        <v>184</v>
      </c>
      <c r="H17" s="35">
        <v>154</v>
      </c>
      <c r="I17" s="36">
        <f t="shared" si="2"/>
        <v>-16.30434782608695</v>
      </c>
      <c r="J17" s="36">
        <f t="shared" si="3"/>
        <v>0.25730134331350663</v>
      </c>
      <c r="K17" s="81"/>
      <c r="L17" s="35">
        <v>1280</v>
      </c>
      <c r="M17" s="36">
        <f t="shared" si="4"/>
        <v>0.32816810411133102</v>
      </c>
      <c r="N17" s="15"/>
    </row>
    <row r="18" spans="1:14" ht="15.75">
      <c r="A18" s="12"/>
      <c r="B18" s="34" t="s">
        <v>288</v>
      </c>
      <c r="C18" s="35">
        <v>123</v>
      </c>
      <c r="D18" s="35">
        <v>166</v>
      </c>
      <c r="E18" s="36">
        <f t="shared" si="0"/>
        <v>34.959349593495936</v>
      </c>
      <c r="F18" s="36">
        <f t="shared" si="1"/>
        <v>1.6899114323526419</v>
      </c>
      <c r="G18" s="35">
        <v>1056</v>
      </c>
      <c r="H18" s="35">
        <v>900</v>
      </c>
      <c r="I18" s="36">
        <f t="shared" si="2"/>
        <v>-14.77272727272727</v>
      </c>
      <c r="J18" s="36">
        <f t="shared" si="3"/>
        <v>1.5037091492347792</v>
      </c>
      <c r="K18" s="81"/>
      <c r="L18" s="35">
        <v>6193</v>
      </c>
      <c r="M18" s="36">
        <f t="shared" si="4"/>
        <v>1.5877695849699007</v>
      </c>
      <c r="N18" s="15"/>
    </row>
    <row r="19" spans="1:14" ht="15.75">
      <c r="A19" s="12"/>
      <c r="B19" s="34" t="s">
        <v>289</v>
      </c>
      <c r="C19" s="35">
        <v>118</v>
      </c>
      <c r="D19" s="35">
        <v>105</v>
      </c>
      <c r="E19" s="36">
        <f t="shared" si="0"/>
        <v>-11.016949152542377</v>
      </c>
      <c r="F19" s="36">
        <f t="shared" si="1"/>
        <v>1.0689198819098036</v>
      </c>
      <c r="G19" s="35">
        <v>883</v>
      </c>
      <c r="H19" s="35">
        <v>678</v>
      </c>
      <c r="I19" s="36">
        <f t="shared" si="2"/>
        <v>-23.216308040770105</v>
      </c>
      <c r="J19" s="36">
        <f t="shared" si="3"/>
        <v>1.1327942257568668</v>
      </c>
      <c r="K19" s="81"/>
      <c r="L19" s="35">
        <v>5277</v>
      </c>
      <c r="M19" s="36">
        <f t="shared" si="4"/>
        <v>1.3529242854652295</v>
      </c>
      <c r="N19" s="15"/>
    </row>
    <row r="20" spans="1:14" ht="15.75">
      <c r="A20" s="12"/>
      <c r="B20" s="34" t="s">
        <v>290</v>
      </c>
      <c r="C20" s="35">
        <v>163</v>
      </c>
      <c r="D20" s="35">
        <v>189</v>
      </c>
      <c r="E20" s="36">
        <f t="shared" si="0"/>
        <v>15.95092024539877</v>
      </c>
      <c r="F20" s="36">
        <f t="shared" si="1"/>
        <v>1.9240557874376463</v>
      </c>
      <c r="G20" s="35">
        <v>1355</v>
      </c>
      <c r="H20" s="35">
        <v>1041</v>
      </c>
      <c r="I20" s="36">
        <f t="shared" si="2"/>
        <v>-23.17343173431734</v>
      </c>
      <c r="J20" s="36">
        <f t="shared" si="3"/>
        <v>1.7392902492815612</v>
      </c>
      <c r="K20" s="81"/>
      <c r="L20" s="35">
        <v>8887</v>
      </c>
      <c r="M20" s="36">
        <f t="shared" si="4"/>
        <v>2.2784608915917177</v>
      </c>
      <c r="N20" s="15"/>
    </row>
    <row r="21" spans="1:14" ht="15" customHeight="1">
      <c r="A21" s="12"/>
      <c r="B21" s="34" t="s">
        <v>291</v>
      </c>
      <c r="C21" s="35">
        <v>511</v>
      </c>
      <c r="D21" s="35">
        <v>529</v>
      </c>
      <c r="E21" s="36">
        <f t="shared" si="0"/>
        <v>3.522504892367917</v>
      </c>
      <c r="F21" s="36">
        <f t="shared" si="1"/>
        <v>5.385320166955105</v>
      </c>
      <c r="G21" s="35">
        <v>3601</v>
      </c>
      <c r="H21" s="35">
        <v>3131</v>
      </c>
      <c r="I21" s="36">
        <f t="shared" si="2"/>
        <v>-13.051930019439039</v>
      </c>
      <c r="J21" s="36">
        <f t="shared" si="3"/>
        <v>5.2312370513934372</v>
      </c>
      <c r="K21" s="81"/>
      <c r="L21" s="35">
        <v>27273</v>
      </c>
      <c r="M21" s="36">
        <f t="shared" si="4"/>
        <v>6.9922880495533839</v>
      </c>
      <c r="N21" s="15"/>
    </row>
    <row r="22" spans="1:14" ht="15.75">
      <c r="A22" s="12"/>
      <c r="B22" s="34" t="s">
        <v>292</v>
      </c>
      <c r="C22" s="35">
        <v>419</v>
      </c>
      <c r="D22" s="35">
        <v>400</v>
      </c>
      <c r="E22" s="36">
        <f t="shared" si="0"/>
        <v>-4.5346062052506024</v>
      </c>
      <c r="F22" s="36">
        <f t="shared" si="1"/>
        <v>4.0720757406087751</v>
      </c>
      <c r="G22" s="35">
        <v>2765</v>
      </c>
      <c r="H22" s="35">
        <v>2319</v>
      </c>
      <c r="I22" s="36">
        <f t="shared" si="2"/>
        <v>-16.130198915009043</v>
      </c>
      <c r="J22" s="36">
        <f t="shared" si="3"/>
        <v>3.8745572411949474</v>
      </c>
      <c r="K22" s="81"/>
      <c r="L22" s="35">
        <v>19124</v>
      </c>
      <c r="M22" s="36">
        <f t="shared" si="4"/>
        <v>4.9030365804883553</v>
      </c>
      <c r="N22" s="15"/>
    </row>
    <row r="23" spans="1:14" ht="15.75">
      <c r="A23" s="12"/>
      <c r="B23" s="34" t="s">
        <v>293</v>
      </c>
      <c r="C23" s="35">
        <v>18</v>
      </c>
      <c r="D23" s="35">
        <v>21</v>
      </c>
      <c r="E23" s="36">
        <f t="shared" si="0"/>
        <v>16.666666666666675</v>
      </c>
      <c r="F23" s="36">
        <f t="shared" si="1"/>
        <v>0.2137839763819607</v>
      </c>
      <c r="G23" s="35">
        <v>126</v>
      </c>
      <c r="H23" s="35">
        <v>114</v>
      </c>
      <c r="I23" s="36">
        <f t="shared" si="2"/>
        <v>-9.5238095238095237</v>
      </c>
      <c r="J23" s="36">
        <f t="shared" si="3"/>
        <v>0.19046982556973868</v>
      </c>
      <c r="K23" s="81"/>
      <c r="L23" s="35">
        <v>925</v>
      </c>
      <c r="M23" s="36">
        <f t="shared" si="4"/>
        <v>0.23715273148670407</v>
      </c>
      <c r="N23" s="15"/>
    </row>
    <row r="24" spans="1:14" ht="15.75">
      <c r="A24" s="12"/>
      <c r="B24" s="34" t="s">
        <v>294</v>
      </c>
      <c r="C24" s="35">
        <v>7624</v>
      </c>
      <c r="D24" s="35">
        <v>8323</v>
      </c>
      <c r="E24" s="36">
        <f t="shared" si="0"/>
        <v>9.1684155299055714</v>
      </c>
      <c r="F24" s="36">
        <f t="shared" si="1"/>
        <v>84.729715972717088</v>
      </c>
      <c r="G24" s="35">
        <v>49781</v>
      </c>
      <c r="H24" s="35">
        <v>51228</v>
      </c>
      <c r="I24" s="36">
        <f t="shared" si="2"/>
        <v>2.9067314838994829</v>
      </c>
      <c r="J24" s="36">
        <f t="shared" si="3"/>
        <v>85.591124774443628</v>
      </c>
      <c r="K24" s="81"/>
      <c r="L24" s="35">
        <v>319258</v>
      </c>
      <c r="M24" s="36">
        <f t="shared" si="4"/>
        <v>81.851791079980714</v>
      </c>
      <c r="N24" s="15"/>
    </row>
    <row r="25" spans="1:14" ht="15.75">
      <c r="A25" s="12"/>
      <c r="B25" s="40" t="s">
        <v>70</v>
      </c>
      <c r="C25" s="37">
        <f>SUM(C16:C24)</f>
        <v>9040</v>
      </c>
      <c r="D25" s="37">
        <f>SUM(D16:D24)</f>
        <v>9823</v>
      </c>
      <c r="E25" s="38">
        <f t="shared" si="0"/>
        <v>8.6615044247787552</v>
      </c>
      <c r="F25" s="37">
        <f>SUM(F16:F24)</f>
        <v>100</v>
      </c>
      <c r="G25" s="37">
        <f t="shared" ref="G25:H25" si="5">SUM(G16:G24)</f>
        <v>60056</v>
      </c>
      <c r="H25" s="37">
        <f t="shared" si="5"/>
        <v>59852</v>
      </c>
      <c r="I25" s="38">
        <f t="shared" si="2"/>
        <v>-0.33968296256826624</v>
      </c>
      <c r="J25" s="37">
        <f>SUM(J16:J24)</f>
        <v>100</v>
      </c>
      <c r="K25" s="4"/>
      <c r="L25" s="37">
        <f t="shared" ref="L25:M25" si="6">SUM(L16:L24)</f>
        <v>390044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254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268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267</v>
      </c>
      <c r="D14" s="96"/>
      <c r="E14" s="94" t="s">
        <v>311</v>
      </c>
      <c r="F14" s="95" t="s">
        <v>312</v>
      </c>
      <c r="G14" s="69"/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2017</v>
      </c>
      <c r="D15" s="31">
        <v>2018</v>
      </c>
      <c r="E15" s="94"/>
      <c r="F15" s="95"/>
      <c r="G15" s="69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269</v>
      </c>
      <c r="C17" s="35">
        <v>5639</v>
      </c>
      <c r="D17" s="35">
        <v>4051</v>
      </c>
      <c r="E17" s="36">
        <f t="shared" ref="E17:E19" si="0">IF(ISBLANK(D17),"",(IFERROR(((D17/C17-1)*100),"")))</f>
        <v>-28.161021457705271</v>
      </c>
      <c r="F17" s="35">
        <v>334243</v>
      </c>
      <c r="G17" s="69"/>
      <c r="H17" s="35">
        <v>2475</v>
      </c>
      <c r="I17" s="35">
        <v>1839</v>
      </c>
      <c r="J17" s="36">
        <f t="shared" ref="J17:J19" si="1">IF(ISBLANK(I17),"",(IFERROR(((I17/H17-1)*100),"")))</f>
        <v>-25.696969696969695</v>
      </c>
      <c r="K17" s="35">
        <v>141396</v>
      </c>
      <c r="L17" s="32"/>
      <c r="M17" s="35">
        <v>3164</v>
      </c>
      <c r="N17" s="35">
        <v>2212</v>
      </c>
      <c r="O17" s="36">
        <f t="shared" ref="O17:O19" si="2">IF(ISBLANK(N17),"",(IFERROR(((N17/M17-1)*100),"")))</f>
        <v>-30.088495575221241</v>
      </c>
      <c r="P17" s="35">
        <v>192847</v>
      </c>
      <c r="Q17" s="76"/>
      <c r="R17" s="69"/>
      <c r="S17" s="73"/>
      <c r="T17" s="73"/>
    </row>
    <row r="18" spans="1:20" s="2" customFormat="1" ht="15.75">
      <c r="A18" s="22"/>
      <c r="B18" s="34" t="s">
        <v>270</v>
      </c>
      <c r="C18" s="35">
        <v>6295</v>
      </c>
      <c r="D18" s="35">
        <v>10272</v>
      </c>
      <c r="E18" s="36">
        <f t="shared" si="0"/>
        <v>63.17712470214456</v>
      </c>
      <c r="F18" s="35">
        <v>341343</v>
      </c>
      <c r="G18" s="69"/>
      <c r="H18" s="35">
        <v>2603</v>
      </c>
      <c r="I18" s="35">
        <v>4435</v>
      </c>
      <c r="J18" s="36">
        <f t="shared" si="1"/>
        <v>70.380330388013832</v>
      </c>
      <c r="K18" s="35">
        <v>144368</v>
      </c>
      <c r="L18" s="32"/>
      <c r="M18" s="35">
        <v>3692</v>
      </c>
      <c r="N18" s="35">
        <v>5837</v>
      </c>
      <c r="O18" s="36">
        <f t="shared" si="2"/>
        <v>58.098591549295776</v>
      </c>
      <c r="P18" s="35">
        <v>196975</v>
      </c>
      <c r="Q18" s="76"/>
      <c r="R18" s="69"/>
      <c r="S18" s="73"/>
      <c r="T18" s="73"/>
    </row>
    <row r="19" spans="1:20" s="2" customFormat="1" ht="15.75">
      <c r="A19" s="22"/>
      <c r="B19" s="34" t="s">
        <v>271</v>
      </c>
      <c r="C19" s="35">
        <v>10675</v>
      </c>
      <c r="D19" s="35">
        <v>9189</v>
      </c>
      <c r="E19" s="36">
        <f t="shared" si="0"/>
        <v>-13.920374707259953</v>
      </c>
      <c r="F19" s="35">
        <v>350532</v>
      </c>
      <c r="G19" s="69"/>
      <c r="H19" s="35">
        <v>4468</v>
      </c>
      <c r="I19" s="35">
        <v>4100</v>
      </c>
      <c r="J19" s="36">
        <f t="shared" si="1"/>
        <v>-8.2363473589973086</v>
      </c>
      <c r="K19" s="35">
        <v>148468</v>
      </c>
      <c r="L19" s="85"/>
      <c r="M19" s="35">
        <v>6207</v>
      </c>
      <c r="N19" s="35">
        <v>5089</v>
      </c>
      <c r="O19" s="36">
        <f t="shared" si="2"/>
        <v>-18.01192202352183</v>
      </c>
      <c r="P19" s="35">
        <v>202064</v>
      </c>
      <c r="Q19" s="76"/>
      <c r="R19" s="69"/>
      <c r="S19" s="73"/>
      <c r="T19" s="73"/>
    </row>
    <row r="20" spans="1:20" s="2" customFormat="1" ht="15.75">
      <c r="A20" s="22"/>
      <c r="B20" s="34" t="s">
        <v>272</v>
      </c>
      <c r="C20" s="35">
        <v>7879</v>
      </c>
      <c r="D20" s="35">
        <v>10955</v>
      </c>
      <c r="E20" s="36">
        <f>IF(ISBLANK(D20),"",(IFERROR(((D20/C20-1)*100),"")))</f>
        <v>39.040487371493839</v>
      </c>
      <c r="F20" s="35">
        <v>361487</v>
      </c>
      <c r="G20" s="69"/>
      <c r="H20" s="35">
        <v>3508</v>
      </c>
      <c r="I20" s="35">
        <v>4938</v>
      </c>
      <c r="J20" s="36">
        <f>IF(ISBLANK(I20),"",(IFERROR(((I20/H20-1)*100),"")))</f>
        <v>40.763968072976063</v>
      </c>
      <c r="K20" s="35">
        <v>153406</v>
      </c>
      <c r="L20" s="85"/>
      <c r="M20" s="35">
        <v>4371</v>
      </c>
      <c r="N20" s="35">
        <v>6017</v>
      </c>
      <c r="O20" s="36">
        <f>IF(ISBLANK(N20),"",(IFERROR(((N20/M20-1)*100),"")))</f>
        <v>37.657286662091053</v>
      </c>
      <c r="P20" s="35">
        <v>208081</v>
      </c>
      <c r="Q20" s="76"/>
      <c r="R20" s="69"/>
      <c r="S20" s="73"/>
      <c r="T20" s="73"/>
    </row>
    <row r="21" spans="1:20" s="2" customFormat="1" ht="15.75">
      <c r="A21" s="22"/>
      <c r="B21" s="34" t="s">
        <v>273</v>
      </c>
      <c r="C21" s="35">
        <v>10068</v>
      </c>
      <c r="D21" s="35">
        <v>10331</v>
      </c>
      <c r="E21" s="36">
        <f t="shared" ref="E21:E28" si="3">IF(ISBLANK(D21),"",(IFERROR(((D21/C21-1)*100),"")))</f>
        <v>2.6122367898291587</v>
      </c>
      <c r="F21" s="35">
        <v>371818</v>
      </c>
      <c r="G21" s="69"/>
      <c r="H21" s="35">
        <v>4701</v>
      </c>
      <c r="I21" s="35">
        <v>4538</v>
      </c>
      <c r="J21" s="36">
        <f t="shared" ref="J21:J28" si="4">IF(ISBLANK(I21),"",(IFERROR(((I21/H21-1)*100),"")))</f>
        <v>-3.4673473728993875</v>
      </c>
      <c r="K21" s="35">
        <v>157944</v>
      </c>
      <c r="L21" s="32"/>
      <c r="M21" s="35">
        <v>5367</v>
      </c>
      <c r="N21" s="35">
        <v>5793</v>
      </c>
      <c r="O21" s="36">
        <f t="shared" ref="O21:O28" si="5">IF(ISBLANK(N21),"",(IFERROR(((N21/M21-1)*100),"")))</f>
        <v>7.9373951928451758</v>
      </c>
      <c r="P21" s="35">
        <v>213874</v>
      </c>
      <c r="Q21" s="76"/>
      <c r="R21" s="69"/>
      <c r="S21" s="73"/>
      <c r="T21" s="73"/>
    </row>
    <row r="22" spans="1:20" s="2" customFormat="1" ht="15.75">
      <c r="A22" s="22"/>
      <c r="B22" s="34" t="s">
        <v>274</v>
      </c>
      <c r="C22" s="35">
        <v>10460</v>
      </c>
      <c r="D22" s="35">
        <v>8403</v>
      </c>
      <c r="E22" s="36">
        <f t="shared" si="3"/>
        <v>-19.665391969407263</v>
      </c>
      <c r="F22" s="35">
        <v>380221</v>
      </c>
      <c r="G22" s="69"/>
      <c r="H22" s="35">
        <v>4684</v>
      </c>
      <c r="I22" s="35">
        <v>3859</v>
      </c>
      <c r="J22" s="36">
        <f t="shared" si="4"/>
        <v>-17.613151152860805</v>
      </c>
      <c r="K22" s="35">
        <v>161803</v>
      </c>
      <c r="L22" s="32"/>
      <c r="M22" s="35">
        <v>5776</v>
      </c>
      <c r="N22" s="35">
        <v>4544</v>
      </c>
      <c r="O22" s="36">
        <f t="shared" si="5"/>
        <v>-21.32963988919667</v>
      </c>
      <c r="P22" s="35">
        <v>218418</v>
      </c>
      <c r="Q22" s="76"/>
      <c r="R22" s="69"/>
      <c r="S22" s="73"/>
      <c r="T22" s="73"/>
    </row>
    <row r="23" spans="1:20" s="2" customFormat="1" ht="15.75">
      <c r="A23" s="22"/>
      <c r="B23" s="34" t="s">
        <v>275</v>
      </c>
      <c r="C23" s="35">
        <v>9040</v>
      </c>
      <c r="D23" s="102">
        <v>9823</v>
      </c>
      <c r="E23" s="103">
        <f t="shared" si="3"/>
        <v>8.6615044247787552</v>
      </c>
      <c r="F23" s="102">
        <v>390044</v>
      </c>
      <c r="G23" s="69"/>
      <c r="H23" s="35">
        <v>3943</v>
      </c>
      <c r="I23" s="102">
        <v>4485</v>
      </c>
      <c r="J23" s="103">
        <f t="shared" si="4"/>
        <v>13.745878772508235</v>
      </c>
      <c r="K23" s="102">
        <v>166288</v>
      </c>
      <c r="L23" s="32"/>
      <c r="M23" s="35">
        <v>5097</v>
      </c>
      <c r="N23" s="102">
        <v>5338</v>
      </c>
      <c r="O23" s="103">
        <f t="shared" si="5"/>
        <v>4.7282715322738866</v>
      </c>
      <c r="P23" s="102">
        <v>223756</v>
      </c>
      <c r="Q23" s="76"/>
      <c r="R23" s="69"/>
      <c r="S23" s="73"/>
      <c r="T23" s="73"/>
    </row>
    <row r="24" spans="1:20" s="2" customFormat="1" ht="15.75">
      <c r="A24" s="22"/>
      <c r="B24" s="34" t="s">
        <v>276</v>
      </c>
      <c r="C24" s="35">
        <v>9934</v>
      </c>
      <c r="D24" s="35"/>
      <c r="E24" s="36" t="str">
        <f t="shared" si="3"/>
        <v/>
      </c>
      <c r="F24" s="35"/>
      <c r="G24" s="69"/>
      <c r="H24" s="35">
        <v>4471</v>
      </c>
      <c r="I24" s="35"/>
      <c r="J24" s="36" t="str">
        <f t="shared" si="4"/>
        <v/>
      </c>
      <c r="K24" s="35"/>
      <c r="L24" s="32"/>
      <c r="M24" s="35">
        <v>5463</v>
      </c>
      <c r="N24" s="35"/>
      <c r="O24" s="36" t="str">
        <f t="shared" si="5"/>
        <v/>
      </c>
      <c r="P24" s="35"/>
      <c r="Q24" s="76"/>
      <c r="R24" s="69"/>
      <c r="S24" s="73"/>
      <c r="T24" s="73"/>
    </row>
    <row r="25" spans="1:20" s="2" customFormat="1" ht="15.75">
      <c r="A25" s="22"/>
      <c r="B25" s="34" t="s">
        <v>277</v>
      </c>
      <c r="C25" s="35">
        <v>10319</v>
      </c>
      <c r="D25" s="35"/>
      <c r="E25" s="36" t="str">
        <f t="shared" si="3"/>
        <v/>
      </c>
      <c r="F25" s="35"/>
      <c r="G25" s="69"/>
      <c r="H25" s="35">
        <v>4518</v>
      </c>
      <c r="I25" s="35"/>
      <c r="J25" s="36" t="str">
        <f t="shared" si="4"/>
        <v/>
      </c>
      <c r="K25" s="35"/>
      <c r="L25" s="32"/>
      <c r="M25" s="35">
        <v>5801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278</v>
      </c>
      <c r="C26" s="35">
        <v>10860</v>
      </c>
      <c r="D26" s="35"/>
      <c r="E26" s="36" t="str">
        <f t="shared" si="3"/>
        <v/>
      </c>
      <c r="F26" s="35"/>
      <c r="G26" s="69"/>
      <c r="H26" s="35">
        <v>4690</v>
      </c>
      <c r="I26" s="35"/>
      <c r="J26" s="36" t="str">
        <f t="shared" si="4"/>
        <v/>
      </c>
      <c r="K26" s="35"/>
      <c r="L26" s="32"/>
      <c r="M26" s="35">
        <v>6170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279</v>
      </c>
      <c r="C27" s="35">
        <v>10198</v>
      </c>
      <c r="D27" s="35"/>
      <c r="E27" s="36" t="str">
        <f t="shared" si="3"/>
        <v/>
      </c>
      <c r="F27" s="35"/>
      <c r="G27" s="69"/>
      <c r="H27" s="35">
        <v>4580</v>
      </c>
      <c r="I27" s="35"/>
      <c r="J27" s="36" t="str">
        <f t="shared" si="4"/>
        <v/>
      </c>
      <c r="K27" s="35"/>
      <c r="L27" s="32"/>
      <c r="M27" s="35">
        <v>5618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280</v>
      </c>
      <c r="C28" s="35">
        <v>6127</v>
      </c>
      <c r="D28" s="35"/>
      <c r="E28" s="36" t="str">
        <f t="shared" si="3"/>
        <v/>
      </c>
      <c r="F28" s="35"/>
      <c r="G28" s="69"/>
      <c r="H28" s="35">
        <v>2969</v>
      </c>
      <c r="I28" s="35"/>
      <c r="J28" s="36" t="str">
        <f t="shared" si="4"/>
        <v/>
      </c>
      <c r="K28" s="35"/>
      <c r="L28" s="32"/>
      <c r="M28" s="35">
        <v>3158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281</v>
      </c>
      <c r="C29" s="78">
        <f>SUM(C17:C28)</f>
        <v>107494</v>
      </c>
      <c r="D29" s="78">
        <f>SUM(D17:D28)</f>
        <v>63024</v>
      </c>
      <c r="E29" s="77"/>
      <c r="F29" s="78"/>
      <c r="G29" s="82"/>
      <c r="H29" s="78">
        <f>SUM(H17:H28)</f>
        <v>47610</v>
      </c>
      <c r="I29" s="78">
        <f>SUM(I17:I28)</f>
        <v>28194</v>
      </c>
      <c r="J29" s="77"/>
      <c r="K29" s="78"/>
      <c r="L29" s="82"/>
      <c r="M29" s="78">
        <f>SUM(M17:M28)</f>
        <v>59884</v>
      </c>
      <c r="N29" s="78">
        <f>SUM(N17:N28)</f>
        <v>34830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283</v>
      </c>
      <c r="C32" s="78">
        <f>SUM(C17:C23)</f>
        <v>60056</v>
      </c>
      <c r="D32" s="78">
        <f>SUM(D17:D23)</f>
        <v>63024</v>
      </c>
      <c r="E32" s="77">
        <f>(D32/C32-1)*100</f>
        <v>4.9420540828559956</v>
      </c>
      <c r="G32" s="21"/>
      <c r="H32" s="78">
        <f>SUM(H17:H23)</f>
        <v>26382</v>
      </c>
      <c r="I32" s="78">
        <f>SUM(I17:I23)</f>
        <v>28194</v>
      </c>
      <c r="J32" s="77">
        <f>(I32/H32-1)*100</f>
        <v>6.8683193086195082</v>
      </c>
      <c r="K32" s="21"/>
      <c r="L32" s="21"/>
      <c r="M32" s="78">
        <f>SUM(M17:M23)</f>
        <v>33674</v>
      </c>
      <c r="N32" s="78">
        <f>SUM(N17:N23)</f>
        <v>34830</v>
      </c>
      <c r="O32" s="77">
        <f>(N32/M32-1)*100</f>
        <v>3.4329156025420193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4.9420540828559956</v>
      </c>
      <c r="E33" s="21"/>
      <c r="F33" s="79"/>
      <c r="G33" s="21"/>
      <c r="H33" s="79"/>
      <c r="I33" s="77">
        <f>(I32/H32-1)*100</f>
        <v>6.8683193086195082</v>
      </c>
      <c r="J33" s="21"/>
      <c r="K33" s="21"/>
      <c r="L33" s="21"/>
      <c r="M33" s="79"/>
      <c r="N33" s="77">
        <f>(N32/M32-1)*100</f>
        <v>3.4329156025420193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C23</f>
        <v>9040</v>
      </c>
      <c r="E40" s="84">
        <f>D23</f>
        <v>9823</v>
      </c>
      <c r="F40" s="21"/>
      <c r="G40" s="21"/>
      <c r="H40" s="21" t="s">
        <v>301</v>
      </c>
      <c r="I40" s="84">
        <f>H23</f>
        <v>3943</v>
      </c>
      <c r="J40" s="84">
        <f>I23</f>
        <v>4485</v>
      </c>
      <c r="K40" s="21"/>
      <c r="L40" s="21"/>
      <c r="M40" s="21" t="s">
        <v>301</v>
      </c>
      <c r="N40" s="84">
        <f>M23</f>
        <v>5097</v>
      </c>
      <c r="O40" s="84">
        <f>N23</f>
        <v>5338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B23</f>
        <v xml:space="preserve">  Julio</v>
      </c>
      <c r="E41" s="21"/>
      <c r="F41" s="21"/>
      <c r="G41" s="21"/>
      <c r="H41" s="21" t="s">
        <v>302</v>
      </c>
      <c r="I41" s="21" t="str">
        <f>B23</f>
        <v xml:space="preserve">  Julio</v>
      </c>
      <c r="J41" s="21"/>
      <c r="K41" s="21"/>
      <c r="L41" s="21"/>
      <c r="M41" s="21" t="str">
        <f>B20</f>
        <v xml:space="preserve">  Abril</v>
      </c>
      <c r="N41" s="21" t="str">
        <f>B23</f>
        <v xml:space="preserve">  Julio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267</v>
      </c>
      <c r="D14" s="96"/>
      <c r="E14" s="94" t="s">
        <v>311</v>
      </c>
      <c r="F14" s="95" t="s">
        <v>312</v>
      </c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2017</v>
      </c>
      <c r="D15" s="31">
        <v>2018</v>
      </c>
      <c r="E15" s="94"/>
      <c r="F15" s="95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269</v>
      </c>
      <c r="C17" s="35">
        <v>2898</v>
      </c>
      <c r="D17" s="35">
        <v>2090</v>
      </c>
      <c r="E17" s="36">
        <f t="shared" ref="E17:E19" si="0">IF(ISBLANK(D17),"",(IFERROR(((D17/C17-1)*100),"")))</f>
        <v>-27.881297446514843</v>
      </c>
      <c r="F17" s="35">
        <v>163155</v>
      </c>
      <c r="G17" s="69"/>
      <c r="H17" s="35">
        <v>2051</v>
      </c>
      <c r="I17" s="35">
        <v>1506</v>
      </c>
      <c r="J17" s="36">
        <f t="shared" ref="J17:J19" si="1">IF(ISBLANK(I17),"",(IFERROR(((I17/H17-1)*100),"")))</f>
        <v>-26.572403705509508</v>
      </c>
      <c r="K17" s="35">
        <v>127013</v>
      </c>
      <c r="L17" s="32"/>
      <c r="M17" s="35">
        <v>622</v>
      </c>
      <c r="N17" s="35">
        <v>418</v>
      </c>
      <c r="O17" s="36">
        <f t="shared" ref="O17:O19" si="2">IF(ISBLANK(N17),"",(IFERROR(((N17/M17-1)*100),"")))</f>
        <v>-32.797427652733127</v>
      </c>
      <c r="P17" s="35">
        <v>41658</v>
      </c>
      <c r="Q17" s="76"/>
      <c r="R17" s="73"/>
      <c r="S17" s="73"/>
    </row>
    <row r="18" spans="1:19" s="2" customFormat="1" ht="15.75">
      <c r="A18" s="22"/>
      <c r="B18" s="34" t="s">
        <v>270</v>
      </c>
      <c r="C18" s="35">
        <v>3292</v>
      </c>
      <c r="D18" s="35">
        <v>4996</v>
      </c>
      <c r="E18" s="36">
        <f t="shared" si="0"/>
        <v>51.761846901579588</v>
      </c>
      <c r="F18" s="35">
        <v>166546</v>
      </c>
      <c r="G18" s="69"/>
      <c r="H18" s="35">
        <v>2224</v>
      </c>
      <c r="I18" s="35">
        <v>3824</v>
      </c>
      <c r="J18" s="36">
        <f t="shared" si="1"/>
        <v>71.942446043165461</v>
      </c>
      <c r="K18" s="35">
        <v>129644</v>
      </c>
      <c r="L18" s="32"/>
      <c r="M18" s="35">
        <v>698</v>
      </c>
      <c r="N18" s="35">
        <v>1312</v>
      </c>
      <c r="O18" s="36">
        <f t="shared" si="2"/>
        <v>87.96561604584528</v>
      </c>
      <c r="P18" s="35">
        <v>42627</v>
      </c>
      <c r="Q18" s="76"/>
      <c r="R18" s="73"/>
      <c r="S18" s="73"/>
    </row>
    <row r="19" spans="1:19" s="2" customFormat="1" ht="15.75">
      <c r="A19" s="22"/>
      <c r="B19" s="34" t="s">
        <v>271</v>
      </c>
      <c r="C19" s="35">
        <v>5484</v>
      </c>
      <c r="D19" s="35">
        <v>4350</v>
      </c>
      <c r="E19" s="36">
        <f t="shared" si="0"/>
        <v>-20.678336980306344</v>
      </c>
      <c r="F19" s="35">
        <v>170896</v>
      </c>
      <c r="G19" s="69"/>
      <c r="H19" s="35">
        <v>3754</v>
      </c>
      <c r="I19" s="35">
        <v>3404</v>
      </c>
      <c r="J19" s="36">
        <f t="shared" si="1"/>
        <v>-9.3233883857218984</v>
      </c>
      <c r="K19" s="35">
        <v>133048</v>
      </c>
      <c r="L19" s="85"/>
      <c r="M19" s="35">
        <v>1257</v>
      </c>
      <c r="N19" s="35">
        <v>1292</v>
      </c>
      <c r="O19" s="36">
        <f t="shared" si="2"/>
        <v>2.7844073190135266</v>
      </c>
      <c r="P19" s="35">
        <v>43919</v>
      </c>
      <c r="Q19" s="76"/>
      <c r="R19" s="73"/>
      <c r="S19" s="73"/>
    </row>
    <row r="20" spans="1:19" s="2" customFormat="1" ht="15.75">
      <c r="A20" s="22"/>
      <c r="B20" s="34" t="s">
        <v>272</v>
      </c>
      <c r="C20" s="35">
        <v>4051</v>
      </c>
      <c r="D20" s="35">
        <v>5364</v>
      </c>
      <c r="E20" s="36">
        <f>IF(ISBLANK(D20),"",(IFERROR(((D20/C20-1)*100),"")))</f>
        <v>32.411750185139468</v>
      </c>
      <c r="F20" s="35">
        <v>176260</v>
      </c>
      <c r="G20" s="69"/>
      <c r="H20" s="35">
        <v>2712</v>
      </c>
      <c r="I20" s="35">
        <v>3991</v>
      </c>
      <c r="J20" s="36">
        <f>IF(ISBLANK(I20),"",(IFERROR(((I20/H20-1)*100),"")))</f>
        <v>47.160766961651923</v>
      </c>
      <c r="K20" s="35">
        <v>137039</v>
      </c>
      <c r="L20" s="85"/>
      <c r="M20" s="35">
        <v>948</v>
      </c>
      <c r="N20" s="35">
        <v>1332</v>
      </c>
      <c r="O20" s="36">
        <f>IF(ISBLANK(N20),"",(IFERROR(((N20/M20-1)*100),"")))</f>
        <v>40.506329113924046</v>
      </c>
      <c r="P20" s="35">
        <v>45251</v>
      </c>
      <c r="Q20" s="76"/>
      <c r="R20" s="73"/>
      <c r="S20" s="73"/>
    </row>
    <row r="21" spans="1:19" s="2" customFormat="1" ht="15.75">
      <c r="A21" s="22"/>
      <c r="B21" s="34" t="s">
        <v>273</v>
      </c>
      <c r="C21" s="35">
        <v>5032</v>
      </c>
      <c r="D21" s="35">
        <v>5109</v>
      </c>
      <c r="E21" s="36">
        <f t="shared" ref="E21:E28" si="3">IF(ISBLANK(D21),"",(IFERROR(((D21/C21-1)*100),"")))</f>
        <v>1.530206677265511</v>
      </c>
      <c r="F21" s="35">
        <v>181369</v>
      </c>
      <c r="G21" s="69"/>
      <c r="H21" s="35">
        <v>3547</v>
      </c>
      <c r="I21" s="35">
        <v>3719</v>
      </c>
      <c r="J21" s="36">
        <f t="shared" ref="J21:J28" si="4">IF(ISBLANK(I21),"",(IFERROR(((I21/H21-1)*100),"")))</f>
        <v>4.8491683112489525</v>
      </c>
      <c r="K21" s="35">
        <v>140758</v>
      </c>
      <c r="L21" s="32"/>
      <c r="M21" s="35">
        <v>1328</v>
      </c>
      <c r="N21" s="35">
        <v>1307</v>
      </c>
      <c r="O21" s="36">
        <f t="shared" ref="O21:O28" si="5">IF(ISBLANK(N21),"",(IFERROR(((N21/M21-1)*100),"")))</f>
        <v>-1.5813253012048167</v>
      </c>
      <c r="P21" s="35">
        <v>46558</v>
      </c>
      <c r="Q21" s="76"/>
      <c r="R21" s="73"/>
      <c r="S21" s="73"/>
    </row>
    <row r="22" spans="1:19" s="2" customFormat="1" ht="15.75">
      <c r="A22" s="22"/>
      <c r="B22" s="34" t="s">
        <v>274</v>
      </c>
      <c r="C22" s="35">
        <v>5515</v>
      </c>
      <c r="D22" s="35">
        <v>4217</v>
      </c>
      <c r="E22" s="36">
        <f t="shared" si="3"/>
        <v>-23.535811423390751</v>
      </c>
      <c r="F22" s="35">
        <v>185586</v>
      </c>
      <c r="G22" s="69"/>
      <c r="H22" s="35">
        <v>3593</v>
      </c>
      <c r="I22" s="35">
        <v>2977</v>
      </c>
      <c r="J22" s="36">
        <f t="shared" si="4"/>
        <v>-17.144447536877262</v>
      </c>
      <c r="K22" s="35">
        <v>143735</v>
      </c>
      <c r="L22" s="32"/>
      <c r="M22" s="35">
        <v>1178</v>
      </c>
      <c r="N22" s="35">
        <v>1029</v>
      </c>
      <c r="O22" s="36">
        <f t="shared" si="5"/>
        <v>-12.648556876061123</v>
      </c>
      <c r="P22" s="35">
        <v>47587</v>
      </c>
      <c r="Q22" s="76"/>
      <c r="R22" s="73"/>
      <c r="S22" s="73"/>
    </row>
    <row r="23" spans="1:19" s="2" customFormat="1" ht="15.75">
      <c r="A23" s="22"/>
      <c r="B23" s="34" t="s">
        <v>275</v>
      </c>
      <c r="C23" s="35">
        <v>4688</v>
      </c>
      <c r="D23" s="102">
        <v>4907</v>
      </c>
      <c r="E23" s="103">
        <f t="shared" si="3"/>
        <v>4.6715017064846487</v>
      </c>
      <c r="F23" s="102">
        <v>190493</v>
      </c>
      <c r="G23" s="69"/>
      <c r="H23" s="35">
        <v>3278</v>
      </c>
      <c r="I23" s="102">
        <v>3522</v>
      </c>
      <c r="J23" s="103">
        <f t="shared" si="4"/>
        <v>7.4435631482611342</v>
      </c>
      <c r="K23" s="102">
        <v>147257</v>
      </c>
      <c r="L23" s="32"/>
      <c r="M23" s="35">
        <v>970</v>
      </c>
      <c r="N23" s="102">
        <v>1210</v>
      </c>
      <c r="O23" s="103">
        <f t="shared" si="5"/>
        <v>24.742268041237114</v>
      </c>
      <c r="P23" s="102">
        <v>48797</v>
      </c>
      <c r="Q23" s="76"/>
      <c r="R23" s="73"/>
      <c r="S23" s="73"/>
    </row>
    <row r="24" spans="1:19" s="2" customFormat="1" ht="15.75">
      <c r="A24" s="22"/>
      <c r="B24" s="34" t="s">
        <v>276</v>
      </c>
      <c r="C24" s="35">
        <v>4947</v>
      </c>
      <c r="D24" s="35"/>
      <c r="E24" s="36" t="str">
        <f t="shared" si="3"/>
        <v/>
      </c>
      <c r="F24" s="35"/>
      <c r="G24" s="69"/>
      <c r="H24" s="35">
        <v>3603</v>
      </c>
      <c r="I24" s="35"/>
      <c r="J24" s="36" t="str">
        <f t="shared" si="4"/>
        <v/>
      </c>
      <c r="K24" s="35"/>
      <c r="L24" s="32"/>
      <c r="M24" s="35">
        <v>1191</v>
      </c>
      <c r="N24" s="35"/>
      <c r="O24" s="36" t="str">
        <f t="shared" si="5"/>
        <v/>
      </c>
      <c r="P24" s="35"/>
      <c r="Q24" s="76"/>
      <c r="R24" s="73"/>
      <c r="S24" s="73"/>
    </row>
    <row r="25" spans="1:19" s="2" customFormat="1" ht="15.75">
      <c r="A25" s="22"/>
      <c r="B25" s="34" t="s">
        <v>277</v>
      </c>
      <c r="C25" s="35">
        <v>5058</v>
      </c>
      <c r="D25" s="35"/>
      <c r="E25" s="36" t="str">
        <f t="shared" si="3"/>
        <v/>
      </c>
      <c r="F25" s="35"/>
      <c r="G25" s="69"/>
      <c r="H25" s="35">
        <v>3747</v>
      </c>
      <c r="I25" s="35"/>
      <c r="J25" s="36" t="str">
        <f t="shared" si="4"/>
        <v/>
      </c>
      <c r="K25" s="35"/>
      <c r="L25" s="32"/>
      <c r="M25" s="35">
        <v>1228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278</v>
      </c>
      <c r="C26" s="35">
        <v>5335</v>
      </c>
      <c r="D26" s="35"/>
      <c r="E26" s="36" t="str">
        <f t="shared" si="3"/>
        <v/>
      </c>
      <c r="F26" s="35"/>
      <c r="G26" s="69"/>
      <c r="H26" s="35">
        <v>3895</v>
      </c>
      <c r="I26" s="35"/>
      <c r="J26" s="36" t="str">
        <f t="shared" si="4"/>
        <v/>
      </c>
      <c r="K26" s="35"/>
      <c r="L26" s="32"/>
      <c r="M26" s="35">
        <v>1298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279</v>
      </c>
      <c r="C27" s="35">
        <v>4899</v>
      </c>
      <c r="D27" s="35"/>
      <c r="E27" s="36" t="str">
        <f t="shared" si="3"/>
        <v/>
      </c>
      <c r="F27" s="35"/>
      <c r="G27" s="69"/>
      <c r="H27" s="35">
        <v>3658</v>
      </c>
      <c r="I27" s="35"/>
      <c r="J27" s="36" t="str">
        <f t="shared" si="4"/>
        <v/>
      </c>
      <c r="K27" s="35"/>
      <c r="L27" s="32"/>
      <c r="M27" s="35">
        <v>1390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280</v>
      </c>
      <c r="C28" s="35">
        <v>2856</v>
      </c>
      <c r="D28" s="35"/>
      <c r="E28" s="36" t="str">
        <f t="shared" si="3"/>
        <v/>
      </c>
      <c r="F28" s="35"/>
      <c r="G28" s="69"/>
      <c r="H28" s="35">
        <v>2306</v>
      </c>
      <c r="I28" s="35"/>
      <c r="J28" s="36" t="str">
        <f t="shared" si="4"/>
        <v/>
      </c>
      <c r="K28" s="35"/>
      <c r="L28" s="32"/>
      <c r="M28" s="35">
        <v>777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281</v>
      </c>
      <c r="C29" s="78">
        <f>SUM(C17:C28)</f>
        <v>54055</v>
      </c>
      <c r="D29" s="78">
        <f>SUM(D17:D28)</f>
        <v>31033</v>
      </c>
      <c r="E29" s="77"/>
      <c r="F29" s="78"/>
      <c r="G29" s="82"/>
      <c r="H29" s="78">
        <f>SUM(H17:H28)</f>
        <v>38368</v>
      </c>
      <c r="I29" s="78">
        <f>SUM(I17:I28)</f>
        <v>22943</v>
      </c>
      <c r="J29" s="77"/>
      <c r="K29" s="78"/>
      <c r="L29" s="82"/>
      <c r="M29" s="78">
        <f>SUM(M17:M28)</f>
        <v>12885</v>
      </c>
      <c r="N29" s="78">
        <f>SUM(N17:N28)</f>
        <v>7900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303</v>
      </c>
      <c r="G30" s="21"/>
      <c r="H30" s="21"/>
      <c r="I30" s="21"/>
      <c r="J30" s="21"/>
      <c r="K30" s="21" t="s">
        <v>303</v>
      </c>
      <c r="L30" s="21"/>
      <c r="M30" s="21"/>
      <c r="N30" s="21"/>
      <c r="O30" s="21"/>
      <c r="P30" s="21" t="s">
        <v>303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283</v>
      </c>
      <c r="C32" s="78">
        <f>SUM(C17:C23)</f>
        <v>30960</v>
      </c>
      <c r="D32" s="78">
        <f>SUM(D17:D23)</f>
        <v>31033</v>
      </c>
      <c r="E32" s="77">
        <f>(D32/C32-1)*100</f>
        <v>0.23578811369509012</v>
      </c>
      <c r="G32" s="21"/>
      <c r="H32" s="78">
        <f>SUM(H17:H23)</f>
        <v>21159</v>
      </c>
      <c r="I32" s="78">
        <f>SUM(I17:I23)</f>
        <v>22943</v>
      </c>
      <c r="J32" s="77">
        <f>(I32/H32-1)*100</f>
        <v>8.431400349732975</v>
      </c>
      <c r="K32" s="21"/>
      <c r="L32" s="21"/>
      <c r="M32" s="78">
        <f>SUM(M17:M23)</f>
        <v>7001</v>
      </c>
      <c r="N32" s="78">
        <f>SUM(N17:N23)</f>
        <v>7900</v>
      </c>
      <c r="O32" s="77">
        <f>(N32/M32-1)*100</f>
        <v>12.841022711041283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0.23578811369509012</v>
      </c>
      <c r="E33" s="21"/>
      <c r="F33" s="79"/>
      <c r="G33" s="21"/>
      <c r="H33" s="79"/>
      <c r="I33" s="77">
        <f>(I32/H32-1)*100</f>
        <v>8.431400349732975</v>
      </c>
      <c r="J33" s="21"/>
      <c r="K33" s="21"/>
      <c r="L33" s="21"/>
      <c r="M33" s="79"/>
      <c r="N33" s="77">
        <f>(N32/M32-1)*100</f>
        <v>12.841022711041283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C23</f>
        <v>4688</v>
      </c>
      <c r="E40" s="84">
        <f>D23</f>
        <v>4907</v>
      </c>
      <c r="F40" s="21"/>
      <c r="G40" s="21"/>
      <c r="H40" s="21" t="s">
        <v>301</v>
      </c>
      <c r="I40" s="84">
        <f>H23</f>
        <v>3278</v>
      </c>
      <c r="J40" s="84">
        <f>I23</f>
        <v>3522</v>
      </c>
      <c r="K40" s="21"/>
      <c r="L40" s="21"/>
      <c r="M40" s="21" t="s">
        <v>301</v>
      </c>
      <c r="N40" s="84">
        <f>M23</f>
        <v>970</v>
      </c>
      <c r="O40" s="84">
        <f>N23</f>
        <v>1210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B23</f>
        <v xml:space="preserve">  Julio</v>
      </c>
      <c r="E41" s="21"/>
      <c r="F41" s="21"/>
      <c r="G41" s="21"/>
      <c r="H41" s="21" t="s">
        <v>302</v>
      </c>
      <c r="I41" s="21" t="str">
        <f>B23</f>
        <v xml:space="preserve">  Julio</v>
      </c>
      <c r="J41" s="21"/>
      <c r="K41" s="21"/>
      <c r="L41" s="21"/>
      <c r="M41" s="21" t="str">
        <f>B20</f>
        <v xml:space="preserve">  Abril</v>
      </c>
      <c r="N41" s="21" t="str">
        <f>B23</f>
        <v xml:space="preserve">  Julio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253</v>
      </c>
      <c r="C13" s="98" t="s">
        <v>314</v>
      </c>
      <c r="D13" s="98"/>
      <c r="E13" s="95" t="s">
        <v>311</v>
      </c>
      <c r="F13" s="95" t="s">
        <v>304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4</v>
      </c>
      <c r="D16" s="35">
        <v>6</v>
      </c>
      <c r="E16" s="36">
        <f t="shared" ref="E16:E50" si="0">IF(ISBLANK(D16),"",(IFERROR(((D16/C16-1)*100),"")))</f>
        <v>50</v>
      </c>
      <c r="F16" s="36">
        <f>+(D16*100)/$D$50</f>
        <v>6.1081136109131628E-2</v>
      </c>
      <c r="G16" s="35">
        <v>19</v>
      </c>
      <c r="H16" s="35">
        <v>23</v>
      </c>
      <c r="I16" s="36">
        <f t="shared" ref="I16:I50" si="1">IF(ISBLANK(H16),"",(IFERROR(((H16/G16-1)*100),"")))</f>
        <v>21.052631578947366</v>
      </c>
      <c r="J16" s="36">
        <f>+(H16*100)/$H$50</f>
        <v>3.842812270266658E-2</v>
      </c>
      <c r="K16" s="81"/>
      <c r="L16" s="35">
        <v>127</v>
      </c>
      <c r="M16" s="36">
        <f>+(L16*100)/$L$50</f>
        <v>3.2560429079796123E-2</v>
      </c>
      <c r="N16" s="15"/>
    </row>
    <row r="17" spans="1:14" ht="15.75">
      <c r="A17" s="12"/>
      <c r="B17" s="34" t="s">
        <v>0</v>
      </c>
      <c r="C17" s="35">
        <v>2160</v>
      </c>
      <c r="D17" s="35">
        <v>2777</v>
      </c>
      <c r="E17" s="36">
        <f t="shared" si="0"/>
        <v>28.56481481481481</v>
      </c>
      <c r="F17" s="36">
        <f t="shared" ref="F17:F48" si="2">+(D17*100)/$D$50</f>
        <v>28.270385829176423</v>
      </c>
      <c r="G17" s="35">
        <v>15146</v>
      </c>
      <c r="H17" s="35">
        <v>18418</v>
      </c>
      <c r="I17" s="36">
        <f t="shared" si="1"/>
        <v>21.603063515119516</v>
      </c>
      <c r="J17" s="36">
        <f t="shared" ref="J17:J48" si="3">+(H17*100)/$H$50</f>
        <v>30.772572345117958</v>
      </c>
      <c r="K17" s="81"/>
      <c r="L17" s="35">
        <v>93859</v>
      </c>
      <c r="M17" s="36">
        <f t="shared" ref="M17:M47" si="4">+(L17*100)/$L$50</f>
        <v>24.063695377957359</v>
      </c>
      <c r="N17" s="15"/>
    </row>
    <row r="18" spans="1:14" ht="15.75">
      <c r="A18" s="12"/>
      <c r="B18" s="34" t="s">
        <v>23</v>
      </c>
      <c r="C18" s="35">
        <v>106</v>
      </c>
      <c r="D18" s="35">
        <v>57</v>
      </c>
      <c r="E18" s="36">
        <f t="shared" si="0"/>
        <v>-46.226415094339622</v>
      </c>
      <c r="F18" s="36">
        <f t="shared" si="2"/>
        <v>0.58027079303675044</v>
      </c>
      <c r="G18" s="35">
        <v>769</v>
      </c>
      <c r="H18" s="35">
        <v>474</v>
      </c>
      <c r="I18" s="36">
        <f t="shared" si="1"/>
        <v>-38.361508452535766</v>
      </c>
      <c r="J18" s="36">
        <f t="shared" si="3"/>
        <v>0.79195348526365039</v>
      </c>
      <c r="K18" s="81"/>
      <c r="L18" s="35">
        <v>4209</v>
      </c>
      <c r="M18" s="36">
        <f t="shared" si="4"/>
        <v>1.0791090235973377</v>
      </c>
      <c r="N18" s="15"/>
    </row>
    <row r="19" spans="1:14" ht="15.75">
      <c r="A19" s="12"/>
      <c r="B19" s="34" t="s">
        <v>2</v>
      </c>
      <c r="C19" s="35">
        <v>455</v>
      </c>
      <c r="D19" s="35">
        <v>401</v>
      </c>
      <c r="E19" s="36">
        <f t="shared" si="0"/>
        <v>-11.86813186813187</v>
      </c>
      <c r="F19" s="36">
        <f t="shared" si="2"/>
        <v>4.0822559299602972</v>
      </c>
      <c r="G19" s="35">
        <v>2313</v>
      </c>
      <c r="H19" s="35">
        <v>2388</v>
      </c>
      <c r="I19" s="36">
        <f t="shared" si="1"/>
        <v>3.2425421530480003</v>
      </c>
      <c r="J19" s="36">
        <f t="shared" si="3"/>
        <v>3.9898416093029474</v>
      </c>
      <c r="K19" s="81"/>
      <c r="L19" s="35">
        <v>16561</v>
      </c>
      <c r="M19" s="36">
        <f t="shared" si="4"/>
        <v>4.2459312282716821</v>
      </c>
      <c r="N19" s="15"/>
    </row>
    <row r="20" spans="1:14" ht="15.75">
      <c r="A20" s="12"/>
      <c r="B20" s="34" t="s">
        <v>230</v>
      </c>
      <c r="C20" s="35">
        <v>863</v>
      </c>
      <c r="D20" s="35">
        <v>1050</v>
      </c>
      <c r="E20" s="36">
        <f t="shared" si="0"/>
        <v>21.668597914252597</v>
      </c>
      <c r="F20" s="36">
        <f t="shared" si="2"/>
        <v>10.689198819098035</v>
      </c>
      <c r="G20" s="35">
        <v>5490</v>
      </c>
      <c r="H20" s="35">
        <v>6560</v>
      </c>
      <c r="I20" s="36">
        <f t="shared" si="1"/>
        <v>19.489981785063758</v>
      </c>
      <c r="J20" s="36">
        <f t="shared" si="3"/>
        <v>10.960368909977946</v>
      </c>
      <c r="K20" s="81"/>
      <c r="L20" s="35">
        <v>38362</v>
      </c>
      <c r="M20" s="36">
        <f t="shared" si="4"/>
        <v>9.8353006327491261</v>
      </c>
      <c r="N20" s="15"/>
    </row>
    <row r="21" spans="1:14" ht="15.75">
      <c r="A21" s="12"/>
      <c r="B21" s="34" t="s">
        <v>5</v>
      </c>
      <c r="C21" s="35">
        <v>54</v>
      </c>
      <c r="D21" s="35">
        <v>54</v>
      </c>
      <c r="E21" s="36">
        <f t="shared" si="0"/>
        <v>0</v>
      </c>
      <c r="F21" s="36">
        <f t="shared" si="2"/>
        <v>0.54973022498218471</v>
      </c>
      <c r="G21" s="35">
        <v>467</v>
      </c>
      <c r="H21" s="35">
        <v>547</v>
      </c>
      <c r="I21" s="36">
        <f t="shared" si="1"/>
        <v>17.130620985010701</v>
      </c>
      <c r="J21" s="36">
        <f t="shared" si="3"/>
        <v>0.91392100514602692</v>
      </c>
      <c r="K21" s="81"/>
      <c r="L21" s="35">
        <v>3747</v>
      </c>
      <c r="M21" s="36">
        <f t="shared" si="4"/>
        <v>0.96066084851965416</v>
      </c>
      <c r="N21" s="15"/>
    </row>
    <row r="22" spans="1:14" ht="15.75">
      <c r="A22" s="12"/>
      <c r="B22" s="34" t="s">
        <v>9</v>
      </c>
      <c r="C22" s="35">
        <v>53</v>
      </c>
      <c r="D22" s="35">
        <v>80</v>
      </c>
      <c r="E22" s="36">
        <f t="shared" si="0"/>
        <v>50.943396226415103</v>
      </c>
      <c r="F22" s="36">
        <f t="shared" si="2"/>
        <v>0.81441514812175508</v>
      </c>
      <c r="G22" s="35">
        <v>402</v>
      </c>
      <c r="H22" s="35">
        <v>462</v>
      </c>
      <c r="I22" s="36">
        <f t="shared" si="1"/>
        <v>14.925373134328357</v>
      </c>
      <c r="J22" s="36">
        <f t="shared" si="3"/>
        <v>0.77190402994051999</v>
      </c>
      <c r="K22" s="81"/>
      <c r="L22" s="35">
        <v>2713</v>
      </c>
      <c r="M22" s="36">
        <f t="shared" si="4"/>
        <v>0.69556255191721961</v>
      </c>
      <c r="N22" s="15"/>
    </row>
    <row r="23" spans="1:14" ht="15.75">
      <c r="A23" s="12"/>
      <c r="B23" s="34" t="s">
        <v>10</v>
      </c>
      <c r="C23" s="35">
        <v>68</v>
      </c>
      <c r="D23" s="35">
        <v>73</v>
      </c>
      <c r="E23" s="36">
        <f t="shared" si="0"/>
        <v>7.3529411764705843</v>
      </c>
      <c r="F23" s="36">
        <f t="shared" si="2"/>
        <v>0.74315382266110153</v>
      </c>
      <c r="G23" s="35">
        <v>468</v>
      </c>
      <c r="H23" s="35">
        <v>540</v>
      </c>
      <c r="I23" s="36">
        <f t="shared" si="1"/>
        <v>15.384615384615374</v>
      </c>
      <c r="J23" s="36">
        <f t="shared" si="3"/>
        <v>0.90222548954086745</v>
      </c>
      <c r="K23" s="81"/>
      <c r="L23" s="35">
        <v>3721</v>
      </c>
      <c r="M23" s="36">
        <f t="shared" si="4"/>
        <v>0.95399493390489276</v>
      </c>
      <c r="N23" s="15"/>
    </row>
    <row r="24" spans="1:14" ht="15.75">
      <c r="A24" s="12"/>
      <c r="B24" s="34" t="s">
        <v>21</v>
      </c>
      <c r="C24" s="35">
        <v>139</v>
      </c>
      <c r="D24" s="35">
        <v>165</v>
      </c>
      <c r="E24" s="36">
        <f t="shared" si="0"/>
        <v>18.705035971223015</v>
      </c>
      <c r="F24" s="36">
        <f t="shared" si="2"/>
        <v>1.6797312430011198</v>
      </c>
      <c r="G24" s="35">
        <v>838</v>
      </c>
      <c r="H24" s="35">
        <v>760</v>
      </c>
      <c r="I24" s="36">
        <f t="shared" si="1"/>
        <v>-9.3078758949880722</v>
      </c>
      <c r="J24" s="36">
        <f t="shared" si="3"/>
        <v>1.2697988371315914</v>
      </c>
      <c r="K24" s="81"/>
      <c r="L24" s="35">
        <v>5458</v>
      </c>
      <c r="M24" s="36">
        <f t="shared" si="4"/>
        <v>1.3993293064372225</v>
      </c>
      <c r="N24" s="15"/>
    </row>
    <row r="25" spans="1:14" ht="15.75">
      <c r="A25" s="12"/>
      <c r="B25" s="34" t="s">
        <v>12</v>
      </c>
      <c r="C25" s="35">
        <v>160</v>
      </c>
      <c r="D25" s="35">
        <v>188</v>
      </c>
      <c r="E25" s="36">
        <f t="shared" si="0"/>
        <v>17.500000000000004</v>
      </c>
      <c r="F25" s="36">
        <f t="shared" si="2"/>
        <v>1.9138755980861244</v>
      </c>
      <c r="G25" s="35">
        <v>1386</v>
      </c>
      <c r="H25" s="35">
        <v>1088</v>
      </c>
      <c r="I25" s="36">
        <f t="shared" si="1"/>
        <v>-21.500721500721497</v>
      </c>
      <c r="J25" s="36">
        <f t="shared" si="3"/>
        <v>1.8178172826304886</v>
      </c>
      <c r="K25" s="81"/>
      <c r="L25" s="35">
        <v>8640</v>
      </c>
      <c r="M25" s="36">
        <f t="shared" si="4"/>
        <v>2.2151347027514845</v>
      </c>
      <c r="N25" s="15"/>
    </row>
    <row r="26" spans="1:14" ht="15.75">
      <c r="A26" s="12"/>
      <c r="B26" s="34" t="s">
        <v>16</v>
      </c>
      <c r="C26" s="35">
        <v>225</v>
      </c>
      <c r="D26" s="35">
        <v>210</v>
      </c>
      <c r="E26" s="36">
        <f t="shared" si="0"/>
        <v>-6.6666666666666652</v>
      </c>
      <c r="F26" s="36">
        <f t="shared" si="2"/>
        <v>2.1378397638196072</v>
      </c>
      <c r="G26" s="35">
        <v>1558</v>
      </c>
      <c r="H26" s="35">
        <v>1378</v>
      </c>
      <c r="I26" s="36">
        <f t="shared" si="1"/>
        <v>-11.553273427471112</v>
      </c>
      <c r="J26" s="36">
        <f t="shared" si="3"/>
        <v>2.3023457862728063</v>
      </c>
      <c r="K26" s="81"/>
      <c r="L26" s="35">
        <v>7249</v>
      </c>
      <c r="M26" s="36">
        <f t="shared" si="4"/>
        <v>1.8585082708617489</v>
      </c>
      <c r="N26" s="15"/>
    </row>
    <row r="27" spans="1:14" ht="15.75">
      <c r="A27" s="12"/>
      <c r="B27" s="34" t="s">
        <v>14</v>
      </c>
      <c r="C27" s="35">
        <v>443</v>
      </c>
      <c r="D27" s="35">
        <v>439</v>
      </c>
      <c r="E27" s="36">
        <f t="shared" si="0"/>
        <v>-0.90293453724604733</v>
      </c>
      <c r="F27" s="36">
        <f t="shared" si="2"/>
        <v>4.4691031253181306</v>
      </c>
      <c r="G27" s="35">
        <v>2451</v>
      </c>
      <c r="H27" s="35">
        <v>2811</v>
      </c>
      <c r="I27" s="36">
        <f t="shared" si="1"/>
        <v>14.68788249694002</v>
      </c>
      <c r="J27" s="36">
        <f t="shared" si="3"/>
        <v>4.6965849094432937</v>
      </c>
      <c r="K27" s="81"/>
      <c r="L27" s="35">
        <v>12966</v>
      </c>
      <c r="M27" s="36">
        <f t="shared" si="4"/>
        <v>3.3242403421152487</v>
      </c>
      <c r="N27" s="15"/>
    </row>
    <row r="28" spans="1:14" ht="15.75">
      <c r="A28" s="12"/>
      <c r="B28" s="34" t="s">
        <v>24</v>
      </c>
      <c r="C28" s="35">
        <v>65</v>
      </c>
      <c r="D28" s="35">
        <v>185</v>
      </c>
      <c r="E28" s="36">
        <f t="shared" si="0"/>
        <v>184.61538461538461</v>
      </c>
      <c r="F28" s="36">
        <f t="shared" si="2"/>
        <v>1.8833350300315586</v>
      </c>
      <c r="G28" s="35">
        <v>704</v>
      </c>
      <c r="H28" s="35">
        <v>657</v>
      </c>
      <c r="I28" s="36">
        <f t="shared" si="1"/>
        <v>-6.6761363636363651</v>
      </c>
      <c r="J28" s="36">
        <f t="shared" si="3"/>
        <v>1.0977076789413887</v>
      </c>
      <c r="K28" s="81"/>
      <c r="L28" s="35">
        <v>3211</v>
      </c>
      <c r="M28" s="36">
        <f t="shared" si="4"/>
        <v>0.82324045492303433</v>
      </c>
      <c r="N28" s="15"/>
    </row>
    <row r="29" spans="1:14" ht="15.75">
      <c r="A29" s="12"/>
      <c r="B29" s="34" t="s">
        <v>18</v>
      </c>
      <c r="C29" s="35">
        <v>446</v>
      </c>
      <c r="D29" s="35">
        <v>364</v>
      </c>
      <c r="E29" s="36">
        <f t="shared" si="0"/>
        <v>-18.385650224215244</v>
      </c>
      <c r="F29" s="36">
        <f t="shared" si="2"/>
        <v>3.7055889239539854</v>
      </c>
      <c r="G29" s="35">
        <v>2394</v>
      </c>
      <c r="H29" s="35">
        <v>1533</v>
      </c>
      <c r="I29" s="36">
        <f t="shared" si="1"/>
        <v>-35.964912280701753</v>
      </c>
      <c r="J29" s="36">
        <f t="shared" si="3"/>
        <v>2.561317917529907</v>
      </c>
      <c r="K29" s="81"/>
      <c r="L29" s="35">
        <v>8116</v>
      </c>
      <c r="M29" s="36">
        <f t="shared" si="4"/>
        <v>2.0807908851309085</v>
      </c>
      <c r="N29" s="15"/>
    </row>
    <row r="30" spans="1:14" ht="15.75">
      <c r="A30" s="12"/>
      <c r="B30" s="34" t="s">
        <v>1</v>
      </c>
      <c r="C30" s="35">
        <v>445</v>
      </c>
      <c r="D30" s="35">
        <v>555</v>
      </c>
      <c r="E30" s="36">
        <f t="shared" si="0"/>
        <v>24.7191011235955</v>
      </c>
      <c r="F30" s="36">
        <f t="shared" si="2"/>
        <v>5.6500050900946759</v>
      </c>
      <c r="G30" s="35">
        <v>3029</v>
      </c>
      <c r="H30" s="35">
        <v>3122</v>
      </c>
      <c r="I30" s="36">
        <f t="shared" si="1"/>
        <v>3.0703202377022176</v>
      </c>
      <c r="J30" s="36">
        <f t="shared" si="3"/>
        <v>5.2161999599010898</v>
      </c>
      <c r="K30" s="81"/>
      <c r="L30" s="35">
        <v>17348</v>
      </c>
      <c r="M30" s="36">
        <f t="shared" si="4"/>
        <v>4.4477033360338831</v>
      </c>
      <c r="N30" s="15"/>
    </row>
    <row r="31" spans="1:14" ht="15.75">
      <c r="A31" s="12"/>
      <c r="B31" s="34" t="s">
        <v>27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1</v>
      </c>
      <c r="H31" s="35">
        <v>0</v>
      </c>
      <c r="I31" s="36">
        <f t="shared" si="1"/>
        <v>-100</v>
      </c>
      <c r="J31" s="36">
        <f t="shared" si="3"/>
        <v>0</v>
      </c>
      <c r="K31" s="81"/>
      <c r="L31" s="35">
        <v>5</v>
      </c>
      <c r="M31" s="36">
        <f t="shared" si="4"/>
        <v>1.2819066566848868E-3</v>
      </c>
      <c r="N31" s="15"/>
    </row>
    <row r="32" spans="1:14" ht="15.75">
      <c r="A32" s="12"/>
      <c r="B32" s="34" t="s">
        <v>26</v>
      </c>
      <c r="C32" s="35">
        <v>0</v>
      </c>
      <c r="D32" s="35">
        <v>1</v>
      </c>
      <c r="E32" s="36" t="str">
        <f t="shared" si="0"/>
        <v/>
      </c>
      <c r="F32" s="36">
        <f t="shared" si="2"/>
        <v>1.0180189351521938E-2</v>
      </c>
      <c r="G32" s="35">
        <v>10</v>
      </c>
      <c r="H32" s="35">
        <v>9</v>
      </c>
      <c r="I32" s="36">
        <f t="shared" si="1"/>
        <v>-9.9999999999999982</v>
      </c>
      <c r="J32" s="36">
        <f t="shared" si="3"/>
        <v>1.5037091492347792E-2</v>
      </c>
      <c r="K32" s="81"/>
      <c r="L32" s="35">
        <v>60</v>
      </c>
      <c r="M32" s="36">
        <f t="shared" si="4"/>
        <v>1.5382879880218641E-2</v>
      </c>
      <c r="N32" s="15"/>
    </row>
    <row r="33" spans="1:14" ht="15.75">
      <c r="A33" s="12"/>
      <c r="B33" s="34" t="s">
        <v>8</v>
      </c>
      <c r="C33" s="35">
        <v>120</v>
      </c>
      <c r="D33" s="35">
        <v>136</v>
      </c>
      <c r="E33" s="36">
        <f t="shared" si="0"/>
        <v>13.33333333333333</v>
      </c>
      <c r="F33" s="36">
        <f t="shared" si="2"/>
        <v>1.3845057518069837</v>
      </c>
      <c r="G33" s="35">
        <v>929</v>
      </c>
      <c r="H33" s="35">
        <v>777</v>
      </c>
      <c r="I33" s="36">
        <f t="shared" si="1"/>
        <v>-16.361679224973091</v>
      </c>
      <c r="J33" s="36">
        <f t="shared" si="3"/>
        <v>1.2982022321726927</v>
      </c>
      <c r="K33" s="81"/>
      <c r="L33" s="35">
        <v>5185</v>
      </c>
      <c r="M33" s="36">
        <f t="shared" si="4"/>
        <v>1.3293372029822277</v>
      </c>
      <c r="N33" s="15"/>
    </row>
    <row r="34" spans="1:14" ht="15.75">
      <c r="A34" s="12"/>
      <c r="B34" s="34" t="s">
        <v>19</v>
      </c>
      <c r="C34" s="35">
        <v>245</v>
      </c>
      <c r="D34" s="35">
        <v>199</v>
      </c>
      <c r="E34" s="36">
        <f t="shared" si="0"/>
        <v>-18.775510204081634</v>
      </c>
      <c r="F34" s="36">
        <f t="shared" si="2"/>
        <v>2.0258576809528659</v>
      </c>
      <c r="G34" s="35">
        <v>1315</v>
      </c>
      <c r="H34" s="35">
        <v>1138</v>
      </c>
      <c r="I34" s="36">
        <f t="shared" si="1"/>
        <v>-13.460076045627378</v>
      </c>
      <c r="J34" s="36">
        <f t="shared" si="3"/>
        <v>1.9013566798101984</v>
      </c>
      <c r="K34" s="81"/>
      <c r="L34" s="35">
        <v>5815</v>
      </c>
      <c r="M34" s="36">
        <f t="shared" si="4"/>
        <v>1.4908574417245233</v>
      </c>
      <c r="N34" s="15"/>
    </row>
    <row r="35" spans="1:14" ht="15.75">
      <c r="A35" s="12"/>
      <c r="B35" s="34" t="s">
        <v>17</v>
      </c>
      <c r="C35" s="35">
        <v>165</v>
      </c>
      <c r="D35" s="35">
        <v>218</v>
      </c>
      <c r="E35" s="36">
        <f t="shared" si="0"/>
        <v>32.121212121212125</v>
      </c>
      <c r="F35" s="36">
        <f t="shared" si="2"/>
        <v>2.2192812786317826</v>
      </c>
      <c r="G35" s="35">
        <v>1439</v>
      </c>
      <c r="H35" s="35">
        <v>1419</v>
      </c>
      <c r="I35" s="36">
        <f t="shared" si="1"/>
        <v>-1.3898540653231373</v>
      </c>
      <c r="J35" s="36">
        <f t="shared" si="3"/>
        <v>2.3708480919601684</v>
      </c>
      <c r="K35" s="81"/>
      <c r="L35" s="35">
        <v>8547</v>
      </c>
      <c r="M35" s="36">
        <f t="shared" si="4"/>
        <v>2.1912912389371457</v>
      </c>
      <c r="N35" s="15"/>
    </row>
    <row r="36" spans="1:14" ht="15.75">
      <c r="A36" s="12"/>
      <c r="B36" s="34" t="s">
        <v>4</v>
      </c>
      <c r="C36" s="35">
        <v>361</v>
      </c>
      <c r="D36" s="35">
        <v>361</v>
      </c>
      <c r="E36" s="36">
        <f t="shared" si="0"/>
        <v>0</v>
      </c>
      <c r="F36" s="36">
        <f t="shared" si="2"/>
        <v>3.6750483558994196</v>
      </c>
      <c r="G36" s="35">
        <v>2712</v>
      </c>
      <c r="H36" s="35">
        <v>2136</v>
      </c>
      <c r="I36" s="36">
        <f t="shared" si="1"/>
        <v>-21.238938053097346</v>
      </c>
      <c r="J36" s="36">
        <f t="shared" si="3"/>
        <v>3.5688030475172092</v>
      </c>
      <c r="K36" s="81"/>
      <c r="L36" s="35">
        <v>25267</v>
      </c>
      <c r="M36" s="36">
        <f t="shared" si="4"/>
        <v>6.4779870988914068</v>
      </c>
      <c r="N36" s="15"/>
    </row>
    <row r="37" spans="1:14" ht="15.75">
      <c r="A37" s="12"/>
      <c r="B37" s="34" t="s">
        <v>13</v>
      </c>
      <c r="C37" s="35">
        <v>170</v>
      </c>
      <c r="D37" s="35">
        <v>217</v>
      </c>
      <c r="E37" s="36">
        <f t="shared" si="0"/>
        <v>27.647058823529402</v>
      </c>
      <c r="F37" s="36">
        <f t="shared" si="2"/>
        <v>2.2091010892802605</v>
      </c>
      <c r="G37" s="35">
        <v>1862</v>
      </c>
      <c r="H37" s="35">
        <v>1254</v>
      </c>
      <c r="I37" s="36">
        <f t="shared" si="1"/>
        <v>-32.653061224489797</v>
      </c>
      <c r="J37" s="36">
        <f t="shared" si="3"/>
        <v>2.0951680812671256</v>
      </c>
      <c r="K37" s="81"/>
      <c r="L37" s="35">
        <v>8251</v>
      </c>
      <c r="M37" s="36">
        <f t="shared" si="4"/>
        <v>2.1154023648614002</v>
      </c>
      <c r="N37" s="15"/>
    </row>
    <row r="38" spans="1:14" ht="15.75">
      <c r="A38" s="12"/>
      <c r="B38" s="34" t="s">
        <v>11</v>
      </c>
      <c r="C38" s="35">
        <v>224</v>
      </c>
      <c r="D38" s="35">
        <v>197</v>
      </c>
      <c r="E38" s="36">
        <f t="shared" si="0"/>
        <v>-12.053571428571431</v>
      </c>
      <c r="F38" s="36">
        <f t="shared" si="2"/>
        <v>2.0054973022498217</v>
      </c>
      <c r="G38" s="35">
        <v>1454</v>
      </c>
      <c r="H38" s="35">
        <v>1243</v>
      </c>
      <c r="I38" s="36">
        <f t="shared" si="1"/>
        <v>-14.511691884456667</v>
      </c>
      <c r="J38" s="36">
        <f t="shared" si="3"/>
        <v>2.0767894138875893</v>
      </c>
      <c r="K38" s="81"/>
      <c r="L38" s="35">
        <v>8658</v>
      </c>
      <c r="M38" s="36">
        <f t="shared" si="4"/>
        <v>2.2197495667155502</v>
      </c>
      <c r="N38" s="15"/>
    </row>
    <row r="39" spans="1:14" ht="15.75">
      <c r="A39" s="12"/>
      <c r="B39" s="34" t="s">
        <v>22</v>
      </c>
      <c r="C39" s="35">
        <v>206</v>
      </c>
      <c r="D39" s="35">
        <v>254</v>
      </c>
      <c r="E39" s="36">
        <f t="shared" si="0"/>
        <v>23.300970873786397</v>
      </c>
      <c r="F39" s="36">
        <f t="shared" si="2"/>
        <v>2.5857680952865723</v>
      </c>
      <c r="G39" s="35">
        <v>1762</v>
      </c>
      <c r="H39" s="35">
        <v>1348</v>
      </c>
      <c r="I39" s="36">
        <f t="shared" si="1"/>
        <v>-23.496027241770712</v>
      </c>
      <c r="J39" s="36">
        <f t="shared" si="3"/>
        <v>2.2522221479649804</v>
      </c>
      <c r="K39" s="81"/>
      <c r="L39" s="35">
        <v>7306</v>
      </c>
      <c r="M39" s="36">
        <f t="shared" si="4"/>
        <v>1.8731220067479566</v>
      </c>
      <c r="N39" s="15"/>
    </row>
    <row r="40" spans="1:14" ht="15.75">
      <c r="A40" s="12"/>
      <c r="B40" s="34" t="s">
        <v>15</v>
      </c>
      <c r="C40" s="35">
        <v>57</v>
      </c>
      <c r="D40" s="35">
        <v>79</v>
      </c>
      <c r="E40" s="36">
        <f t="shared" si="0"/>
        <v>38.596491228070185</v>
      </c>
      <c r="F40" s="36">
        <f t="shared" si="2"/>
        <v>0.8042349587702331</v>
      </c>
      <c r="G40" s="35">
        <v>362</v>
      </c>
      <c r="H40" s="35">
        <v>382</v>
      </c>
      <c r="I40" s="36">
        <f t="shared" si="1"/>
        <v>5.5248618784530468</v>
      </c>
      <c r="J40" s="36">
        <f t="shared" si="3"/>
        <v>0.63824099445298399</v>
      </c>
      <c r="K40" s="81"/>
      <c r="L40" s="35">
        <v>1860</v>
      </c>
      <c r="M40" s="36">
        <f t="shared" si="4"/>
        <v>0.47686927628677789</v>
      </c>
      <c r="N40" s="15"/>
    </row>
    <row r="41" spans="1:14" ht="15.75">
      <c r="A41" s="12"/>
      <c r="B41" s="34" t="s">
        <v>6</v>
      </c>
      <c r="C41" s="35">
        <v>90</v>
      </c>
      <c r="D41" s="35">
        <v>141</v>
      </c>
      <c r="E41" s="36">
        <f t="shared" si="0"/>
        <v>56.666666666666664</v>
      </c>
      <c r="F41" s="36">
        <f t="shared" si="2"/>
        <v>1.4354066985645932</v>
      </c>
      <c r="G41" s="35">
        <v>682</v>
      </c>
      <c r="H41" s="35">
        <v>794</v>
      </c>
      <c r="I41" s="36">
        <f t="shared" si="1"/>
        <v>16.422287390029332</v>
      </c>
      <c r="J41" s="36">
        <f t="shared" si="3"/>
        <v>1.326605627213794</v>
      </c>
      <c r="K41" s="81"/>
      <c r="L41" s="35">
        <v>6002</v>
      </c>
      <c r="M41" s="36">
        <f t="shared" si="4"/>
        <v>1.5388007506845383</v>
      </c>
      <c r="N41" s="15"/>
    </row>
    <row r="42" spans="1:14" ht="15.75">
      <c r="A42" s="12"/>
      <c r="B42" s="34" t="s">
        <v>74</v>
      </c>
      <c r="C42" s="35">
        <v>0</v>
      </c>
      <c r="D42" s="35">
        <v>1</v>
      </c>
      <c r="E42" s="36" t="str">
        <f t="shared" si="0"/>
        <v/>
      </c>
      <c r="F42" s="36">
        <f t="shared" si="2"/>
        <v>1.0180189351521938E-2</v>
      </c>
      <c r="G42" s="35">
        <v>3</v>
      </c>
      <c r="H42" s="35">
        <v>10</v>
      </c>
      <c r="I42" s="36">
        <f t="shared" si="1"/>
        <v>233.33333333333334</v>
      </c>
      <c r="J42" s="36">
        <f t="shared" si="3"/>
        <v>1.6707879435941989E-2</v>
      </c>
      <c r="K42" s="81"/>
      <c r="L42" s="35">
        <v>35</v>
      </c>
      <c r="M42" s="36">
        <f t="shared" si="4"/>
        <v>8.9733465967942079E-3</v>
      </c>
      <c r="N42" s="15"/>
    </row>
    <row r="43" spans="1:14" ht="15.75">
      <c r="A43" s="12"/>
      <c r="B43" s="34" t="s">
        <v>3</v>
      </c>
      <c r="C43" s="35">
        <v>538</v>
      </c>
      <c r="D43" s="35">
        <v>506</v>
      </c>
      <c r="E43" s="36">
        <f t="shared" si="0"/>
        <v>-5.9479553903345694</v>
      </c>
      <c r="F43" s="36">
        <f t="shared" si="2"/>
        <v>5.1511758118701012</v>
      </c>
      <c r="G43" s="35">
        <v>3167</v>
      </c>
      <c r="H43" s="35">
        <v>3450</v>
      </c>
      <c r="I43" s="36">
        <f t="shared" si="1"/>
        <v>8.9359014840543196</v>
      </c>
      <c r="J43" s="36">
        <f t="shared" si="3"/>
        <v>5.764218405399987</v>
      </c>
      <c r="K43" s="81"/>
      <c r="L43" s="35">
        <v>21530</v>
      </c>
      <c r="M43" s="36">
        <f t="shared" si="4"/>
        <v>5.5198900636851231</v>
      </c>
      <c r="N43" s="15"/>
    </row>
    <row r="44" spans="1:14" ht="15.75">
      <c r="A44" s="12"/>
      <c r="B44" s="34" t="s">
        <v>20</v>
      </c>
      <c r="C44" s="35">
        <v>103</v>
      </c>
      <c r="D44" s="35">
        <v>119</v>
      </c>
      <c r="E44" s="36">
        <f t="shared" si="0"/>
        <v>15.533980582524265</v>
      </c>
      <c r="F44" s="36">
        <f t="shared" si="2"/>
        <v>1.2114425328311107</v>
      </c>
      <c r="G44" s="35">
        <v>1029</v>
      </c>
      <c r="H44" s="35">
        <v>508</v>
      </c>
      <c r="I44" s="36">
        <f t="shared" si="1"/>
        <v>-50.631681243926138</v>
      </c>
      <c r="J44" s="36">
        <f t="shared" si="3"/>
        <v>0.84876027534585308</v>
      </c>
      <c r="K44" s="81"/>
      <c r="L44" s="35">
        <v>10461</v>
      </c>
      <c r="M44" s="36">
        <f t="shared" si="4"/>
        <v>2.6820051071161202</v>
      </c>
      <c r="N44" s="15"/>
    </row>
    <row r="45" spans="1:14" ht="15.75">
      <c r="A45" s="12"/>
      <c r="B45" s="34" t="s">
        <v>7</v>
      </c>
      <c r="C45" s="35">
        <v>147</v>
      </c>
      <c r="D45" s="35">
        <v>208</v>
      </c>
      <c r="E45" s="36">
        <f t="shared" si="0"/>
        <v>41.496598639455783</v>
      </c>
      <c r="F45" s="36">
        <f t="shared" si="2"/>
        <v>2.117479385116563</v>
      </c>
      <c r="G45" s="35">
        <v>1073</v>
      </c>
      <c r="H45" s="35">
        <v>1087</v>
      </c>
      <c r="I45" s="36">
        <f t="shared" si="1"/>
        <v>1.3047530288909703</v>
      </c>
      <c r="J45" s="36">
        <f t="shared" si="3"/>
        <v>1.8161464946868944</v>
      </c>
      <c r="K45" s="81"/>
      <c r="L45" s="35">
        <v>6133</v>
      </c>
      <c r="M45" s="36">
        <f t="shared" si="4"/>
        <v>1.5723867050896823</v>
      </c>
      <c r="N45" s="15"/>
    </row>
    <row r="46" spans="1:14" ht="15.75">
      <c r="A46" s="12"/>
      <c r="B46" s="34" t="s">
        <v>231</v>
      </c>
      <c r="C46" s="35">
        <v>926</v>
      </c>
      <c r="D46" s="35">
        <v>582</v>
      </c>
      <c r="E46" s="36">
        <f t="shared" si="0"/>
        <v>-37.149028077753776</v>
      </c>
      <c r="F46" s="36">
        <f t="shared" si="2"/>
        <v>5.924870202585768</v>
      </c>
      <c r="G46" s="35">
        <v>4820</v>
      </c>
      <c r="H46" s="35">
        <v>3535</v>
      </c>
      <c r="I46" s="36">
        <f t="shared" si="1"/>
        <v>-26.659751037344403</v>
      </c>
      <c r="J46" s="36">
        <f t="shared" si="3"/>
        <v>5.9062353806054935</v>
      </c>
      <c r="K46" s="81"/>
      <c r="L46" s="35">
        <v>48617</v>
      </c>
      <c r="M46" s="36">
        <f t="shared" si="4"/>
        <v>12.464491185609829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0</v>
      </c>
      <c r="H47" s="35">
        <v>0</v>
      </c>
      <c r="I47" s="36" t="str">
        <f t="shared" si="1"/>
        <v/>
      </c>
      <c r="J47" s="36">
        <f t="shared" si="3"/>
        <v>0</v>
      </c>
      <c r="K47" s="81"/>
      <c r="L47" s="35">
        <v>12</v>
      </c>
      <c r="M47" s="36">
        <f t="shared" si="4"/>
        <v>3.0765759760437283E-3</v>
      </c>
      <c r="N47" s="15"/>
    </row>
    <row r="48" spans="1:14" ht="15.75">
      <c r="A48" s="12"/>
      <c r="B48" s="34" t="s">
        <v>28</v>
      </c>
      <c r="C48" s="35">
        <v>1</v>
      </c>
      <c r="D48" s="35">
        <v>0</v>
      </c>
      <c r="E48" s="36">
        <f t="shared" si="0"/>
        <v>-100</v>
      </c>
      <c r="F48" s="36">
        <f t="shared" si="2"/>
        <v>0</v>
      </c>
      <c r="G48" s="35">
        <v>2</v>
      </c>
      <c r="H48" s="35">
        <v>1</v>
      </c>
      <c r="I48" s="36">
        <f t="shared" si="1"/>
        <v>-50</v>
      </c>
      <c r="J48" s="36">
        <f t="shared" si="3"/>
        <v>1.6707879435941991E-3</v>
      </c>
      <c r="K48" s="81"/>
      <c r="L48" s="35">
        <v>8</v>
      </c>
      <c r="M48" s="36">
        <f>+(L48*100)/$L$50</f>
        <v>2.0510506506958188E-3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1.2819066566848868E-3</v>
      </c>
      <c r="N49" s="15"/>
    </row>
    <row r="50" spans="1:14" ht="15.75">
      <c r="A50" s="12"/>
      <c r="B50" s="40" t="s">
        <v>70</v>
      </c>
      <c r="C50" s="37">
        <f>SUM(C16:C49)</f>
        <v>9040</v>
      </c>
      <c r="D50" s="37">
        <f>SUM(D16:D49)</f>
        <v>9823</v>
      </c>
      <c r="E50" s="38">
        <f t="shared" si="0"/>
        <v>8.6615044247787552</v>
      </c>
      <c r="F50" s="38">
        <v>100</v>
      </c>
      <c r="G50" s="37">
        <f>SUM(G16:G49)</f>
        <v>60056</v>
      </c>
      <c r="H50" s="37">
        <f>SUM(H16:H49)</f>
        <v>59852</v>
      </c>
      <c r="I50" s="38">
        <f t="shared" si="1"/>
        <v>-0.33968296256826624</v>
      </c>
      <c r="J50" s="38">
        <v>100</v>
      </c>
      <c r="K50" s="81"/>
      <c r="L50" s="37">
        <f>SUM(L16:L49)</f>
        <v>390044</v>
      </c>
      <c r="M50" s="38">
        <f>SUM(M16:M49)</f>
        <v>100.00000000000001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30" t="s">
        <v>255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59</v>
      </c>
      <c r="D16" s="35">
        <v>34</v>
      </c>
      <c r="E16" s="36">
        <f t="shared" ref="E16:E48" si="0">IF(ISBLANK(D16),"",(IFERROR(((D16/C16-1)*100),"")))</f>
        <v>-42.372881355932201</v>
      </c>
      <c r="F16" s="36">
        <f>+(D16*100)/$D$48</f>
        <v>0.74284465807297362</v>
      </c>
      <c r="G16" s="35">
        <v>461</v>
      </c>
      <c r="H16" s="35">
        <v>242</v>
      </c>
      <c r="I16" s="36">
        <f t="shared" ref="I16:I48" si="1">IF(ISBLANK(H16),"",(IFERROR(((H16/G16-1)*100),"")))</f>
        <v>-47.505422993492409</v>
      </c>
      <c r="J16" s="36">
        <f>+(H16*100)/$H$48</f>
        <v>0.8640388460439874</v>
      </c>
      <c r="K16" s="81"/>
      <c r="L16" s="35">
        <v>2892</v>
      </c>
      <c r="M16" s="36">
        <f>+(L16*100)/$L$48</f>
        <v>1.4860642933486805</v>
      </c>
      <c r="N16" s="15"/>
    </row>
    <row r="17" spans="1:14" ht="15.75">
      <c r="A17" s="12"/>
      <c r="B17" s="34" t="s">
        <v>43</v>
      </c>
      <c r="C17" s="35">
        <v>44</v>
      </c>
      <c r="D17" s="35">
        <v>39</v>
      </c>
      <c r="E17" s="36">
        <f t="shared" si="0"/>
        <v>-11.363636363636365</v>
      </c>
      <c r="F17" s="36">
        <f t="shared" ref="F17:F47" si="2">+(D17*100)/$D$48</f>
        <v>0.85208651955429315</v>
      </c>
      <c r="G17" s="35">
        <v>245</v>
      </c>
      <c r="H17" s="35">
        <v>247</v>
      </c>
      <c r="I17" s="36">
        <f t="shared" si="1"/>
        <v>0.81632653061225469</v>
      </c>
      <c r="J17" s="36">
        <f t="shared" ref="J17:J47" si="3">+(H17*100)/$H$48</f>
        <v>0.88189088831762352</v>
      </c>
      <c r="K17" s="81"/>
      <c r="L17" s="35">
        <v>1253</v>
      </c>
      <c r="M17" s="36">
        <f t="shared" ref="M17:M47" si="4">+(L17*100)/$L$48</f>
        <v>0.64385842308640961</v>
      </c>
      <c r="N17" s="15"/>
    </row>
    <row r="18" spans="1:14" ht="15.75">
      <c r="A18" s="12"/>
      <c r="B18" s="34" t="s">
        <v>33</v>
      </c>
      <c r="C18" s="35">
        <v>278</v>
      </c>
      <c r="D18" s="35">
        <v>260</v>
      </c>
      <c r="E18" s="36">
        <f t="shared" si="0"/>
        <v>-6.4748201438848962</v>
      </c>
      <c r="F18" s="36">
        <f t="shared" si="2"/>
        <v>5.6805767970286212</v>
      </c>
      <c r="G18" s="35">
        <v>1327</v>
      </c>
      <c r="H18" s="35">
        <v>1457</v>
      </c>
      <c r="I18" s="36">
        <f t="shared" si="1"/>
        <v>9.7965335342878657</v>
      </c>
      <c r="J18" s="36">
        <f t="shared" si="3"/>
        <v>5.2020851185375605</v>
      </c>
      <c r="K18" s="81"/>
      <c r="L18" s="35">
        <v>9382</v>
      </c>
      <c r="M18" s="36">
        <f t="shared" si="4"/>
        <v>4.8209734440516323</v>
      </c>
      <c r="N18" s="15"/>
    </row>
    <row r="19" spans="1:14" ht="15.75">
      <c r="A19" s="12"/>
      <c r="B19" s="34" t="s">
        <v>30</v>
      </c>
      <c r="C19" s="35">
        <v>863</v>
      </c>
      <c r="D19" s="35">
        <v>1050</v>
      </c>
      <c r="E19" s="36">
        <f t="shared" si="0"/>
        <v>21.668597914252597</v>
      </c>
      <c r="F19" s="36">
        <f t="shared" si="2"/>
        <v>22.940790911077126</v>
      </c>
      <c r="G19" s="35">
        <v>5490</v>
      </c>
      <c r="H19" s="35">
        <v>6560</v>
      </c>
      <c r="I19" s="36">
        <f t="shared" si="1"/>
        <v>19.489981785063758</v>
      </c>
      <c r="J19" s="36">
        <f t="shared" si="3"/>
        <v>23.421879463010569</v>
      </c>
      <c r="K19" s="81"/>
      <c r="L19" s="35">
        <v>38362</v>
      </c>
      <c r="M19" s="36">
        <f t="shared" si="4"/>
        <v>19.712447586944009</v>
      </c>
      <c r="N19" s="15"/>
    </row>
    <row r="20" spans="1:14" ht="15.75">
      <c r="A20" s="12"/>
      <c r="B20" s="34" t="s">
        <v>34</v>
      </c>
      <c r="C20" s="35">
        <v>119</v>
      </c>
      <c r="D20" s="35">
        <v>123</v>
      </c>
      <c r="E20" s="36">
        <f t="shared" si="0"/>
        <v>3.3613445378151363</v>
      </c>
      <c r="F20" s="36">
        <f t="shared" si="2"/>
        <v>2.6873497924404632</v>
      </c>
      <c r="G20" s="35">
        <v>891</v>
      </c>
      <c r="H20" s="35">
        <v>911</v>
      </c>
      <c r="I20" s="36">
        <f t="shared" si="1"/>
        <v>2.2446689113355678</v>
      </c>
      <c r="J20" s="36">
        <f t="shared" si="3"/>
        <v>3.2526421022564982</v>
      </c>
      <c r="K20" s="81"/>
      <c r="L20" s="35">
        <v>5456</v>
      </c>
      <c r="M20" s="36">
        <f t="shared" si="4"/>
        <v>2.8035846419468879</v>
      </c>
      <c r="N20" s="15"/>
    </row>
    <row r="21" spans="1:14" ht="15.75">
      <c r="A21" s="12"/>
      <c r="B21" s="34" t="s">
        <v>32</v>
      </c>
      <c r="C21" s="35">
        <v>317</v>
      </c>
      <c r="D21" s="35">
        <v>222</v>
      </c>
      <c r="E21" s="36">
        <f t="shared" si="0"/>
        <v>-29.968454258675081</v>
      </c>
      <c r="F21" s="36">
        <f t="shared" si="2"/>
        <v>4.8503386497705918</v>
      </c>
      <c r="G21" s="35">
        <v>1560</v>
      </c>
      <c r="H21" s="35">
        <v>1220</v>
      </c>
      <c r="I21" s="36">
        <f t="shared" si="1"/>
        <v>-21.794871794871796</v>
      </c>
      <c r="J21" s="36">
        <f t="shared" si="3"/>
        <v>4.3558983147672095</v>
      </c>
      <c r="K21" s="81"/>
      <c r="L21" s="35">
        <v>15908</v>
      </c>
      <c r="M21" s="36">
        <f t="shared" si="4"/>
        <v>8.174381320397929</v>
      </c>
      <c r="N21" s="15"/>
    </row>
    <row r="22" spans="1:14" ht="15.75">
      <c r="A22" s="12"/>
      <c r="B22" s="34" t="s">
        <v>35</v>
      </c>
      <c r="C22" s="35">
        <v>44</v>
      </c>
      <c r="D22" s="35">
        <v>38</v>
      </c>
      <c r="E22" s="36">
        <f t="shared" si="0"/>
        <v>-13.636363636363635</v>
      </c>
      <c r="F22" s="36">
        <f t="shared" si="2"/>
        <v>0.83023814725802925</v>
      </c>
      <c r="G22" s="35">
        <v>367</v>
      </c>
      <c r="H22" s="35">
        <v>423</v>
      </c>
      <c r="I22" s="36">
        <f t="shared" si="1"/>
        <v>15.258855585831066</v>
      </c>
      <c r="J22" s="36">
        <f t="shared" si="3"/>
        <v>1.5102827763496145</v>
      </c>
      <c r="K22" s="81"/>
      <c r="L22" s="35">
        <v>2885</v>
      </c>
      <c r="M22" s="36">
        <f t="shared" si="4"/>
        <v>1.4824673189180302</v>
      </c>
      <c r="N22" s="15"/>
    </row>
    <row r="23" spans="1:14" ht="15.75">
      <c r="A23" s="12"/>
      <c r="B23" s="34" t="s">
        <v>41</v>
      </c>
      <c r="C23" s="35">
        <v>173</v>
      </c>
      <c r="D23" s="35">
        <v>109</v>
      </c>
      <c r="E23" s="36">
        <f t="shared" si="0"/>
        <v>-36.994219653179194</v>
      </c>
      <c r="F23" s="36">
        <f t="shared" si="2"/>
        <v>2.3814725802927681</v>
      </c>
      <c r="G23" s="35">
        <v>1061</v>
      </c>
      <c r="H23" s="35">
        <v>774</v>
      </c>
      <c r="I23" s="36">
        <f t="shared" si="1"/>
        <v>-27.049952874646554</v>
      </c>
      <c r="J23" s="36">
        <f t="shared" si="3"/>
        <v>2.7634961439588688</v>
      </c>
      <c r="K23" s="81"/>
      <c r="L23" s="35">
        <v>6159</v>
      </c>
      <c r="M23" s="36">
        <f t="shared" si="4"/>
        <v>3.1648236454822003</v>
      </c>
      <c r="N23" s="15"/>
    </row>
    <row r="24" spans="1:14" ht="15.75">
      <c r="A24" s="12"/>
      <c r="B24" s="34" t="s">
        <v>52</v>
      </c>
      <c r="C24" s="35">
        <v>136</v>
      </c>
      <c r="D24" s="35">
        <v>146</v>
      </c>
      <c r="E24" s="36">
        <f t="shared" si="0"/>
        <v>7.3529411764705843</v>
      </c>
      <c r="F24" s="36">
        <f t="shared" si="2"/>
        <v>3.1898623552545335</v>
      </c>
      <c r="G24" s="35">
        <v>779</v>
      </c>
      <c r="H24" s="35">
        <v>666</v>
      </c>
      <c r="I24" s="36">
        <f t="shared" si="1"/>
        <v>-14.50577663671374</v>
      </c>
      <c r="J24" s="36">
        <f t="shared" si="3"/>
        <v>2.3778920308483289</v>
      </c>
      <c r="K24" s="81"/>
      <c r="L24" s="35">
        <v>5050</v>
      </c>
      <c r="M24" s="36">
        <f t="shared" si="4"/>
        <v>2.5949601249691687</v>
      </c>
      <c r="N24" s="15"/>
    </row>
    <row r="25" spans="1:14" ht="15.75">
      <c r="A25" s="12"/>
      <c r="B25" s="34" t="s">
        <v>38</v>
      </c>
      <c r="C25" s="35">
        <v>95</v>
      </c>
      <c r="D25" s="35">
        <v>148</v>
      </c>
      <c r="E25" s="36">
        <f t="shared" si="0"/>
        <v>55.78947368421052</v>
      </c>
      <c r="F25" s="36">
        <f t="shared" si="2"/>
        <v>3.2335590998470614</v>
      </c>
      <c r="G25" s="35">
        <v>728</v>
      </c>
      <c r="H25" s="35">
        <v>824</v>
      </c>
      <c r="I25" s="36">
        <f t="shared" si="1"/>
        <v>13.186813186813184</v>
      </c>
      <c r="J25" s="36">
        <f t="shared" si="3"/>
        <v>2.94201656669523</v>
      </c>
      <c r="K25" s="81"/>
      <c r="L25" s="35">
        <v>4436</v>
      </c>
      <c r="M25" s="36">
        <f t="shared" si="4"/>
        <v>2.2794540820521254</v>
      </c>
      <c r="N25" s="15"/>
    </row>
    <row r="26" spans="1:14" ht="15.75">
      <c r="A26" s="12"/>
      <c r="B26" s="34" t="s">
        <v>57</v>
      </c>
      <c r="C26" s="35">
        <v>1</v>
      </c>
      <c r="D26" s="35">
        <v>0</v>
      </c>
      <c r="E26" s="36">
        <f t="shared" si="0"/>
        <v>-100</v>
      </c>
      <c r="F26" s="36">
        <f t="shared" si="2"/>
        <v>0</v>
      </c>
      <c r="G26" s="35">
        <v>1</v>
      </c>
      <c r="H26" s="35">
        <v>0</v>
      </c>
      <c r="I26" s="36">
        <f t="shared" si="1"/>
        <v>-100</v>
      </c>
      <c r="J26" s="36">
        <f t="shared" si="3"/>
        <v>0</v>
      </c>
      <c r="K26" s="81"/>
      <c r="L26" s="35">
        <v>3</v>
      </c>
      <c r="M26" s="36">
        <f t="shared" si="4"/>
        <v>1.5415604702787142E-3</v>
      </c>
      <c r="N26" s="15"/>
    </row>
    <row r="27" spans="1:14" ht="15.75">
      <c r="A27" s="12"/>
      <c r="B27" s="34" t="s">
        <v>56</v>
      </c>
      <c r="C27" s="35">
        <v>4</v>
      </c>
      <c r="D27" s="35">
        <v>6</v>
      </c>
      <c r="E27" s="36">
        <f t="shared" si="0"/>
        <v>50</v>
      </c>
      <c r="F27" s="36">
        <f t="shared" si="2"/>
        <v>0.13109023377758358</v>
      </c>
      <c r="G27" s="35">
        <v>19</v>
      </c>
      <c r="H27" s="35">
        <v>23</v>
      </c>
      <c r="I27" s="36">
        <f t="shared" si="1"/>
        <v>21.052631578947366</v>
      </c>
      <c r="J27" s="36">
        <f t="shared" si="3"/>
        <v>8.2119394458726083E-2</v>
      </c>
      <c r="K27" s="81"/>
      <c r="L27" s="35">
        <v>125</v>
      </c>
      <c r="M27" s="36">
        <f t="shared" si="4"/>
        <v>6.4231686261613088E-2</v>
      </c>
      <c r="N27" s="15"/>
    </row>
    <row r="28" spans="1:14" ht="15.75">
      <c r="A28" s="12"/>
      <c r="B28" s="34" t="s">
        <v>39</v>
      </c>
      <c r="C28" s="35">
        <v>39</v>
      </c>
      <c r="D28" s="35">
        <v>40</v>
      </c>
      <c r="E28" s="36">
        <f t="shared" si="0"/>
        <v>2.564102564102555</v>
      </c>
      <c r="F28" s="36">
        <f t="shared" si="2"/>
        <v>0.87393489185055717</v>
      </c>
      <c r="G28" s="35">
        <v>243</v>
      </c>
      <c r="H28" s="35">
        <v>277</v>
      </c>
      <c r="I28" s="36">
        <f t="shared" si="1"/>
        <v>13.991769547325106</v>
      </c>
      <c r="J28" s="36">
        <f t="shared" si="3"/>
        <v>0.98900314195944017</v>
      </c>
      <c r="K28" s="81"/>
      <c r="L28" s="35">
        <v>2016</v>
      </c>
      <c r="M28" s="36">
        <f t="shared" si="4"/>
        <v>1.0359286360272959</v>
      </c>
      <c r="N28" s="15"/>
    </row>
    <row r="29" spans="1:14" ht="15.75">
      <c r="A29" s="12"/>
      <c r="B29" s="34" t="s">
        <v>31</v>
      </c>
      <c r="C29" s="35">
        <v>942</v>
      </c>
      <c r="D29" s="35">
        <v>909</v>
      </c>
      <c r="E29" s="36">
        <f t="shared" si="0"/>
        <v>-3.5031847133757954</v>
      </c>
      <c r="F29" s="36">
        <f t="shared" si="2"/>
        <v>19.860170417303912</v>
      </c>
      <c r="G29" s="35">
        <v>5506</v>
      </c>
      <c r="H29" s="35">
        <v>6263</v>
      </c>
      <c r="I29" s="36">
        <f t="shared" si="1"/>
        <v>13.748637849618595</v>
      </c>
      <c r="J29" s="36">
        <f t="shared" si="3"/>
        <v>22.361468151956583</v>
      </c>
      <c r="K29" s="81"/>
      <c r="L29" s="35">
        <v>36704</v>
      </c>
      <c r="M29" s="36">
        <f t="shared" si="4"/>
        <v>18.860478500369975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0</v>
      </c>
      <c r="H30" s="35">
        <v>0</v>
      </c>
      <c r="I30" s="36" t="str">
        <f t="shared" si="1"/>
        <v/>
      </c>
      <c r="J30" s="36">
        <f t="shared" si="3"/>
        <v>0</v>
      </c>
      <c r="K30" s="81"/>
      <c r="L30" s="35">
        <v>12</v>
      </c>
      <c r="M30" s="36">
        <f t="shared" si="4"/>
        <v>6.1662418811148567E-3</v>
      </c>
      <c r="N30" s="15"/>
    </row>
    <row r="31" spans="1:14" ht="15.75">
      <c r="A31" s="12"/>
      <c r="B31" s="34" t="s">
        <v>55</v>
      </c>
      <c r="C31" s="35">
        <v>16</v>
      </c>
      <c r="D31" s="35">
        <v>60</v>
      </c>
      <c r="E31" s="36">
        <f t="shared" si="0"/>
        <v>275</v>
      </c>
      <c r="F31" s="36">
        <f t="shared" si="2"/>
        <v>1.3109023377758358</v>
      </c>
      <c r="G31" s="35">
        <v>154</v>
      </c>
      <c r="H31" s="35">
        <v>254</v>
      </c>
      <c r="I31" s="36">
        <f t="shared" si="1"/>
        <v>64.935064935064929</v>
      </c>
      <c r="J31" s="36">
        <f t="shared" si="3"/>
        <v>0.9068837475007141</v>
      </c>
      <c r="K31" s="81"/>
      <c r="L31" s="35">
        <v>1043</v>
      </c>
      <c r="M31" s="36">
        <f t="shared" si="4"/>
        <v>0.53594919016689957</v>
      </c>
      <c r="N31" s="15"/>
    </row>
    <row r="32" spans="1:14" ht="15.75">
      <c r="A32" s="12"/>
      <c r="B32" s="34" t="s">
        <v>47</v>
      </c>
      <c r="C32" s="35">
        <v>369</v>
      </c>
      <c r="D32" s="35">
        <v>158</v>
      </c>
      <c r="E32" s="36">
        <f t="shared" si="0"/>
        <v>-57.181571815718158</v>
      </c>
      <c r="F32" s="36">
        <f t="shared" si="2"/>
        <v>3.4520428228097009</v>
      </c>
      <c r="G32" s="35">
        <v>1705</v>
      </c>
      <c r="H32" s="35">
        <v>934</v>
      </c>
      <c r="I32" s="36">
        <f t="shared" si="1"/>
        <v>-45.219941348973606</v>
      </c>
      <c r="J32" s="36">
        <f t="shared" si="3"/>
        <v>3.3347614967152244</v>
      </c>
      <c r="K32" s="81"/>
      <c r="L32" s="35">
        <v>5254</v>
      </c>
      <c r="M32" s="36">
        <f t="shared" si="4"/>
        <v>2.6997862369481211</v>
      </c>
      <c r="N32" s="15"/>
    </row>
    <row r="33" spans="1:14" ht="15.75">
      <c r="A33" s="12"/>
      <c r="B33" s="34" t="s">
        <v>40</v>
      </c>
      <c r="C33" s="35">
        <v>87</v>
      </c>
      <c r="D33" s="35">
        <v>97</v>
      </c>
      <c r="E33" s="36">
        <f t="shared" si="0"/>
        <v>11.494252873563227</v>
      </c>
      <c r="F33" s="36">
        <f t="shared" si="2"/>
        <v>2.1192921127376012</v>
      </c>
      <c r="G33" s="35">
        <v>592</v>
      </c>
      <c r="H33" s="35">
        <v>535</v>
      </c>
      <c r="I33" s="36">
        <f t="shared" si="1"/>
        <v>-9.6283783783783772</v>
      </c>
      <c r="J33" s="36">
        <f t="shared" si="3"/>
        <v>1.9101685232790631</v>
      </c>
      <c r="K33" s="81"/>
      <c r="L33" s="35">
        <v>3757</v>
      </c>
      <c r="M33" s="36">
        <f t="shared" si="4"/>
        <v>1.9305475622790429</v>
      </c>
      <c r="N33" s="15"/>
    </row>
    <row r="34" spans="1:14" ht="15.75">
      <c r="A34" s="12"/>
      <c r="B34" s="34" t="s">
        <v>44</v>
      </c>
      <c r="C34" s="35">
        <v>114</v>
      </c>
      <c r="D34" s="35">
        <v>106</v>
      </c>
      <c r="E34" s="36">
        <f t="shared" si="0"/>
        <v>-7.0175438596491224</v>
      </c>
      <c r="F34" s="36">
        <f t="shared" si="2"/>
        <v>2.3159274634039764</v>
      </c>
      <c r="G34" s="35">
        <v>1010</v>
      </c>
      <c r="H34" s="35">
        <v>493</v>
      </c>
      <c r="I34" s="36">
        <f t="shared" si="1"/>
        <v>-51.188118811881189</v>
      </c>
      <c r="J34" s="36">
        <f t="shared" si="3"/>
        <v>1.7602113681805198</v>
      </c>
      <c r="K34" s="81"/>
      <c r="L34" s="35">
        <v>4683</v>
      </c>
      <c r="M34" s="36">
        <f t="shared" si="4"/>
        <v>2.4063758941050728</v>
      </c>
      <c r="N34" s="15"/>
    </row>
    <row r="35" spans="1:14" ht="15.75">
      <c r="A35" s="12"/>
      <c r="B35" s="34" t="s">
        <v>36</v>
      </c>
      <c r="C35" s="35">
        <v>53</v>
      </c>
      <c r="D35" s="35">
        <v>93</v>
      </c>
      <c r="E35" s="36">
        <f t="shared" si="0"/>
        <v>75.471698113207552</v>
      </c>
      <c r="F35" s="36">
        <f t="shared" si="2"/>
        <v>2.0318986235525451</v>
      </c>
      <c r="G35" s="35">
        <v>393</v>
      </c>
      <c r="H35" s="35">
        <v>441</v>
      </c>
      <c r="I35" s="36">
        <f t="shared" si="1"/>
        <v>12.213740458015266</v>
      </c>
      <c r="J35" s="36">
        <f t="shared" si="3"/>
        <v>1.5745501285347043</v>
      </c>
      <c r="K35" s="81"/>
      <c r="L35" s="35">
        <v>3973</v>
      </c>
      <c r="M35" s="36">
        <f t="shared" si="4"/>
        <v>2.0415399161391106</v>
      </c>
      <c r="N35" s="15"/>
    </row>
    <row r="36" spans="1:14" ht="15.75">
      <c r="A36" s="12"/>
      <c r="B36" s="34" t="s">
        <v>48</v>
      </c>
      <c r="C36" s="35">
        <v>148</v>
      </c>
      <c r="D36" s="35">
        <v>153</v>
      </c>
      <c r="E36" s="36">
        <f t="shared" si="0"/>
        <v>3.3783783783783772</v>
      </c>
      <c r="F36" s="36">
        <f t="shared" si="2"/>
        <v>3.3428009613283809</v>
      </c>
      <c r="G36" s="35">
        <v>988</v>
      </c>
      <c r="H36" s="35">
        <v>866</v>
      </c>
      <c r="I36" s="36">
        <f t="shared" si="1"/>
        <v>-12.348178137651821</v>
      </c>
      <c r="J36" s="36">
        <f t="shared" si="3"/>
        <v>3.0919737217937731</v>
      </c>
      <c r="K36" s="81"/>
      <c r="L36" s="35">
        <v>4429</v>
      </c>
      <c r="M36" s="36">
        <f t="shared" si="4"/>
        <v>2.2758571076214751</v>
      </c>
      <c r="N36" s="15"/>
    </row>
    <row r="37" spans="1:14" ht="15.75">
      <c r="A37" s="12"/>
      <c r="B37" s="34" t="s">
        <v>85</v>
      </c>
      <c r="C37" s="35">
        <v>1</v>
      </c>
      <c r="D37" s="35">
        <v>0</v>
      </c>
      <c r="E37" s="36">
        <f t="shared" si="0"/>
        <v>-100</v>
      </c>
      <c r="F37" s="36">
        <f t="shared" si="2"/>
        <v>0</v>
      </c>
      <c r="G37" s="35">
        <v>2</v>
      </c>
      <c r="H37" s="35">
        <v>1</v>
      </c>
      <c r="I37" s="36">
        <f t="shared" si="1"/>
        <v>-50</v>
      </c>
      <c r="J37" s="36">
        <f t="shared" si="3"/>
        <v>3.5704084547272209E-3</v>
      </c>
      <c r="K37" s="81"/>
      <c r="L37" s="35">
        <v>7</v>
      </c>
      <c r="M37" s="36">
        <f t="shared" si="4"/>
        <v>3.5969744306503328E-3</v>
      </c>
      <c r="N37" s="15"/>
    </row>
    <row r="38" spans="1:14" ht="15.75">
      <c r="A38" s="12"/>
      <c r="B38" s="34" t="s">
        <v>53</v>
      </c>
      <c r="C38" s="35">
        <v>58</v>
      </c>
      <c r="D38" s="35">
        <v>171</v>
      </c>
      <c r="E38" s="36">
        <f t="shared" si="0"/>
        <v>194.82758620689654</v>
      </c>
      <c r="F38" s="36">
        <f t="shared" si="2"/>
        <v>3.7360716626611317</v>
      </c>
      <c r="G38" s="35">
        <v>582</v>
      </c>
      <c r="H38" s="35">
        <v>578</v>
      </c>
      <c r="I38" s="36">
        <f t="shared" si="1"/>
        <v>-0.68728522336769515</v>
      </c>
      <c r="J38" s="36">
        <f t="shared" si="3"/>
        <v>2.0636960868323335</v>
      </c>
      <c r="K38" s="81"/>
      <c r="L38" s="35">
        <v>2753</v>
      </c>
      <c r="M38" s="36">
        <f t="shared" si="4"/>
        <v>1.4146386582257666</v>
      </c>
      <c r="N38" s="15"/>
    </row>
    <row r="39" spans="1:14" ht="15.75">
      <c r="A39" s="12"/>
      <c r="B39" s="34" t="s">
        <v>50</v>
      </c>
      <c r="C39" s="35">
        <v>153</v>
      </c>
      <c r="D39" s="35">
        <v>69</v>
      </c>
      <c r="E39" s="36">
        <f t="shared" si="0"/>
        <v>-54.901960784313729</v>
      </c>
      <c r="F39" s="36">
        <f t="shared" si="2"/>
        <v>1.5075376884422111</v>
      </c>
      <c r="G39" s="35">
        <v>746</v>
      </c>
      <c r="H39" s="35">
        <v>519</v>
      </c>
      <c r="I39" s="36">
        <f t="shared" si="1"/>
        <v>-30.42895442359249</v>
      </c>
      <c r="J39" s="36">
        <f t="shared" si="3"/>
        <v>1.8530419880034277</v>
      </c>
      <c r="K39" s="81"/>
      <c r="L39" s="35">
        <v>3312</v>
      </c>
      <c r="M39" s="36">
        <f t="shared" si="4"/>
        <v>1.7018827591877004</v>
      </c>
      <c r="N39" s="15"/>
    </row>
    <row r="40" spans="1:14" ht="15.75">
      <c r="A40" s="12"/>
      <c r="B40" s="34" t="s">
        <v>54</v>
      </c>
      <c r="C40" s="35">
        <v>0</v>
      </c>
      <c r="D40" s="35">
        <v>1</v>
      </c>
      <c r="E40" s="36" t="str">
        <f t="shared" si="0"/>
        <v/>
      </c>
      <c r="F40" s="36">
        <f t="shared" si="2"/>
        <v>2.1848372296263928E-2</v>
      </c>
      <c r="G40" s="35">
        <v>3</v>
      </c>
      <c r="H40" s="35">
        <v>10</v>
      </c>
      <c r="I40" s="36">
        <f t="shared" si="1"/>
        <v>233.33333333333334</v>
      </c>
      <c r="J40" s="36">
        <f t="shared" si="3"/>
        <v>3.5704084547272211E-2</v>
      </c>
      <c r="K40" s="81"/>
      <c r="L40" s="35">
        <v>35</v>
      </c>
      <c r="M40" s="36">
        <f t="shared" si="4"/>
        <v>1.7984872153251664E-2</v>
      </c>
      <c r="N40" s="15"/>
    </row>
    <row r="41" spans="1:14" ht="15.75">
      <c r="A41" s="12"/>
      <c r="B41" s="34" t="s">
        <v>232</v>
      </c>
      <c r="C41" s="35">
        <v>0</v>
      </c>
      <c r="D41" s="35">
        <v>1</v>
      </c>
      <c r="E41" s="36" t="str">
        <f t="shared" si="0"/>
        <v/>
      </c>
      <c r="F41" s="36">
        <f t="shared" si="2"/>
        <v>2.1848372296263928E-2</v>
      </c>
      <c r="G41" s="35">
        <v>8</v>
      </c>
      <c r="H41" s="35">
        <v>9</v>
      </c>
      <c r="I41" s="36">
        <f t="shared" si="1"/>
        <v>12.5</v>
      </c>
      <c r="J41" s="36">
        <f t="shared" si="3"/>
        <v>3.2133676092544985E-2</v>
      </c>
      <c r="K41" s="81"/>
      <c r="L41" s="35">
        <v>54</v>
      </c>
      <c r="M41" s="36">
        <f t="shared" si="4"/>
        <v>2.7748088465016855E-2</v>
      </c>
      <c r="N41" s="15"/>
    </row>
    <row r="42" spans="1:14" ht="15.75">
      <c r="A42" s="12"/>
      <c r="B42" s="34" t="s">
        <v>42</v>
      </c>
      <c r="C42" s="35">
        <v>86</v>
      </c>
      <c r="D42" s="35">
        <v>78</v>
      </c>
      <c r="E42" s="36">
        <f t="shared" si="0"/>
        <v>-9.3023255813953547</v>
      </c>
      <c r="F42" s="36">
        <f t="shared" si="2"/>
        <v>1.7041730391085863</v>
      </c>
      <c r="G42" s="35">
        <v>819</v>
      </c>
      <c r="H42" s="35">
        <v>626</v>
      </c>
      <c r="I42" s="36">
        <f t="shared" si="1"/>
        <v>-23.56532356532357</v>
      </c>
      <c r="J42" s="36">
        <f t="shared" si="3"/>
        <v>2.2350756926592403</v>
      </c>
      <c r="K42" s="81"/>
      <c r="L42" s="35">
        <v>5337</v>
      </c>
      <c r="M42" s="36">
        <f t="shared" si="4"/>
        <v>2.7424360766258324</v>
      </c>
      <c r="N42" s="15"/>
    </row>
    <row r="43" spans="1:14" ht="15.75">
      <c r="A43" s="12"/>
      <c r="B43" s="34" t="s">
        <v>51</v>
      </c>
      <c r="C43" s="35">
        <v>65</v>
      </c>
      <c r="D43" s="35">
        <v>34</v>
      </c>
      <c r="E43" s="36">
        <f t="shared" si="0"/>
        <v>-47.692307692307686</v>
      </c>
      <c r="F43" s="36">
        <f t="shared" si="2"/>
        <v>0.74284465807297362</v>
      </c>
      <c r="G43" s="35">
        <v>627</v>
      </c>
      <c r="H43" s="35">
        <v>290</v>
      </c>
      <c r="I43" s="36">
        <f t="shared" si="1"/>
        <v>-53.74800637958532</v>
      </c>
      <c r="J43" s="36">
        <f t="shared" si="3"/>
        <v>1.035418451870894</v>
      </c>
      <c r="K43" s="81"/>
      <c r="L43" s="35">
        <v>8273</v>
      </c>
      <c r="M43" s="36">
        <f t="shared" si="4"/>
        <v>4.2511099235386007</v>
      </c>
      <c r="N43" s="15"/>
    </row>
    <row r="44" spans="1:14" ht="15.75">
      <c r="A44" s="12"/>
      <c r="B44" s="34" t="s">
        <v>46</v>
      </c>
      <c r="C44" s="35">
        <v>17</v>
      </c>
      <c r="D44" s="35">
        <v>16</v>
      </c>
      <c r="E44" s="36">
        <f t="shared" si="0"/>
        <v>-5.8823529411764719</v>
      </c>
      <c r="F44" s="36">
        <f t="shared" si="2"/>
        <v>0.34957395674022285</v>
      </c>
      <c r="G44" s="35">
        <v>113</v>
      </c>
      <c r="H44" s="35">
        <v>99</v>
      </c>
      <c r="I44" s="36">
        <f t="shared" si="1"/>
        <v>-12.389380530973447</v>
      </c>
      <c r="J44" s="36">
        <f t="shared" si="3"/>
        <v>0.35347043701799485</v>
      </c>
      <c r="K44" s="81"/>
      <c r="L44" s="35">
        <v>843</v>
      </c>
      <c r="M44" s="36">
        <f t="shared" si="4"/>
        <v>0.43317849214831866</v>
      </c>
      <c r="N44" s="15"/>
    </row>
    <row r="45" spans="1:14" ht="15.75">
      <c r="A45" s="12"/>
      <c r="B45" s="34" t="s">
        <v>49</v>
      </c>
      <c r="C45" s="35">
        <v>131</v>
      </c>
      <c r="D45" s="35">
        <v>207</v>
      </c>
      <c r="E45" s="36">
        <f t="shared" si="0"/>
        <v>58.015267175572525</v>
      </c>
      <c r="F45" s="36">
        <f t="shared" si="2"/>
        <v>4.5226130653266328</v>
      </c>
      <c r="G45" s="35">
        <v>909</v>
      </c>
      <c r="H45" s="35">
        <v>1194</v>
      </c>
      <c r="I45" s="36">
        <f t="shared" si="1"/>
        <v>31.353135313531343</v>
      </c>
      <c r="J45" s="36">
        <f t="shared" si="3"/>
        <v>4.2630676949443016</v>
      </c>
      <c r="K45" s="81"/>
      <c r="L45" s="35">
        <v>6099</v>
      </c>
      <c r="M45" s="36">
        <f t="shared" si="4"/>
        <v>3.133992436076626</v>
      </c>
      <c r="N45" s="15"/>
    </row>
    <row r="46" spans="1:14" ht="15.75">
      <c r="A46" s="12"/>
      <c r="B46" s="34" t="s">
        <v>37</v>
      </c>
      <c r="C46" s="35">
        <v>156</v>
      </c>
      <c r="D46" s="35">
        <v>147</v>
      </c>
      <c r="E46" s="36">
        <f t="shared" si="0"/>
        <v>-5.7692307692307709</v>
      </c>
      <c r="F46" s="36">
        <f t="shared" si="2"/>
        <v>3.2117107275507975</v>
      </c>
      <c r="G46" s="35">
        <v>1151</v>
      </c>
      <c r="H46" s="35">
        <v>827</v>
      </c>
      <c r="I46" s="36">
        <f t="shared" si="1"/>
        <v>-28.14943527367506</v>
      </c>
      <c r="J46" s="36">
        <f t="shared" si="3"/>
        <v>2.9527277920594117</v>
      </c>
      <c r="K46" s="81"/>
      <c r="L46" s="35">
        <v>10098</v>
      </c>
      <c r="M46" s="36">
        <f t="shared" si="4"/>
        <v>5.1888925429581514</v>
      </c>
      <c r="N46" s="15"/>
    </row>
    <row r="47" spans="1:14" ht="15.75">
      <c r="A47" s="12"/>
      <c r="B47" s="34" t="s">
        <v>45</v>
      </c>
      <c r="C47" s="35">
        <v>86</v>
      </c>
      <c r="D47" s="35">
        <v>62</v>
      </c>
      <c r="E47" s="36">
        <f t="shared" si="0"/>
        <v>-27.906976744186053</v>
      </c>
      <c r="F47" s="36">
        <f t="shared" si="2"/>
        <v>1.3545990823683636</v>
      </c>
      <c r="G47" s="35">
        <v>553</v>
      </c>
      <c r="H47" s="35">
        <v>445</v>
      </c>
      <c r="I47" s="36">
        <f t="shared" si="1"/>
        <v>-19.529837251356241</v>
      </c>
      <c r="J47" s="36">
        <f t="shared" si="3"/>
        <v>1.5888317623536132</v>
      </c>
      <c r="K47" s="81"/>
      <c r="L47" s="35">
        <v>4015</v>
      </c>
      <c r="M47" s="36">
        <f t="shared" si="4"/>
        <v>2.0631217627230125</v>
      </c>
      <c r="N47" s="15"/>
    </row>
    <row r="48" spans="1:14" ht="15.75">
      <c r="A48" s="12"/>
      <c r="B48" s="40" t="s">
        <v>70</v>
      </c>
      <c r="C48" s="42">
        <f>SUM(C16:C47)</f>
        <v>4654</v>
      </c>
      <c r="D48" s="42">
        <f>SUM(D16:D47)</f>
        <v>4577</v>
      </c>
      <c r="E48" s="38">
        <f t="shared" si="0"/>
        <v>-1.6544907606360071</v>
      </c>
      <c r="F48" s="38">
        <f>SUM(F16:F47)</f>
        <v>100</v>
      </c>
      <c r="G48" s="42">
        <f>SUM(G16:G47)</f>
        <v>29033</v>
      </c>
      <c r="H48" s="42">
        <f>SUM(H16:H47)</f>
        <v>28008</v>
      </c>
      <c r="I48" s="38">
        <f t="shared" si="1"/>
        <v>-3.5304653325526125</v>
      </c>
      <c r="J48" s="38">
        <f>SUM(J16:J47)</f>
        <v>100</v>
      </c>
      <c r="K48" s="4"/>
      <c r="L48" s="42">
        <f>SUM(L16:L47)</f>
        <v>194608</v>
      </c>
      <c r="M48" s="38">
        <f>SUM(M16:M47)</f>
        <v>100.00000000000003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31.5">
      <c r="A13" s="12"/>
      <c r="B13" s="30" t="s">
        <v>256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366</v>
      </c>
      <c r="D16" s="35">
        <v>264</v>
      </c>
      <c r="E16" s="36">
        <f t="shared" ref="E16:E41" si="0">IF(ISBLANK(D16),"",(IFERROR(((D16/C16-1)*100),"")))</f>
        <v>-27.868852459016392</v>
      </c>
      <c r="F16" s="36">
        <f>+(D16*100)/$D$41</f>
        <v>2.6875699888017919</v>
      </c>
      <c r="G16" s="35">
        <v>804</v>
      </c>
      <c r="H16" s="35">
        <v>1678</v>
      </c>
      <c r="I16" s="36">
        <f t="shared" ref="I16:I41" si="1">IF(ISBLANK(H16),"",(IFERROR(((H16/G16-1)*100),"")))</f>
        <v>108.70646766169156</v>
      </c>
      <c r="J16" s="36">
        <f>+(H16*100)/$H$41</f>
        <v>2.8035821693510661</v>
      </c>
      <c r="K16" s="81"/>
      <c r="L16" s="35">
        <v>7159</v>
      </c>
      <c r="M16" s="36">
        <f>+(L16*100)/$L$41</f>
        <v>1.835433951041421</v>
      </c>
      <c r="N16" s="15"/>
    </row>
    <row r="17" spans="1:18" ht="15.75">
      <c r="A17" s="12"/>
      <c r="B17" s="34" t="s">
        <v>234</v>
      </c>
      <c r="C17" s="35">
        <v>369</v>
      </c>
      <c r="D17" s="35">
        <v>348</v>
      </c>
      <c r="E17" s="36">
        <f t="shared" si="0"/>
        <v>-5.6910569105691033</v>
      </c>
      <c r="F17" s="36">
        <f t="shared" ref="F17:F40" si="2">+(D17*100)/$D$41</f>
        <v>3.5427058943296346</v>
      </c>
      <c r="G17" s="35">
        <v>610</v>
      </c>
      <c r="H17" s="35">
        <v>2043</v>
      </c>
      <c r="I17" s="36">
        <f t="shared" si="1"/>
        <v>234.91803278688525</v>
      </c>
      <c r="J17" s="36">
        <f t="shared" ref="J17:J40" si="3">+(H17*100)/$H$41</f>
        <v>3.4134197687629486</v>
      </c>
      <c r="K17" s="81"/>
      <c r="L17" s="35">
        <v>5818</v>
      </c>
      <c r="M17" s="36">
        <f t="shared" ref="M17:M40" si="4">+(L17*100)/$L$41</f>
        <v>1.4916265857185342</v>
      </c>
      <c r="N17" s="15"/>
    </row>
    <row r="18" spans="1:18" ht="15.75">
      <c r="A18" s="12"/>
      <c r="B18" s="34" t="s">
        <v>235</v>
      </c>
      <c r="C18" s="35">
        <v>51</v>
      </c>
      <c r="D18" s="35">
        <v>44</v>
      </c>
      <c r="E18" s="36">
        <f t="shared" si="0"/>
        <v>-13.725490196078427</v>
      </c>
      <c r="F18" s="36">
        <f t="shared" si="2"/>
        <v>0.44792833146696531</v>
      </c>
      <c r="G18" s="35">
        <v>3830</v>
      </c>
      <c r="H18" s="35">
        <v>264</v>
      </c>
      <c r="I18" s="36">
        <f t="shared" si="1"/>
        <v>-93.107049608355098</v>
      </c>
      <c r="J18" s="36">
        <f t="shared" si="3"/>
        <v>0.44108801710886852</v>
      </c>
      <c r="K18" s="81"/>
      <c r="L18" s="35">
        <v>25155</v>
      </c>
      <c r="M18" s="36">
        <f t="shared" si="4"/>
        <v>6.4492723897816653</v>
      </c>
      <c r="N18" s="15"/>
    </row>
    <row r="19" spans="1:18" ht="15.75">
      <c r="A19" s="12"/>
      <c r="B19" s="34" t="s">
        <v>236</v>
      </c>
      <c r="C19" s="35">
        <v>76</v>
      </c>
      <c r="D19" s="35">
        <v>73</v>
      </c>
      <c r="E19" s="36">
        <f t="shared" si="0"/>
        <v>-3.9473684210526327</v>
      </c>
      <c r="F19" s="36">
        <f t="shared" si="2"/>
        <v>0.74315382266110153</v>
      </c>
      <c r="G19" s="35">
        <v>517</v>
      </c>
      <c r="H19" s="35">
        <v>399</v>
      </c>
      <c r="I19" s="36">
        <f t="shared" si="1"/>
        <v>-22.823984526112184</v>
      </c>
      <c r="J19" s="36">
        <f t="shared" si="3"/>
        <v>0.66664438949408544</v>
      </c>
      <c r="K19" s="81"/>
      <c r="L19" s="35">
        <v>3531</v>
      </c>
      <c r="M19" s="36">
        <f t="shared" si="4"/>
        <v>0.90528248095086705</v>
      </c>
      <c r="N19" s="15"/>
    </row>
    <row r="20" spans="1:18" ht="15.75">
      <c r="A20" s="12"/>
      <c r="B20" s="34" t="s">
        <v>237</v>
      </c>
      <c r="C20" s="35">
        <v>87</v>
      </c>
      <c r="D20" s="35">
        <v>70</v>
      </c>
      <c r="E20" s="36">
        <f t="shared" si="0"/>
        <v>-19.540229885057471</v>
      </c>
      <c r="F20" s="36">
        <f t="shared" si="2"/>
        <v>0.71261325460653568</v>
      </c>
      <c r="G20" s="35">
        <v>1051</v>
      </c>
      <c r="H20" s="35">
        <v>433</v>
      </c>
      <c r="I20" s="36">
        <f t="shared" si="1"/>
        <v>-58.801141769743104</v>
      </c>
      <c r="J20" s="36">
        <f t="shared" si="3"/>
        <v>0.72345117957628813</v>
      </c>
      <c r="K20" s="81"/>
      <c r="L20" s="35">
        <v>6026</v>
      </c>
      <c r="M20" s="36">
        <f t="shared" si="4"/>
        <v>1.5449539026366257</v>
      </c>
      <c r="N20" s="15"/>
    </row>
    <row r="21" spans="1:18" ht="15" customHeight="1">
      <c r="A21" s="12"/>
      <c r="B21" s="34" t="s">
        <v>238</v>
      </c>
      <c r="C21" s="35">
        <v>30</v>
      </c>
      <c r="D21" s="35">
        <v>28</v>
      </c>
      <c r="E21" s="36">
        <f t="shared" si="0"/>
        <v>-6.6666666666666652</v>
      </c>
      <c r="F21" s="36">
        <f t="shared" si="2"/>
        <v>0.28504530184261428</v>
      </c>
      <c r="G21" s="35">
        <v>502</v>
      </c>
      <c r="H21" s="35">
        <v>148</v>
      </c>
      <c r="I21" s="36">
        <f t="shared" si="1"/>
        <v>-70.517928286852595</v>
      </c>
      <c r="J21" s="36">
        <f t="shared" si="3"/>
        <v>0.24727661565194145</v>
      </c>
      <c r="K21" s="81"/>
      <c r="L21" s="35">
        <v>2929</v>
      </c>
      <c r="M21" s="36">
        <f t="shared" si="4"/>
        <v>0.75094091948600672</v>
      </c>
      <c r="N21" s="15"/>
    </row>
    <row r="22" spans="1:18" ht="15.75">
      <c r="A22" s="12"/>
      <c r="B22" s="34" t="s">
        <v>239</v>
      </c>
      <c r="C22" s="35">
        <v>14</v>
      </c>
      <c r="D22" s="35">
        <v>16</v>
      </c>
      <c r="E22" s="36">
        <f t="shared" si="0"/>
        <v>14.285714285714279</v>
      </c>
      <c r="F22" s="36">
        <f t="shared" si="2"/>
        <v>0.162883029624351</v>
      </c>
      <c r="G22" s="35">
        <v>2521</v>
      </c>
      <c r="H22" s="35">
        <v>97</v>
      </c>
      <c r="I22" s="36">
        <f t="shared" si="1"/>
        <v>-96.152320507735027</v>
      </c>
      <c r="J22" s="36">
        <f t="shared" si="3"/>
        <v>0.16206643052863731</v>
      </c>
      <c r="K22" s="81"/>
      <c r="L22" s="35">
        <v>11871</v>
      </c>
      <c r="M22" s="36">
        <f t="shared" si="4"/>
        <v>3.0435027843012583</v>
      </c>
      <c r="N22" s="15"/>
    </row>
    <row r="23" spans="1:18" ht="15.75">
      <c r="A23" s="12"/>
      <c r="B23" s="34" t="s">
        <v>240</v>
      </c>
      <c r="C23" s="35">
        <v>169</v>
      </c>
      <c r="D23" s="35">
        <v>240</v>
      </c>
      <c r="E23" s="36">
        <f t="shared" si="0"/>
        <v>42.011834319526621</v>
      </c>
      <c r="F23" s="36">
        <f t="shared" si="2"/>
        <v>2.4432454443652651</v>
      </c>
      <c r="G23" s="35">
        <v>3298</v>
      </c>
      <c r="H23" s="35">
        <v>1353</v>
      </c>
      <c r="I23" s="36">
        <f t="shared" si="1"/>
        <v>-58.975136446331113</v>
      </c>
      <c r="J23" s="36">
        <f t="shared" si="3"/>
        <v>2.2605760876829515</v>
      </c>
      <c r="K23" s="81"/>
      <c r="L23" s="35">
        <v>18356</v>
      </c>
      <c r="M23" s="36">
        <f t="shared" si="4"/>
        <v>4.7061357180215566</v>
      </c>
      <c r="N23" s="15"/>
    </row>
    <row r="24" spans="1:18" ht="15.75">
      <c r="A24" s="12"/>
      <c r="B24" s="34" t="s">
        <v>241</v>
      </c>
      <c r="C24" s="35">
        <v>41</v>
      </c>
      <c r="D24" s="35">
        <v>41</v>
      </c>
      <c r="E24" s="36">
        <f t="shared" si="0"/>
        <v>0</v>
      </c>
      <c r="F24" s="36">
        <f t="shared" si="2"/>
        <v>0.41738776341239947</v>
      </c>
      <c r="G24" s="35">
        <v>1616</v>
      </c>
      <c r="H24" s="35">
        <v>302</v>
      </c>
      <c r="I24" s="36">
        <f t="shared" si="1"/>
        <v>-81.311881188118804</v>
      </c>
      <c r="J24" s="36">
        <f t="shared" si="3"/>
        <v>0.5045779589654481</v>
      </c>
      <c r="K24" s="81"/>
      <c r="L24" s="35">
        <v>9402</v>
      </c>
      <c r="M24" s="36">
        <f t="shared" si="4"/>
        <v>2.4104972772302613</v>
      </c>
      <c r="N24" s="15"/>
    </row>
    <row r="25" spans="1:18" ht="15.75">
      <c r="A25" s="12"/>
      <c r="B25" s="34" t="s">
        <v>75</v>
      </c>
      <c r="C25" s="35">
        <v>75</v>
      </c>
      <c r="D25" s="35">
        <v>75</v>
      </c>
      <c r="E25" s="36">
        <f t="shared" si="0"/>
        <v>0</v>
      </c>
      <c r="F25" s="36">
        <f t="shared" si="2"/>
        <v>0.76351420136414538</v>
      </c>
      <c r="G25" s="35">
        <v>2416</v>
      </c>
      <c r="H25" s="35">
        <v>438</v>
      </c>
      <c r="I25" s="36">
        <f t="shared" si="1"/>
        <v>-81.870860927152322</v>
      </c>
      <c r="J25" s="36">
        <f t="shared" si="3"/>
        <v>0.73180511929425918</v>
      </c>
      <c r="K25" s="81"/>
      <c r="L25" s="35">
        <v>14167</v>
      </c>
      <c r="M25" s="36">
        <f t="shared" si="4"/>
        <v>3.6321543210509581</v>
      </c>
      <c r="N25" s="15"/>
      <c r="R25" s="4"/>
    </row>
    <row r="26" spans="1:18" ht="15" customHeight="1">
      <c r="A26" s="12"/>
      <c r="B26" s="34" t="s">
        <v>242</v>
      </c>
      <c r="C26" s="35">
        <v>191</v>
      </c>
      <c r="D26" s="35">
        <v>153</v>
      </c>
      <c r="E26" s="36">
        <f t="shared" si="0"/>
        <v>-19.895287958115183</v>
      </c>
      <c r="F26" s="36">
        <f t="shared" si="2"/>
        <v>1.5575689707828566</v>
      </c>
      <c r="G26" s="35">
        <v>784</v>
      </c>
      <c r="H26" s="35">
        <v>898</v>
      </c>
      <c r="I26" s="36">
        <f t="shared" si="1"/>
        <v>14.540816326530614</v>
      </c>
      <c r="J26" s="36">
        <f t="shared" si="3"/>
        <v>1.5003675733475907</v>
      </c>
      <c r="K26" s="81"/>
      <c r="L26" s="35">
        <v>5047</v>
      </c>
      <c r="M26" s="36">
        <f t="shared" si="4"/>
        <v>1.2939565792577248</v>
      </c>
      <c r="N26" s="15"/>
    </row>
    <row r="27" spans="1:18" ht="15" customHeight="1">
      <c r="A27" s="12"/>
      <c r="B27" s="34" t="s">
        <v>76</v>
      </c>
      <c r="C27" s="35">
        <v>314</v>
      </c>
      <c r="D27" s="35">
        <v>253</v>
      </c>
      <c r="E27" s="36">
        <f t="shared" si="0"/>
        <v>-19.426751592356684</v>
      </c>
      <c r="F27" s="36">
        <f t="shared" si="2"/>
        <v>2.5755879059350506</v>
      </c>
      <c r="G27" s="35">
        <v>447</v>
      </c>
      <c r="H27" s="35">
        <v>1624</v>
      </c>
      <c r="I27" s="36">
        <f t="shared" si="1"/>
        <v>263.31096196868009</v>
      </c>
      <c r="J27" s="36">
        <f t="shared" si="3"/>
        <v>2.7133596203969792</v>
      </c>
      <c r="K27" s="81"/>
      <c r="L27" s="35">
        <v>4288</v>
      </c>
      <c r="M27" s="36">
        <f t="shared" si="4"/>
        <v>1.0993631487729589</v>
      </c>
      <c r="N27" s="15"/>
    </row>
    <row r="28" spans="1:18" ht="15" customHeight="1">
      <c r="A28" s="12"/>
      <c r="B28" s="34" t="s">
        <v>243</v>
      </c>
      <c r="C28" s="35">
        <v>431</v>
      </c>
      <c r="D28" s="35">
        <v>387</v>
      </c>
      <c r="E28" s="36">
        <f t="shared" si="0"/>
        <v>-10.208816705336432</v>
      </c>
      <c r="F28" s="36">
        <f t="shared" si="2"/>
        <v>3.9397332790389901</v>
      </c>
      <c r="G28" s="35">
        <v>736</v>
      </c>
      <c r="H28" s="35">
        <v>2228</v>
      </c>
      <c r="I28" s="36">
        <f t="shared" si="1"/>
        <v>202.71739130434781</v>
      </c>
      <c r="J28" s="36">
        <f t="shared" si="3"/>
        <v>3.7225155383278756</v>
      </c>
      <c r="K28" s="81"/>
      <c r="L28" s="35">
        <v>7345</v>
      </c>
      <c r="M28" s="36">
        <f t="shared" si="4"/>
        <v>1.8831208786700988</v>
      </c>
      <c r="N28" s="15"/>
    </row>
    <row r="29" spans="1:18" ht="15" customHeight="1">
      <c r="A29" s="12"/>
      <c r="B29" s="34" t="s">
        <v>79</v>
      </c>
      <c r="C29" s="35">
        <v>564</v>
      </c>
      <c r="D29" s="35">
        <v>638</v>
      </c>
      <c r="E29" s="36">
        <f t="shared" si="0"/>
        <v>13.120567375886516</v>
      </c>
      <c r="F29" s="36">
        <f t="shared" si="2"/>
        <v>6.4949608062709965</v>
      </c>
      <c r="G29" s="35">
        <v>618</v>
      </c>
      <c r="H29" s="35">
        <v>3957</v>
      </c>
      <c r="I29" s="36">
        <f t="shared" si="1"/>
        <v>540.29126213592235</v>
      </c>
      <c r="J29" s="36">
        <f t="shared" si="3"/>
        <v>6.6113078928022455</v>
      </c>
      <c r="K29" s="81"/>
      <c r="L29" s="35">
        <v>7642</v>
      </c>
      <c r="M29" s="36">
        <f t="shared" si="4"/>
        <v>1.9592661340771811</v>
      </c>
      <c r="N29" s="15"/>
    </row>
    <row r="30" spans="1:18" ht="15" customHeight="1">
      <c r="A30" s="12"/>
      <c r="B30" s="34" t="s">
        <v>244</v>
      </c>
      <c r="C30" s="35">
        <v>108</v>
      </c>
      <c r="D30" s="35">
        <v>104</v>
      </c>
      <c r="E30" s="36">
        <f t="shared" si="0"/>
        <v>-3.703703703703709</v>
      </c>
      <c r="F30" s="36">
        <f t="shared" si="2"/>
        <v>1.0587396925582815</v>
      </c>
      <c r="G30" s="35">
        <v>2338</v>
      </c>
      <c r="H30" s="35">
        <v>606</v>
      </c>
      <c r="I30" s="36">
        <f t="shared" si="1"/>
        <v>-74.080410607356711</v>
      </c>
      <c r="J30" s="36">
        <f t="shared" si="3"/>
        <v>1.0124974938180846</v>
      </c>
      <c r="K30" s="81"/>
      <c r="L30" s="35">
        <v>12678</v>
      </c>
      <c r="M30" s="36">
        <f t="shared" si="4"/>
        <v>3.250402518690199</v>
      </c>
      <c r="N30" s="15"/>
    </row>
    <row r="31" spans="1:18" ht="15" customHeight="1">
      <c r="A31" s="12"/>
      <c r="B31" s="34" t="s">
        <v>78</v>
      </c>
      <c r="C31" s="35">
        <v>749</v>
      </c>
      <c r="D31" s="35">
        <v>742</v>
      </c>
      <c r="E31" s="36">
        <f t="shared" si="0"/>
        <v>-0.93457943925233655</v>
      </c>
      <c r="F31" s="36">
        <f t="shared" si="2"/>
        <v>7.5537004988292784</v>
      </c>
      <c r="G31" s="35">
        <v>2639</v>
      </c>
      <c r="H31" s="35">
        <v>4799</v>
      </c>
      <c r="I31" s="36">
        <f t="shared" si="1"/>
        <v>81.849185297461162</v>
      </c>
      <c r="J31" s="36">
        <f t="shared" si="3"/>
        <v>8.0181113413085612</v>
      </c>
      <c r="K31" s="81"/>
      <c r="L31" s="35">
        <v>16791</v>
      </c>
      <c r="M31" s="36">
        <f t="shared" si="4"/>
        <v>4.304898934479187</v>
      </c>
      <c r="N31" s="15"/>
    </row>
    <row r="32" spans="1:18" ht="15" customHeight="1">
      <c r="A32" s="12"/>
      <c r="B32" s="34" t="s">
        <v>245</v>
      </c>
      <c r="C32" s="35">
        <v>721</v>
      </c>
      <c r="D32" s="35">
        <v>898</v>
      </c>
      <c r="E32" s="36">
        <f t="shared" si="0"/>
        <v>24.549237170596385</v>
      </c>
      <c r="F32" s="36">
        <f t="shared" si="2"/>
        <v>9.1418100376667013</v>
      </c>
      <c r="G32" s="35">
        <v>2128</v>
      </c>
      <c r="H32" s="35">
        <v>4988</v>
      </c>
      <c r="I32" s="36">
        <f t="shared" si="1"/>
        <v>134.3984962406015</v>
      </c>
      <c r="J32" s="36">
        <f t="shared" si="3"/>
        <v>8.3338902626478646</v>
      </c>
      <c r="K32" s="81"/>
      <c r="L32" s="35">
        <v>16498</v>
      </c>
      <c r="M32" s="36">
        <f t="shared" si="4"/>
        <v>4.2297792043974525</v>
      </c>
      <c r="N32" s="15"/>
    </row>
    <row r="33" spans="1:14" ht="15" customHeight="1">
      <c r="A33" s="12"/>
      <c r="B33" s="34" t="s">
        <v>246</v>
      </c>
      <c r="C33" s="35">
        <v>161</v>
      </c>
      <c r="D33" s="35">
        <v>354</v>
      </c>
      <c r="E33" s="36">
        <f t="shared" si="0"/>
        <v>119.87577639751552</v>
      </c>
      <c r="F33" s="36">
        <f t="shared" si="2"/>
        <v>3.6037870304387662</v>
      </c>
      <c r="G33" s="35">
        <v>1440</v>
      </c>
      <c r="H33" s="35">
        <v>1810</v>
      </c>
      <c r="I33" s="36">
        <f t="shared" si="1"/>
        <v>25.694444444444443</v>
      </c>
      <c r="J33" s="36">
        <f t="shared" si="3"/>
        <v>3.0241261779055004</v>
      </c>
      <c r="K33" s="81"/>
      <c r="L33" s="35">
        <v>10719</v>
      </c>
      <c r="M33" s="36">
        <f t="shared" si="4"/>
        <v>2.7481514906010602</v>
      </c>
      <c r="N33" s="15"/>
    </row>
    <row r="34" spans="1:14" ht="15" customHeight="1">
      <c r="A34" s="12"/>
      <c r="B34" s="34" t="s">
        <v>247</v>
      </c>
      <c r="C34" s="35">
        <v>479</v>
      </c>
      <c r="D34" s="35">
        <v>723</v>
      </c>
      <c r="E34" s="36">
        <f t="shared" si="0"/>
        <v>50.93945720250521</v>
      </c>
      <c r="F34" s="36">
        <f t="shared" si="2"/>
        <v>7.3602769011503613</v>
      </c>
      <c r="G34" s="35">
        <v>699</v>
      </c>
      <c r="H34" s="35">
        <v>4140</v>
      </c>
      <c r="I34" s="36">
        <f t="shared" si="1"/>
        <v>492.27467811158795</v>
      </c>
      <c r="J34" s="36">
        <f t="shared" si="3"/>
        <v>6.9170620864799837</v>
      </c>
      <c r="K34" s="81"/>
      <c r="L34" s="35">
        <v>9225</v>
      </c>
      <c r="M34" s="36">
        <f t="shared" si="4"/>
        <v>2.3651177815836162</v>
      </c>
      <c r="N34" s="15"/>
    </row>
    <row r="35" spans="1:14" ht="15" customHeight="1">
      <c r="A35" s="12"/>
      <c r="B35" s="34" t="s">
        <v>77</v>
      </c>
      <c r="C35" s="35">
        <v>140</v>
      </c>
      <c r="D35" s="35">
        <v>128</v>
      </c>
      <c r="E35" s="36">
        <f t="shared" si="0"/>
        <v>-8.5714285714285747</v>
      </c>
      <c r="F35" s="36">
        <f t="shared" si="2"/>
        <v>1.303064236994808</v>
      </c>
      <c r="G35" s="35">
        <v>604</v>
      </c>
      <c r="H35" s="35">
        <v>762</v>
      </c>
      <c r="I35" s="36">
        <f t="shared" si="1"/>
        <v>26.158940397350982</v>
      </c>
      <c r="J35" s="36">
        <f t="shared" si="3"/>
        <v>1.2731404130187796</v>
      </c>
      <c r="K35" s="81"/>
      <c r="L35" s="35">
        <v>4377</v>
      </c>
      <c r="M35" s="36">
        <f t="shared" si="4"/>
        <v>1.12218108726195</v>
      </c>
      <c r="N35" s="15"/>
    </row>
    <row r="36" spans="1:14" ht="15" customHeight="1">
      <c r="A36" s="12"/>
      <c r="B36" s="34" t="s">
        <v>248</v>
      </c>
      <c r="C36" s="35">
        <v>355</v>
      </c>
      <c r="D36" s="35">
        <v>457</v>
      </c>
      <c r="E36" s="36">
        <f t="shared" si="0"/>
        <v>28.732394366197191</v>
      </c>
      <c r="F36" s="36">
        <f t="shared" si="2"/>
        <v>4.6523465336455256</v>
      </c>
      <c r="G36" s="35">
        <v>2292</v>
      </c>
      <c r="H36" s="35">
        <v>2955</v>
      </c>
      <c r="I36" s="36">
        <f t="shared" si="1"/>
        <v>28.926701570680624</v>
      </c>
      <c r="J36" s="36">
        <f t="shared" si="3"/>
        <v>4.9371783733208581</v>
      </c>
      <c r="K36" s="81"/>
      <c r="L36" s="35">
        <v>16336</v>
      </c>
      <c r="M36" s="36">
        <f t="shared" si="4"/>
        <v>4.1882454287208626</v>
      </c>
      <c r="N36" s="15"/>
    </row>
    <row r="37" spans="1:14" ht="15" customHeight="1">
      <c r="A37" s="12"/>
      <c r="B37" s="34" t="s">
        <v>249</v>
      </c>
      <c r="C37" s="35">
        <v>201</v>
      </c>
      <c r="D37" s="35">
        <v>219</v>
      </c>
      <c r="E37" s="36">
        <f t="shared" si="0"/>
        <v>8.9552238805970177</v>
      </c>
      <c r="F37" s="36">
        <f t="shared" si="2"/>
        <v>2.2294614679833047</v>
      </c>
      <c r="G37" s="35">
        <v>1247</v>
      </c>
      <c r="H37" s="35">
        <v>1549</v>
      </c>
      <c r="I37" s="36">
        <f t="shared" si="1"/>
        <v>24.218123496391343</v>
      </c>
      <c r="J37" s="36">
        <f t="shared" si="3"/>
        <v>2.5880505246274144</v>
      </c>
      <c r="K37" s="81"/>
      <c r="L37" s="35">
        <v>7504</v>
      </c>
      <c r="M37" s="36">
        <f t="shared" si="4"/>
        <v>1.9238855103526782</v>
      </c>
      <c r="N37" s="15"/>
    </row>
    <row r="38" spans="1:14" ht="15" customHeight="1">
      <c r="A38" s="12"/>
      <c r="B38" s="34" t="s">
        <v>250</v>
      </c>
      <c r="C38" s="35">
        <v>15</v>
      </c>
      <c r="D38" s="35">
        <v>22</v>
      </c>
      <c r="E38" s="36">
        <f t="shared" si="0"/>
        <v>46.666666666666657</v>
      </c>
      <c r="F38" s="36">
        <f t="shared" si="2"/>
        <v>0.22396416573348266</v>
      </c>
      <c r="G38" s="35">
        <v>1097</v>
      </c>
      <c r="H38" s="35">
        <v>115</v>
      </c>
      <c r="I38" s="36">
        <f t="shared" si="1"/>
        <v>-89.516864175022789</v>
      </c>
      <c r="J38" s="36">
        <f t="shared" si="3"/>
        <v>0.19214061351333289</v>
      </c>
      <c r="K38" s="81"/>
      <c r="L38" s="35">
        <v>5058</v>
      </c>
      <c r="M38" s="36">
        <f t="shared" si="4"/>
        <v>1.2967767739024316</v>
      </c>
      <c r="N38" s="15"/>
    </row>
    <row r="39" spans="1:14" ht="15" customHeight="1">
      <c r="A39" s="12"/>
      <c r="B39" s="34" t="s">
        <v>251</v>
      </c>
      <c r="C39" s="35">
        <v>179</v>
      </c>
      <c r="D39" s="35">
        <v>187</v>
      </c>
      <c r="E39" s="36">
        <f t="shared" si="0"/>
        <v>4.4692737430167551</v>
      </c>
      <c r="F39" s="36">
        <f t="shared" si="2"/>
        <v>1.9036954087346025</v>
      </c>
      <c r="G39" s="35">
        <v>4162</v>
      </c>
      <c r="H39" s="35">
        <v>948</v>
      </c>
      <c r="I39" s="36">
        <f t="shared" si="1"/>
        <v>-77.222489187890432</v>
      </c>
      <c r="J39" s="36">
        <f t="shared" si="3"/>
        <v>1.5839069705273008</v>
      </c>
      <c r="K39" s="81"/>
      <c r="L39" s="35">
        <v>24990</v>
      </c>
      <c r="M39" s="36">
        <f t="shared" si="4"/>
        <v>6.406969470111064</v>
      </c>
      <c r="N39" s="15"/>
    </row>
    <row r="40" spans="1:14" ht="15" customHeight="1">
      <c r="A40" s="12"/>
      <c r="B40" s="34" t="s">
        <v>71</v>
      </c>
      <c r="C40" s="35">
        <v>3154</v>
      </c>
      <c r="D40" s="35">
        <v>3359</v>
      </c>
      <c r="E40" s="36">
        <f t="shared" si="0"/>
        <v>6.4996829422955038</v>
      </c>
      <c r="F40" s="36">
        <f t="shared" si="2"/>
        <v>34.195256031762192</v>
      </c>
      <c r="G40" s="35">
        <v>21660</v>
      </c>
      <c r="H40" s="35">
        <v>21318</v>
      </c>
      <c r="I40" s="36">
        <f t="shared" si="1"/>
        <v>-1.5789473684210575</v>
      </c>
      <c r="J40" s="36">
        <f t="shared" si="3"/>
        <v>35.617857381541135</v>
      </c>
      <c r="K40" s="81"/>
      <c r="L40" s="35">
        <v>137132</v>
      </c>
      <c r="M40" s="36">
        <f t="shared" si="4"/>
        <v>35.158084728902381</v>
      </c>
      <c r="N40" s="15"/>
    </row>
    <row r="41" spans="1:14" ht="15.75">
      <c r="A41" s="12"/>
      <c r="B41" s="40" t="s">
        <v>70</v>
      </c>
      <c r="C41" s="42">
        <f>SUM(C16:C40)</f>
        <v>9040</v>
      </c>
      <c r="D41" s="42">
        <f>SUM(D16:D40)</f>
        <v>9823</v>
      </c>
      <c r="E41" s="38">
        <f t="shared" si="0"/>
        <v>8.6615044247787552</v>
      </c>
      <c r="F41" s="38">
        <v>100</v>
      </c>
      <c r="G41" s="42">
        <f>SUM(G16:G40)</f>
        <v>60056</v>
      </c>
      <c r="H41" s="42">
        <f>SUM(H16:H40)</f>
        <v>59852</v>
      </c>
      <c r="I41" s="38">
        <f t="shared" si="1"/>
        <v>-0.33968296256826624</v>
      </c>
      <c r="J41" s="38">
        <v>100</v>
      </c>
      <c r="K41" s="4"/>
      <c r="L41" s="37">
        <f>SUM(L16:L40)</f>
        <v>390044</v>
      </c>
      <c r="M41" s="38">
        <f>SUM(M16:M40)</f>
        <v>99.999999999999986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258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257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814</v>
      </c>
      <c r="D16" s="35">
        <v>965</v>
      </c>
      <c r="E16" s="36">
        <f t="shared" ref="E16:I23" si="0">IF(ISBLANK(D16),"",(IFERROR(((D16/C16-1)*100),"")))</f>
        <v>18.550368550368557</v>
      </c>
      <c r="F16" s="36">
        <f>+(D16*100)/$D$23</f>
        <v>9.8238827242186701</v>
      </c>
      <c r="G16" s="35">
        <v>5593</v>
      </c>
      <c r="H16" s="35">
        <v>6287</v>
      </c>
      <c r="I16" s="36">
        <f t="shared" si="0"/>
        <v>12.408367602360082</v>
      </c>
      <c r="J16" s="36">
        <f>+(H16*100)/$H$23</f>
        <v>10.504243801376729</v>
      </c>
      <c r="K16" s="81"/>
      <c r="L16" s="35">
        <v>34035</v>
      </c>
      <c r="M16" s="36">
        <f>+(L16*100)/$L$23</f>
        <v>8.7259386120540245</v>
      </c>
      <c r="N16" s="15"/>
    </row>
    <row r="17" spans="1:14" ht="15.75">
      <c r="A17" s="12"/>
      <c r="B17" s="34" t="s">
        <v>60</v>
      </c>
      <c r="C17" s="35">
        <v>3763</v>
      </c>
      <c r="D17" s="35">
        <v>4147</v>
      </c>
      <c r="E17" s="36">
        <f t="shared" si="0"/>
        <v>10.204623970236515</v>
      </c>
      <c r="F17" s="36">
        <f t="shared" ref="F17:F22" si="1">+(D17*100)/$D$23</f>
        <v>42.217245240761478</v>
      </c>
      <c r="G17" s="35">
        <v>23743</v>
      </c>
      <c r="H17" s="35">
        <v>24770</v>
      </c>
      <c r="I17" s="36">
        <f t="shared" si="0"/>
        <v>4.3254854062249937</v>
      </c>
      <c r="J17" s="36">
        <f t="shared" ref="J17:J22" si="2">+(H17*100)/$H$23</f>
        <v>41.385417362828306</v>
      </c>
      <c r="K17" s="81"/>
      <c r="L17" s="35">
        <v>147683</v>
      </c>
      <c r="M17" s="36">
        <f t="shared" ref="M17:M22" si="3">+(L17*100)/$L$23</f>
        <v>37.863164155838831</v>
      </c>
      <c r="N17" s="15"/>
    </row>
    <row r="18" spans="1:14" ht="15.75">
      <c r="A18" s="12"/>
      <c r="B18" s="34" t="s">
        <v>80</v>
      </c>
      <c r="C18" s="35">
        <v>1599</v>
      </c>
      <c r="D18" s="35">
        <v>1454</v>
      </c>
      <c r="E18" s="36">
        <f t="shared" si="0"/>
        <v>-9.0681676047529756</v>
      </c>
      <c r="F18" s="36">
        <f t="shared" si="1"/>
        <v>14.801995317112898</v>
      </c>
      <c r="G18" s="35">
        <v>10076</v>
      </c>
      <c r="H18" s="35">
        <v>8946</v>
      </c>
      <c r="I18" s="36">
        <f t="shared" si="0"/>
        <v>-11.21476776498611</v>
      </c>
      <c r="J18" s="36">
        <f t="shared" si="2"/>
        <v>14.946868943393705</v>
      </c>
      <c r="K18" s="81"/>
      <c r="L18" s="35">
        <v>66312</v>
      </c>
      <c r="M18" s="36">
        <f t="shared" si="3"/>
        <v>17.001158843617642</v>
      </c>
      <c r="N18" s="15"/>
    </row>
    <row r="19" spans="1:14" ht="15.75">
      <c r="A19" s="12"/>
      <c r="B19" s="34" t="s">
        <v>81</v>
      </c>
      <c r="C19" s="35">
        <v>549</v>
      </c>
      <c r="D19" s="35">
        <v>529</v>
      </c>
      <c r="E19" s="36">
        <f t="shared" si="0"/>
        <v>-3.6429872495446269</v>
      </c>
      <c r="F19" s="36">
        <f t="shared" si="1"/>
        <v>5.385320166955105</v>
      </c>
      <c r="G19" s="35">
        <v>3694</v>
      </c>
      <c r="H19" s="35">
        <v>3066</v>
      </c>
      <c r="I19" s="36">
        <f t="shared" si="0"/>
        <v>-17.000541418516512</v>
      </c>
      <c r="J19" s="36">
        <f t="shared" si="2"/>
        <v>5.122635835059814</v>
      </c>
      <c r="K19" s="81"/>
      <c r="L19" s="35">
        <v>24231</v>
      </c>
      <c r="M19" s="36">
        <f t="shared" si="3"/>
        <v>6.2123760396262986</v>
      </c>
      <c r="N19" s="15"/>
    </row>
    <row r="20" spans="1:14" ht="15.75">
      <c r="A20" s="12"/>
      <c r="B20" s="34" t="s">
        <v>59</v>
      </c>
      <c r="C20" s="35">
        <v>627</v>
      </c>
      <c r="D20" s="35">
        <v>695</v>
      </c>
      <c r="E20" s="36">
        <f t="shared" si="0"/>
        <v>10.845295055821369</v>
      </c>
      <c r="F20" s="36">
        <f t="shared" si="1"/>
        <v>7.075231599307747</v>
      </c>
      <c r="G20" s="35">
        <v>4691</v>
      </c>
      <c r="H20" s="35">
        <v>3868</v>
      </c>
      <c r="I20" s="36">
        <f t="shared" si="0"/>
        <v>-17.544233638882968</v>
      </c>
      <c r="J20" s="36">
        <f t="shared" si="2"/>
        <v>6.4626077658223622</v>
      </c>
      <c r="K20" s="81"/>
      <c r="L20" s="35">
        <v>31147</v>
      </c>
      <c r="M20" s="36">
        <f t="shared" si="3"/>
        <v>7.9855093271528341</v>
      </c>
      <c r="N20" s="15"/>
    </row>
    <row r="21" spans="1:14" ht="15.75">
      <c r="A21" s="12"/>
      <c r="B21" s="34" t="s">
        <v>86</v>
      </c>
      <c r="C21" s="35">
        <v>37</v>
      </c>
      <c r="D21" s="35">
        <v>45</v>
      </c>
      <c r="E21" s="36">
        <f t="shared" si="0"/>
        <v>21.621621621621621</v>
      </c>
      <c r="F21" s="36">
        <f t="shared" si="1"/>
        <v>0.45810852081848724</v>
      </c>
      <c r="G21" s="35">
        <v>331</v>
      </c>
      <c r="H21" s="35">
        <v>283</v>
      </c>
      <c r="I21" s="36">
        <f t="shared" si="0"/>
        <v>-14.501510574018129</v>
      </c>
      <c r="J21" s="36">
        <f t="shared" si="2"/>
        <v>0.47283298803715834</v>
      </c>
      <c r="K21" s="81"/>
      <c r="L21" s="35">
        <v>2983</v>
      </c>
      <c r="M21" s="36">
        <f t="shared" si="3"/>
        <v>0.7647855113782035</v>
      </c>
      <c r="N21" s="15"/>
    </row>
    <row r="22" spans="1:14" ht="15.75">
      <c r="A22" s="12"/>
      <c r="B22" s="34" t="s">
        <v>252</v>
      </c>
      <c r="C22" s="35">
        <v>1651</v>
      </c>
      <c r="D22" s="35">
        <v>1988</v>
      </c>
      <c r="E22" s="36">
        <f t="shared" si="0"/>
        <v>20.411871592973952</v>
      </c>
      <c r="F22" s="36">
        <f t="shared" si="1"/>
        <v>20.238216430825613</v>
      </c>
      <c r="G22" s="35">
        <v>11928</v>
      </c>
      <c r="H22" s="35">
        <v>12632</v>
      </c>
      <c r="I22" s="36">
        <f t="shared" si="0"/>
        <v>5.9020791415157703</v>
      </c>
      <c r="J22" s="36">
        <f t="shared" si="2"/>
        <v>21.105393303481922</v>
      </c>
      <c r="K22" s="81"/>
      <c r="L22" s="35">
        <v>83653</v>
      </c>
      <c r="M22" s="36">
        <f t="shared" si="3"/>
        <v>21.447067510332168</v>
      </c>
      <c r="N22" s="15"/>
    </row>
    <row r="23" spans="1:14" ht="15.75">
      <c r="A23" s="12"/>
      <c r="B23" s="40" t="s">
        <v>70</v>
      </c>
      <c r="C23" s="37">
        <f>SUM(C16:C22)</f>
        <v>9040</v>
      </c>
      <c r="D23" s="37">
        <f>SUM(D16:D22)</f>
        <v>9823</v>
      </c>
      <c r="E23" s="38">
        <f t="shared" si="0"/>
        <v>8.6615044247787552</v>
      </c>
      <c r="F23" s="38">
        <f>SUM(F16:F22)</f>
        <v>100</v>
      </c>
      <c r="G23" s="37">
        <f>SUM(G16:G22)</f>
        <v>60056</v>
      </c>
      <c r="H23" s="37">
        <f>SUM(H16:H22)</f>
        <v>59852</v>
      </c>
      <c r="I23" s="38">
        <f t="shared" si="0"/>
        <v>-0.33968296256826624</v>
      </c>
      <c r="J23" s="38">
        <f>SUM(J16:J22)</f>
        <v>99.999999999999986</v>
      </c>
      <c r="K23" s="4"/>
      <c r="L23" s="37">
        <f>SUM(L16:L22)</f>
        <v>390044</v>
      </c>
      <c r="M23" s="38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259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3223</v>
      </c>
      <c r="D16" s="35">
        <v>3430</v>
      </c>
      <c r="E16" s="36">
        <f t="shared" ref="E16:E22" si="0">IF(ISBLANK(D16),"",(IFERROR(((D16/C16-1)*100),"")))</f>
        <v>6.4225876512565838</v>
      </c>
      <c r="F16" s="36">
        <f>+(D16*100)/$D$22</f>
        <v>34.918049475720245</v>
      </c>
      <c r="G16" s="35">
        <v>22195</v>
      </c>
      <c r="H16" s="35">
        <v>21779</v>
      </c>
      <c r="I16" s="36">
        <f t="shared" ref="I16:I22" si="1">IF(ISBLANK(H16),"",(IFERROR(((H16/G16-1)*100),"")))</f>
        <v>-1.8742960126154506</v>
      </c>
      <c r="J16" s="36">
        <f>+(H16*100)/$H$22</f>
        <v>36.388090623538062</v>
      </c>
      <c r="K16" s="81"/>
      <c r="L16" s="35">
        <v>141284</v>
      </c>
      <c r="M16" s="36">
        <f>+(L16*100)/$L$22</f>
        <v>36.222580016613513</v>
      </c>
      <c r="N16" s="15"/>
    </row>
    <row r="17" spans="1:14" ht="15.75">
      <c r="A17" s="12"/>
      <c r="B17" s="34" t="s">
        <v>298</v>
      </c>
      <c r="C17" s="35">
        <v>3160</v>
      </c>
      <c r="D17" s="35">
        <v>3266</v>
      </c>
      <c r="E17" s="36">
        <f t="shared" si="0"/>
        <v>3.3544303797468311</v>
      </c>
      <c r="F17" s="36">
        <f t="shared" ref="F17:F21" si="2">+(D17*100)/$D$22</f>
        <v>33.248498422070654</v>
      </c>
      <c r="G17" s="35">
        <v>20755</v>
      </c>
      <c r="H17" s="35">
        <v>19760</v>
      </c>
      <c r="I17" s="36">
        <f t="shared" si="1"/>
        <v>-4.7940255360154227</v>
      </c>
      <c r="J17" s="36">
        <f t="shared" ref="J17:J21" si="3">+(H17*100)/$H$22</f>
        <v>33.01476976542137</v>
      </c>
      <c r="K17" s="81"/>
      <c r="L17" s="35">
        <v>140533</v>
      </c>
      <c r="M17" s="36">
        <f t="shared" ref="M17:M21" si="4">+(L17*100)/$L$22</f>
        <v>36.03003763677944</v>
      </c>
      <c r="N17" s="15"/>
    </row>
    <row r="18" spans="1:14" ht="15.75">
      <c r="A18" s="12"/>
      <c r="B18" s="34" t="s">
        <v>260</v>
      </c>
      <c r="C18" s="35">
        <v>1028</v>
      </c>
      <c r="D18" s="35">
        <v>1222</v>
      </c>
      <c r="E18" s="36">
        <f t="shared" si="0"/>
        <v>18.8715953307393</v>
      </c>
      <c r="F18" s="36">
        <f t="shared" si="2"/>
        <v>12.440191387559809</v>
      </c>
      <c r="G18" s="35">
        <v>6632</v>
      </c>
      <c r="H18" s="35">
        <v>7162</v>
      </c>
      <c r="I18" s="36">
        <f t="shared" si="1"/>
        <v>7.9915560916767214</v>
      </c>
      <c r="J18" s="36">
        <f t="shared" si="3"/>
        <v>11.966183252021654</v>
      </c>
      <c r="K18" s="81"/>
      <c r="L18" s="35">
        <v>42955</v>
      </c>
      <c r="M18" s="36">
        <f t="shared" si="4"/>
        <v>11.012860087579863</v>
      </c>
      <c r="N18" s="15"/>
    </row>
    <row r="19" spans="1:14" ht="15.75">
      <c r="A19" s="12"/>
      <c r="B19" s="34" t="s">
        <v>261</v>
      </c>
      <c r="C19" s="35">
        <v>876</v>
      </c>
      <c r="D19" s="35">
        <v>1036</v>
      </c>
      <c r="E19" s="36">
        <f t="shared" si="0"/>
        <v>18.264840182648399</v>
      </c>
      <c r="F19" s="36">
        <f t="shared" si="2"/>
        <v>10.546676168176727</v>
      </c>
      <c r="G19" s="35">
        <v>5535</v>
      </c>
      <c r="H19" s="35">
        <v>5924</v>
      </c>
      <c r="I19" s="36">
        <f t="shared" si="1"/>
        <v>7.0280036133694601</v>
      </c>
      <c r="J19" s="36">
        <f t="shared" si="3"/>
        <v>9.8977477778520342</v>
      </c>
      <c r="K19" s="81"/>
      <c r="L19" s="35">
        <v>34811</v>
      </c>
      <c r="M19" s="36">
        <f t="shared" si="4"/>
        <v>8.9248905251715183</v>
      </c>
      <c r="N19" s="15"/>
    </row>
    <row r="20" spans="1:14" ht="15.75">
      <c r="A20" s="12"/>
      <c r="B20" s="34" t="s">
        <v>262</v>
      </c>
      <c r="C20" s="35">
        <v>340</v>
      </c>
      <c r="D20" s="35">
        <v>369</v>
      </c>
      <c r="E20" s="36">
        <f t="shared" si="0"/>
        <v>8.5294117647058734</v>
      </c>
      <c r="F20" s="36">
        <f t="shared" si="2"/>
        <v>3.756489870711595</v>
      </c>
      <c r="G20" s="35">
        <v>2098</v>
      </c>
      <c r="H20" s="35">
        <v>2191</v>
      </c>
      <c r="I20" s="36">
        <f t="shared" si="1"/>
        <v>4.432793136320301</v>
      </c>
      <c r="J20" s="36">
        <f t="shared" si="3"/>
        <v>3.6606963844148899</v>
      </c>
      <c r="K20" s="81"/>
      <c r="L20" s="35">
        <v>12669</v>
      </c>
      <c r="M20" s="36">
        <f t="shared" si="4"/>
        <v>3.2480950867081662</v>
      </c>
      <c r="N20" s="15"/>
    </row>
    <row r="21" spans="1:14" ht="15.75">
      <c r="A21" s="12"/>
      <c r="B21" s="34" t="s">
        <v>263</v>
      </c>
      <c r="C21" s="35">
        <v>413</v>
      </c>
      <c r="D21" s="35">
        <v>500</v>
      </c>
      <c r="E21" s="36">
        <f t="shared" si="0"/>
        <v>21.065375302663437</v>
      </c>
      <c r="F21" s="36">
        <f t="shared" si="2"/>
        <v>5.0900946757609695</v>
      </c>
      <c r="G21" s="35">
        <v>2841</v>
      </c>
      <c r="H21" s="35">
        <v>3036</v>
      </c>
      <c r="I21" s="36">
        <f t="shared" si="1"/>
        <v>6.863780359028504</v>
      </c>
      <c r="J21" s="36">
        <f t="shared" si="3"/>
        <v>5.0725121967519886</v>
      </c>
      <c r="K21" s="81"/>
      <c r="L21" s="35">
        <v>17792</v>
      </c>
      <c r="M21" s="36">
        <f t="shared" si="4"/>
        <v>4.5615366471475012</v>
      </c>
      <c r="N21" s="15"/>
    </row>
    <row r="22" spans="1:14" ht="15.75">
      <c r="A22" s="12"/>
      <c r="B22" s="40" t="s">
        <v>70</v>
      </c>
      <c r="C22" s="37">
        <f>SUM(C16:C21)</f>
        <v>9040</v>
      </c>
      <c r="D22" s="37">
        <f>SUM(D16:D21)</f>
        <v>9823</v>
      </c>
      <c r="E22" s="38">
        <f t="shared" si="0"/>
        <v>8.6615044247787552</v>
      </c>
      <c r="F22" s="37">
        <f>SUM(F16:F21)</f>
        <v>100</v>
      </c>
      <c r="G22" s="37">
        <f>SUM(G16:G21)</f>
        <v>60056</v>
      </c>
      <c r="H22" s="37">
        <f>SUM(H16:H21)</f>
        <v>59852</v>
      </c>
      <c r="I22" s="38">
        <f t="shared" si="1"/>
        <v>-0.33968296256826624</v>
      </c>
      <c r="J22" s="37">
        <f>SUM(J16:J21)</f>
        <v>99.999999999999986</v>
      </c>
      <c r="K22" s="4"/>
      <c r="L22" s="37">
        <f>SUM(L16:L21)</f>
        <v>390044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79</v>
      </c>
      <c r="D16" s="35">
        <v>60</v>
      </c>
      <c r="E16" s="36">
        <f t="shared" ref="E16:E22" si="0">IF(ISBLANK(D16),"",(IFERROR(((D16/C16-1)*100),"")))</f>
        <v>-24.050632911392398</v>
      </c>
      <c r="F16" s="36">
        <f>+(D16*100)/$D$22</f>
        <v>0.61081136109131628</v>
      </c>
      <c r="G16" s="35">
        <v>467</v>
      </c>
      <c r="H16" s="35">
        <v>448</v>
      </c>
      <c r="I16" s="36">
        <f t="shared" ref="I16:I22" si="1">IF(ISBLANK(H16),"",(IFERROR(((H16/G16-1)*100),"")))</f>
        <v>-4.0685224839400398</v>
      </c>
      <c r="J16" s="36">
        <f>+(H16*100)/$H$22</f>
        <v>0.74851299873020116</v>
      </c>
      <c r="K16" s="81"/>
      <c r="L16" s="35">
        <v>2192</v>
      </c>
      <c r="M16" s="36">
        <f>+(L16*100)/$L$22</f>
        <v>0.56198787829065444</v>
      </c>
      <c r="N16" s="15"/>
    </row>
    <row r="17" spans="1:14" ht="15.75">
      <c r="A17" s="12"/>
      <c r="B17" s="34" t="s">
        <v>82</v>
      </c>
      <c r="C17" s="35">
        <v>4230</v>
      </c>
      <c r="D17" s="35">
        <v>3999</v>
      </c>
      <c r="E17" s="36">
        <f t="shared" si="0"/>
        <v>-5.4609929078014208</v>
      </c>
      <c r="F17" s="36">
        <f t="shared" ref="F17:F21" si="2">+(D17*100)/$D$22</f>
        <v>40.710577216736233</v>
      </c>
      <c r="G17" s="35">
        <v>28545</v>
      </c>
      <c r="H17" s="35">
        <v>24685</v>
      </c>
      <c r="I17" s="36">
        <f t="shared" si="1"/>
        <v>-13.522508320196181</v>
      </c>
      <c r="J17" s="36">
        <f t="shared" ref="J17:J21" si="3">+(H17*100)/$H$22</f>
        <v>41.243400387622806</v>
      </c>
      <c r="K17" s="81"/>
      <c r="L17" s="35">
        <v>164524</v>
      </c>
      <c r="M17" s="36">
        <f t="shared" ref="M17:M21" si="4">+(L17*100)/$L$22</f>
        <v>42.180882156884863</v>
      </c>
      <c r="N17" s="15"/>
    </row>
    <row r="18" spans="1:14" ht="15.75">
      <c r="A18" s="12"/>
      <c r="B18" s="34" t="s">
        <v>88</v>
      </c>
      <c r="C18" s="35">
        <v>302</v>
      </c>
      <c r="D18" s="35">
        <v>218</v>
      </c>
      <c r="E18" s="36">
        <f t="shared" si="0"/>
        <v>-27.814569536423839</v>
      </c>
      <c r="F18" s="36">
        <f t="shared" si="2"/>
        <v>2.2192812786317826</v>
      </c>
      <c r="G18" s="35">
        <v>2048</v>
      </c>
      <c r="H18" s="35">
        <v>1298</v>
      </c>
      <c r="I18" s="36">
        <f t="shared" si="1"/>
        <v>-36.62109375</v>
      </c>
      <c r="J18" s="36">
        <f t="shared" si="3"/>
        <v>2.1686827507852704</v>
      </c>
      <c r="K18" s="81"/>
      <c r="L18" s="35">
        <v>12553</v>
      </c>
      <c r="M18" s="36">
        <f t="shared" si="4"/>
        <v>3.2183548522730767</v>
      </c>
      <c r="N18" s="15"/>
    </row>
    <row r="19" spans="1:14" ht="15.75">
      <c r="A19" s="12"/>
      <c r="B19" s="34" t="s">
        <v>89</v>
      </c>
      <c r="C19" s="35">
        <v>50</v>
      </c>
      <c r="D19" s="35">
        <v>50</v>
      </c>
      <c r="E19" s="36">
        <f t="shared" si="0"/>
        <v>0</v>
      </c>
      <c r="F19" s="36">
        <f t="shared" si="2"/>
        <v>0.50900946757609689</v>
      </c>
      <c r="G19" s="35">
        <v>423</v>
      </c>
      <c r="H19" s="35">
        <v>303</v>
      </c>
      <c r="I19" s="36">
        <f t="shared" si="1"/>
        <v>-28.36879432624113</v>
      </c>
      <c r="J19" s="36">
        <f t="shared" si="3"/>
        <v>0.50624874690904231</v>
      </c>
      <c r="K19" s="81"/>
      <c r="L19" s="35">
        <v>2356</v>
      </c>
      <c r="M19" s="36">
        <f t="shared" si="4"/>
        <v>0.60403441662991864</v>
      </c>
      <c r="N19" s="15"/>
    </row>
    <row r="20" spans="1:14" ht="15.75">
      <c r="A20" s="12"/>
      <c r="B20" s="34" t="s">
        <v>90</v>
      </c>
      <c r="C20" s="35">
        <v>3711</v>
      </c>
      <c r="D20" s="35">
        <v>4534</v>
      </c>
      <c r="E20" s="36">
        <f t="shared" si="0"/>
        <v>22.17731069792508</v>
      </c>
      <c r="F20" s="36">
        <f t="shared" si="2"/>
        <v>46.156978519800468</v>
      </c>
      <c r="G20" s="35">
        <v>23359</v>
      </c>
      <c r="H20" s="35">
        <v>27497</v>
      </c>
      <c r="I20" s="36">
        <f t="shared" si="1"/>
        <v>17.714799434907324</v>
      </c>
      <c r="J20" s="36">
        <f t="shared" si="3"/>
        <v>45.94165608500969</v>
      </c>
      <c r="K20" s="81"/>
      <c r="L20" s="35">
        <v>187664</v>
      </c>
      <c r="M20" s="36">
        <f t="shared" si="4"/>
        <v>48.113546164022523</v>
      </c>
      <c r="N20" s="15"/>
    </row>
    <row r="21" spans="1:14" ht="15.75">
      <c r="A21" s="12"/>
      <c r="B21" s="34" t="s">
        <v>71</v>
      </c>
      <c r="C21" s="35">
        <v>668</v>
      </c>
      <c r="D21" s="35">
        <v>962</v>
      </c>
      <c r="E21" s="36">
        <f t="shared" si="0"/>
        <v>44.011976047904191</v>
      </c>
      <c r="F21" s="36">
        <f t="shared" si="2"/>
        <v>9.7933421561641048</v>
      </c>
      <c r="G21" s="35">
        <v>5214</v>
      </c>
      <c r="H21" s="35">
        <v>5621</v>
      </c>
      <c r="I21" s="36">
        <f t="shared" si="1"/>
        <v>7.8059071729957852</v>
      </c>
      <c r="J21" s="36">
        <f t="shared" si="3"/>
        <v>9.3914990309429935</v>
      </c>
      <c r="K21" s="81"/>
      <c r="L21" s="35">
        <v>20755</v>
      </c>
      <c r="M21" s="36">
        <f t="shared" si="4"/>
        <v>5.3211945318989651</v>
      </c>
      <c r="N21" s="15"/>
    </row>
    <row r="22" spans="1:14" ht="15.75">
      <c r="A22" s="12"/>
      <c r="B22" s="40" t="s">
        <v>70</v>
      </c>
      <c r="C22" s="42">
        <f>SUM(C16:C21)</f>
        <v>9040</v>
      </c>
      <c r="D22" s="42">
        <f>SUM(D16:D21)</f>
        <v>9823</v>
      </c>
      <c r="E22" s="38">
        <f t="shared" si="0"/>
        <v>8.6615044247787552</v>
      </c>
      <c r="F22" s="38">
        <v>100</v>
      </c>
      <c r="G22" s="42">
        <f>SUM(G16:G21)</f>
        <v>60056</v>
      </c>
      <c r="H22" s="42">
        <f>SUM(H16:H21)</f>
        <v>59852</v>
      </c>
      <c r="I22" s="38">
        <f t="shared" si="1"/>
        <v>-0.33968296256826624</v>
      </c>
      <c r="J22" s="38">
        <v>100</v>
      </c>
      <c r="K22" s="4"/>
      <c r="L22" s="42">
        <f>SUM(L16:L21)</f>
        <v>390044</v>
      </c>
      <c r="M22" s="38">
        <f>SUM(M16:M21)</f>
        <v>100.00000000000001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2018-08-02T14:51:15Z</dcterms:modified>
</cp:coreProperties>
</file>