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M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N41" i="14" l="1"/>
  <c r="O39" i="14"/>
  <c r="N39" i="14"/>
  <c r="J39" i="14"/>
  <c r="I39" i="14"/>
  <c r="E39" i="14"/>
  <c r="D39" i="14"/>
  <c r="C39" i="14"/>
  <c r="N41" i="12" l="1"/>
  <c r="C39" i="12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I22" i="5" s="1"/>
  <c r="G22" i="5"/>
  <c r="D22" i="5"/>
  <c r="C22" i="5"/>
  <c r="I25" i="15" l="1"/>
  <c r="E25" i="15"/>
  <c r="E22" i="5"/>
  <c r="Q13" i="5"/>
  <c r="Q12" i="5"/>
  <c r="I24" i="15" l="1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I22" i="10" s="1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E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E23" i="4" l="1"/>
  <c r="I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O29" i="12" s="1"/>
  <c r="I29" i="12"/>
  <c r="J29" i="12" s="1"/>
  <c r="D29" i="12"/>
  <c r="E29" i="12" s="1"/>
  <c r="M25" i="15" l="1"/>
  <c r="P29" i="14"/>
  <c r="O29" i="14"/>
  <c r="K29" i="14"/>
  <c r="J29" i="14"/>
  <c r="F29" i="14"/>
  <c r="E29" i="14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22" i="5" l="1"/>
  <c r="F22" i="5"/>
  <c r="J23" i="4"/>
  <c r="F23" i="4"/>
  <c r="F48" i="6"/>
  <c r="J48" i="6"/>
  <c r="L50" i="7"/>
  <c r="M16" i="7" l="1"/>
  <c r="M49" i="7"/>
  <c r="M19" i="7"/>
  <c r="M23" i="7"/>
  <c r="M27" i="7"/>
  <c r="M31" i="7"/>
  <c r="M35" i="7"/>
  <c r="M39" i="7"/>
  <c r="M43" i="7"/>
  <c r="M47" i="7"/>
  <c r="M33" i="7"/>
  <c r="M41" i="7"/>
  <c r="M48" i="7"/>
  <c r="M20" i="7"/>
  <c r="M24" i="7"/>
  <c r="M28" i="7"/>
  <c r="M32" i="7"/>
  <c r="M36" i="7"/>
  <c r="M40" i="7"/>
  <c r="M44" i="7"/>
  <c r="M17" i="7"/>
  <c r="M21" i="7"/>
  <c r="M25" i="7"/>
  <c r="M29" i="7"/>
  <c r="M37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<sst xmlns="http://schemas.openxmlformats.org/spreadsheetml/2006/main" count="447" uniqueCount="317">
  <si>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</si>
  <si>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</si>
  <si>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</si>
  <si>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</si>
  <si>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</si>
  <si>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</si>
  <si>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</si>
  <si>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</si>
  <si>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</si>
  <si>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</si>
  <si>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</si>
  <si>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</si>
  <si>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</si>
  <si>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</si>
  <si>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</si>
  <si>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</si>
  <si>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</si>
  <si>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</si>
  <si>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</si>
  <si>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</si>
  <si>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</si>
  <si>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</si>
  <si>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</si>
  <si>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</si>
  <si>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</si>
  <si>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</si>
  <si>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</si>
  <si>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</si>
  <si>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</si>
  <si>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</si>
  <si>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</si>
  <si>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</si>
  <si>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</si>
  <si>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</si>
  <si>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</si>
  <si>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</si>
  <si>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</si>
  <si>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</si>
  <si>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</si>
  <si>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</si>
  <si>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</si>
  <si>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</si>
  <si>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</si>
  <si>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</si>
  <si>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</si>
  <si>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</si>
  <si>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</si>
  <si>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</si>
  <si>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</si>
  <si>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</si>
  <si>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</si>
  <si>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</si>
  <si>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</si>
  <si>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</si>
  <si>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</si>
  <si>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</si>
  <si>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</si>
  <si>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</si>
  <si>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</si>
  <si>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</si>
  <si>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</si>
  <si>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</si>
  <si>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</si>
  <si>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</si>
  <si>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</si>
  <si>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</si>
  <si>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</si>
  <si>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</si>
  <si>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</si>
  <si>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</si>
  <si>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</si>
  <si>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</si>
  <si>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</si>
  <si>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</si>
  <si>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</si>
  <si>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</si>
  <si>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</si>
  <si>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</si>
  <si>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</si>
  <si>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</si>
  <si>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</si>
  <si>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</si>
  <si>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</si>
  <si>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</si>
  <si>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</si>
  <si>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</si>
  <si>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</si>
  <si>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</si>
  <si>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</si>
  <si>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</si>
  <si>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</si>
  <si>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</si>
  <si>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</si>
  <si>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</si>
  <si>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</si>
  <si>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</si>
  <si>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</si>
  <si>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</si>
  <si>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</si>
  <si>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</si>
  <si>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</si>
  <si>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</si>
  <si>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</si>
  <si>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</si>
  <si>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</si>
  <si>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</si>
  <si>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</si>
  <si>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</si>
  <si>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</si>
  <si>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</si>
  <si>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</si>
  <si>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</si>
  <si>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</si>
  <si>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</si>
  <si>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</si>
  <si>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</si>
  <si>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</si>
  <si>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</si>
  <si>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</si>
  <si>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</si>
  <si>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</si>
  <si>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</si>
  <si>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</si>
  <si>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</si>
  <si>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</si>
  <si>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</si>
  <si>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</si>
  <si>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</si>
  <si>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</si>
  <si>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</si>
  <si>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</si>
  <si>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</si>
  <si>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</si>
  <si>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</si>
  <si>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</si>
  <si>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</si>
  <si>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</si>
  <si>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</si>
  <si>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</si>
  <si>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</si>
  <si>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</si>
  <si>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</si>
  <si>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</si>
  <si>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</si>
  <si>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</si>
  <si>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</si>
  <si>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</si>
  <si>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</si>
  <si>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</si>
  <si>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</si>
  <si>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</si>
  <si>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</si>
  <si>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</si>
  <si>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</si>
  <si>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</si>
  <si>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</si>
  <si>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</si>
  <si>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</si>
  <si>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</si>
  <si>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</si>
  <si>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</si>
  <si>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</si>
  <si>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</si>
  <si>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</si>
  <si>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</si>
  <si>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</si>
  <si>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</si>
  <si>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</si>
  <si>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</si>
  <si>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</si>
  <si>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</si>
  <si>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</si>
  <si>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</si>
  <si>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</si>
  <si>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</si>
  <si>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</si>
  <si>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</si>
  <si>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</si>
  <si>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</si>
  <si>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</si>
  <si>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</si>
  <si>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</si>
  <si>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</si>
  <si>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</si>
  <si>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</si>
  <si>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</si>
  <si>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</si>
  <si>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</si>
  <si>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</si>
  <si>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</si>
  <si>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</si>
  <si>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</si>
  <si>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</si>
  <si>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</si>
  <si>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</si>
  <si>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</si>
  <si>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</si>
  <si>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</si>
  <si>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</si>
  <si>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</si>
  <si>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</si>
  <si>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</si>
  <si>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</si>
  <si>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</si>
  <si>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</si>
  <si>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</si>
  <si>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</si>
  <si>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</si>
  <si>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</si>
  <si>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</si>
  <si>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</si>
  <si>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</si>
  <si>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</si>
  <si>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</si>
  <si>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</si>
  <si>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</si>
  <si>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</si>
  <si>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</si>
  <si>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</si>
  <si>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</si>
  <si>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</si>
  <si>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</si>
  <si>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</si>
  <si>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</si>
  <si>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</si>
  <si>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</si>
  <si>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</si>
  <si>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</si>
  <si>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</si>
  <si>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</si>
  <si>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</si>
  <si>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</si>
  <si>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</si>
  <si>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</si>
  <si>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</si>
  <si>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</si>
  <si>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</si>
  <si>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</si>
  <si>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</si>
  <si>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</si>
  <si>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</si>
  <si>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</si>
  <si>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</si>
  <si>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</si>
  <si>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</si>
  <si>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</si>
  <si>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</si>
  <si>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</si>
  <si>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</si>
  <si>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</si>
  <si>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</si>
  <si>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</si>
  <si>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</si>
  <si>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</si>
  <si>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</si>
  <si>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</si>
  <si>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</si>
  <si>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</si>
  <si>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</si>
  <si>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</si>
  <si>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</si>
  <si>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</si>
  <si>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</si>
  <si>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</si>
  <si>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</si>
  <si>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</si>
  <si>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</si>
  <si>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</si>
  <si>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</si>
  <si>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</si>
  <si>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</si>
  <si>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</si>
  <si>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</si>
  <si>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</si>
  <si>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</si>
  <si>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</si>
  <si>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</si>
  <si>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</si>
  <si>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</si>
  <si>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</si>
  <si>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</si>
  <si>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</si>
  <si>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</si>
  <si>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</si>
  <si>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</si>
  <si>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</si>
  <si>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</si>
  <si>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</si>
  <si>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</si>
  <si>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</si>
  <si>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</si>
  <si>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</si>
  <si>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</si>
  <si>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</si>
  <si>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</si>
  <si>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</si>
  <si>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</si>
  <si>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</si>
  <si>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</si>
  <si>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</si>
  <si>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Mayo de 2017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</si>
  <si>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</si>
  <si>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</si>
  <si>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</si>
  <si>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</si>
  <si>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</si>
  <si>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</si>
  <si>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</si>
  <si>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</si>
  <si>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</si>
  <si>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</si>
  <si>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*Esta información corresponde a 93 Prestadores que actualmente hacen uso del Sistema de Información</t>
  </si>
  <si>
    <t>Julio de 2017</t>
  </si>
  <si>
    <t>2013-2017</t>
  </si>
  <si>
    <t>Mayo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</si>
  <si>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Mayo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</si>
  <si>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Mayo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</si>
</sst>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4289</c:v>
                </c:pt>
                <c:pt idx="1">
                  <c:v>10068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1878</c:v>
                </c:pt>
                <c:pt idx="1">
                  <c:v>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2411</c:v>
                </c:pt>
                <c:pt idx="1">
                  <c:v>5367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2102</c:v>
                </c:pt>
                <c:pt idx="1">
                  <c:v>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1648</c:v>
                </c:pt>
                <c:pt idx="1">
                  <c:v>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523</c:v>
                </c:pt>
                <c:pt idx="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ct Inmobiliari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Servi, comunales, soc y person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308</v>
      </c>
      <c r="C7" s="92"/>
      <c r="D7" s="92"/>
      <c r="E7" s="92"/>
      <c r="F7" s="92"/>
      <c r="G7" s="15"/>
    </row>
    <row r="8" spans="1:16" ht="15.75" customHeight="1">
      <c r="A8" s="12"/>
      <c r="B8" s="92" t="s">
        <v>309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311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228</v>
      </c>
      <c r="C30" s="45" t="s">
        <v>300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15</v>
      </c>
      <c r="D16" s="35">
        <v>45</v>
      </c>
      <c r="E16" s="36">
        <f t="shared" ref="E16:E25" si="0">IF(ISBLANK(D16),"",(IFERROR(((D16/C16-1)*100),"")))</f>
        <v>200</v>
      </c>
      <c r="F16" s="36">
        <f t="shared" ref="F16:F24" si="1">+(D16*100)/$D$25</f>
        <v>0.44696066746126339</v>
      </c>
      <c r="G16" s="35">
        <v>94</v>
      </c>
      <c r="H16" s="35">
        <v>184</v>
      </c>
      <c r="I16" s="36">
        <f t="shared" ref="I16:I25" si="2">IF(ISBLANK(H16),"",(IFERROR(((H16/G16-1)*100),"")))</f>
        <v>95.744680851063819</v>
      </c>
      <c r="J16" s="36">
        <f t="shared" ref="J16:J24" si="3">+(H16*100)/$H$25</f>
        <v>0.45369365815169149</v>
      </c>
      <c r="K16" s="81"/>
      <c r="L16" s="35">
        <v>1224</v>
      </c>
      <c r="M16" s="36">
        <f t="shared" ref="M16:M24" si="4">+(L16*100)/$L$25</f>
        <v>0.46495020018689176</v>
      </c>
      <c r="N16" s="15"/>
    </row>
    <row r="17" spans="1:14" ht="15.75">
      <c r="A17" s="12"/>
      <c r="B17" s="34" t="s">
        <v>288</v>
      </c>
      <c r="C17" s="35">
        <v>11</v>
      </c>
      <c r="D17" s="35">
        <v>22</v>
      </c>
      <c r="E17" s="36">
        <f t="shared" si="0"/>
        <v>100</v>
      </c>
      <c r="F17" s="36">
        <f t="shared" si="1"/>
        <v>0.21851410409217323</v>
      </c>
      <c r="G17" s="35">
        <v>74</v>
      </c>
      <c r="H17" s="35">
        <v>123</v>
      </c>
      <c r="I17" s="36">
        <f t="shared" si="2"/>
        <v>66.21621621621621</v>
      </c>
      <c r="J17" s="36">
        <f t="shared" si="3"/>
        <v>0.30328434756879374</v>
      </c>
      <c r="K17" s="81"/>
      <c r="L17" s="35">
        <v>927</v>
      </c>
      <c r="M17" s="36">
        <f t="shared" si="4"/>
        <v>0.35213140161213125</v>
      </c>
      <c r="N17" s="15"/>
    </row>
    <row r="18" spans="1:14" ht="15.75">
      <c r="A18" s="12"/>
      <c r="B18" s="34" t="s">
        <v>289</v>
      </c>
      <c r="C18" s="35">
        <v>51</v>
      </c>
      <c r="D18" s="35">
        <v>111</v>
      </c>
      <c r="E18" s="36">
        <f t="shared" si="0"/>
        <v>117.64705882352939</v>
      </c>
      <c r="F18" s="36">
        <f t="shared" si="1"/>
        <v>1.102502979737783</v>
      </c>
      <c r="G18" s="35">
        <v>310</v>
      </c>
      <c r="H18" s="35">
        <v>765</v>
      </c>
      <c r="I18" s="36">
        <f t="shared" si="2"/>
        <v>146.7741935483871</v>
      </c>
      <c r="J18" s="36">
        <f t="shared" si="3"/>
        <v>1.8862806982937173</v>
      </c>
      <c r="K18" s="81"/>
      <c r="L18" s="35">
        <v>4357</v>
      </c>
      <c r="M18" s="36">
        <f t="shared" si="4"/>
        <v>1.6550555737044832</v>
      </c>
      <c r="N18" s="15"/>
    </row>
    <row r="19" spans="1:14" ht="15.75">
      <c r="A19" s="12"/>
      <c r="B19" s="34" t="s">
        <v>290</v>
      </c>
      <c r="C19" s="35">
        <v>65</v>
      </c>
      <c r="D19" s="35">
        <v>158</v>
      </c>
      <c r="E19" s="36">
        <f t="shared" si="0"/>
        <v>143.07692307692307</v>
      </c>
      <c r="F19" s="36">
        <f t="shared" si="1"/>
        <v>1.5693285657528804</v>
      </c>
      <c r="G19" s="35">
        <v>279</v>
      </c>
      <c r="H19" s="35">
        <v>601</v>
      </c>
      <c r="I19" s="36">
        <f t="shared" si="2"/>
        <v>115.41218637992831</v>
      </c>
      <c r="J19" s="36">
        <f t="shared" si="3"/>
        <v>1.4819015682019923</v>
      </c>
      <c r="K19" s="81"/>
      <c r="L19" s="35">
        <v>3718</v>
      </c>
      <c r="M19" s="36">
        <f t="shared" si="4"/>
        <v>1.4123242191951499</v>
      </c>
      <c r="N19" s="15"/>
    </row>
    <row r="20" spans="1:14" ht="15.75">
      <c r="A20" s="12"/>
      <c r="B20" s="34" t="s">
        <v>291</v>
      </c>
      <c r="C20" s="35">
        <v>102</v>
      </c>
      <c r="D20" s="35">
        <v>192</v>
      </c>
      <c r="E20" s="36">
        <f t="shared" si="0"/>
        <v>88.235294117647058</v>
      </c>
      <c r="F20" s="36">
        <f t="shared" si="1"/>
        <v>1.9070321811680573</v>
      </c>
      <c r="G20" s="35">
        <v>491</v>
      </c>
      <c r="H20" s="35">
        <v>847</v>
      </c>
      <c r="I20" s="36">
        <f t="shared" si="2"/>
        <v>72.505091649694492</v>
      </c>
      <c r="J20" s="36">
        <f t="shared" si="3"/>
        <v>2.08847026333958</v>
      </c>
      <c r="K20" s="81"/>
      <c r="L20" s="35">
        <v>6530</v>
      </c>
      <c r="M20" s="36">
        <f t="shared" si="4"/>
        <v>2.4804941235460811</v>
      </c>
      <c r="N20" s="15"/>
    </row>
    <row r="21" spans="1:14" ht="15" customHeight="1">
      <c r="A21" s="12"/>
      <c r="B21" s="34" t="s">
        <v>292</v>
      </c>
      <c r="C21" s="35">
        <v>357</v>
      </c>
      <c r="D21" s="35">
        <v>544</v>
      </c>
      <c r="E21" s="36">
        <f t="shared" si="0"/>
        <v>52.380952380952372</v>
      </c>
      <c r="F21" s="36">
        <f t="shared" si="1"/>
        <v>5.4032578466428287</v>
      </c>
      <c r="G21" s="35">
        <v>1699</v>
      </c>
      <c r="H21" s="35">
        <v>2388</v>
      </c>
      <c r="I21" s="36">
        <f t="shared" si="2"/>
        <v>40.553266627427909</v>
      </c>
      <c r="J21" s="36">
        <f t="shared" si="3"/>
        <v>5.8881546503599962</v>
      </c>
      <c r="K21" s="81"/>
      <c r="L21" s="35">
        <v>20428</v>
      </c>
      <c r="M21" s="36">
        <f t="shared" si="4"/>
        <v>7.7598061188054119</v>
      </c>
      <c r="N21" s="15"/>
    </row>
    <row r="22" spans="1:14" ht="15.75">
      <c r="A22" s="12"/>
      <c r="B22" s="34" t="s">
        <v>293</v>
      </c>
      <c r="C22" s="35">
        <v>224</v>
      </c>
      <c r="D22" s="35">
        <v>390</v>
      </c>
      <c r="E22" s="36">
        <f t="shared" si="0"/>
        <v>74.107142857142861</v>
      </c>
      <c r="F22" s="36">
        <f t="shared" si="1"/>
        <v>3.8736591179976161</v>
      </c>
      <c r="G22" s="35">
        <v>1088</v>
      </c>
      <c r="H22" s="35">
        <v>1691</v>
      </c>
      <c r="I22" s="36">
        <f t="shared" si="2"/>
        <v>55.422794117647058</v>
      </c>
      <c r="J22" s="36">
        <f t="shared" si="3"/>
        <v>4.1695433474701646</v>
      </c>
      <c r="K22" s="81"/>
      <c r="L22" s="35">
        <v>13869</v>
      </c>
      <c r="M22" s="36">
        <f t="shared" si="4"/>
        <v>5.2682960182941194</v>
      </c>
      <c r="N22" s="15"/>
    </row>
    <row r="23" spans="1:14" ht="15.75">
      <c r="A23" s="12"/>
      <c r="B23" s="34" t="s">
        <v>294</v>
      </c>
      <c r="C23" s="35">
        <v>11</v>
      </c>
      <c r="D23" s="35">
        <v>14</v>
      </c>
      <c r="E23" s="36">
        <f t="shared" si="0"/>
        <v>27.27272727272727</v>
      </c>
      <c r="F23" s="36">
        <f t="shared" si="1"/>
        <v>0.1390544298768375</v>
      </c>
      <c r="G23" s="35">
        <v>52</v>
      </c>
      <c r="H23" s="35">
        <v>82</v>
      </c>
      <c r="I23" s="36">
        <f t="shared" si="2"/>
        <v>57.692307692307686</v>
      </c>
      <c r="J23" s="36">
        <f t="shared" si="3"/>
        <v>0.20218956504586252</v>
      </c>
      <c r="K23" s="81"/>
      <c r="L23" s="35">
        <v>670</v>
      </c>
      <c r="M23" s="36">
        <f t="shared" si="4"/>
        <v>0.25450705402387047</v>
      </c>
      <c r="N23" s="15"/>
    </row>
    <row r="24" spans="1:14" ht="15.75">
      <c r="A24" s="12"/>
      <c r="B24" s="34" t="s">
        <v>295</v>
      </c>
      <c r="C24" s="35">
        <v>3453</v>
      </c>
      <c r="D24" s="35">
        <v>8592</v>
      </c>
      <c r="E24" s="36">
        <f t="shared" si="0"/>
        <v>148.82710686359687</v>
      </c>
      <c r="F24" s="36">
        <f t="shared" si="1"/>
        <v>85.339690107270556</v>
      </c>
      <c r="G24" s="35">
        <v>15202</v>
      </c>
      <c r="H24" s="35">
        <v>33875</v>
      </c>
      <c r="I24" s="36">
        <f t="shared" si="2"/>
        <v>122.83252203657415</v>
      </c>
      <c r="J24" s="36">
        <f t="shared" si="3"/>
        <v>83.526481901568204</v>
      </c>
      <c r="K24" s="81"/>
      <c r="L24" s="35">
        <v>211531</v>
      </c>
      <c r="M24" s="36">
        <f t="shared" si="4"/>
        <v>80.35243529063186</v>
      </c>
      <c r="N24" s="15"/>
    </row>
    <row r="25" spans="1:14" ht="15.75">
      <c r="A25" s="12"/>
      <c r="B25" s="40" t="s">
        <v>70</v>
      </c>
      <c r="C25" s="37">
        <f>SUM(C16:C24)</f>
        <v>4289</v>
      </c>
      <c r="D25" s="37">
        <f>SUM(D16:D24)</f>
        <v>10068</v>
      </c>
      <c r="E25" s="38">
        <f t="shared" si="0"/>
        <v>134.74003264164142</v>
      </c>
      <c r="F25" s="37">
        <f>SUM(F16:F24)</f>
        <v>100</v>
      </c>
      <c r="G25" s="37">
        <f t="shared" ref="G25:H25" si="5">SUM(G16:G24)</f>
        <v>19289</v>
      </c>
      <c r="H25" s="37">
        <f t="shared" si="5"/>
        <v>40556</v>
      </c>
      <c r="I25" s="38">
        <f t="shared" si="2"/>
        <v>110.25454922494684</v>
      </c>
      <c r="J25" s="37">
        <f>SUM(J16:J24)</f>
        <v>100</v>
      </c>
      <c r="K25" s="4"/>
      <c r="L25" s="37">
        <f t="shared" ref="L25:M25" si="6">SUM(L16:L24)</f>
        <v>263254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6" sqref="P16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310</v>
      </c>
      <c r="G14" s="69"/>
      <c r="H14" s="96" t="s">
        <v>268</v>
      </c>
      <c r="I14" s="96"/>
      <c r="J14" s="94" t="s">
        <v>253</v>
      </c>
      <c r="K14" s="95" t="s">
        <v>310</v>
      </c>
      <c r="L14" s="32"/>
      <c r="M14" s="96" t="s">
        <v>268</v>
      </c>
      <c r="N14" s="96"/>
      <c r="O14" s="94" t="s">
        <v>253</v>
      </c>
      <c r="P14" s="95" t="s">
        <v>310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102">
        <v>10068</v>
      </c>
      <c r="E21" s="103">
        <f t="shared" ref="E21:E29" si="3">IF(ISBLANK(D21),"",(IFERROR(((D21/C21-1)*100),"")))</f>
        <v>134.74003264164142</v>
      </c>
      <c r="F21" s="102">
        <v>263254</v>
      </c>
      <c r="G21" s="69"/>
      <c r="H21" s="35">
        <v>1878</v>
      </c>
      <c r="I21" s="102">
        <v>4701</v>
      </c>
      <c r="J21" s="103">
        <f t="shared" ref="J21:J29" si="4">IF(ISBLANK(I21),"",(IFERROR(((I21/H21-1)*100),"")))</f>
        <v>150.31948881789137</v>
      </c>
      <c r="K21" s="102">
        <v>109702</v>
      </c>
      <c r="L21" s="32"/>
      <c r="M21" s="35">
        <v>2411</v>
      </c>
      <c r="N21" s="102">
        <v>5367</v>
      </c>
      <c r="O21" s="103">
        <f t="shared" ref="O21:O29" si="5">IF(ISBLANK(N21),"",(IFERROR(((N21/M21-1)*100),"")))</f>
        <v>122.60472832849439</v>
      </c>
      <c r="P21" s="102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35"/>
      <c r="E22" s="36" t="str">
        <f t="shared" si="3"/>
        <v/>
      </c>
      <c r="F22" s="35"/>
      <c r="G22" s="69"/>
      <c r="H22" s="35">
        <v>2421</v>
      </c>
      <c r="I22" s="35"/>
      <c r="J22" s="36" t="str">
        <f t="shared" si="4"/>
        <v/>
      </c>
      <c r="K22" s="35"/>
      <c r="L22" s="32"/>
      <c r="M22" s="35">
        <v>3528</v>
      </c>
      <c r="N22" s="35"/>
      <c r="O22" s="36" t="str">
        <f t="shared" si="5"/>
        <v/>
      </c>
      <c r="P22" s="35"/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35"/>
      <c r="E23" s="36" t="str">
        <f t="shared" si="3"/>
        <v/>
      </c>
      <c r="F23" s="35"/>
      <c r="G23" s="69"/>
      <c r="H23" s="35">
        <v>3862</v>
      </c>
      <c r="I23" s="35"/>
      <c r="J23" s="36" t="str">
        <f t="shared" si="4"/>
        <v/>
      </c>
      <c r="K23" s="35"/>
      <c r="L23" s="32"/>
      <c r="M23" s="35">
        <v>5497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35"/>
      <c r="E24" s="36" t="str">
        <f t="shared" si="3"/>
        <v/>
      </c>
      <c r="F24" s="35"/>
      <c r="G24" s="69"/>
      <c r="H24" s="35">
        <v>5749</v>
      </c>
      <c r="I24" s="35"/>
      <c r="J24" s="36" t="str">
        <f t="shared" si="4"/>
        <v/>
      </c>
      <c r="K24" s="35"/>
      <c r="L24" s="32"/>
      <c r="M24" s="35">
        <v>8156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/>
      <c r="E25" s="36" t="str">
        <f t="shared" si="3"/>
        <v/>
      </c>
      <c r="F25" s="35"/>
      <c r="G25" s="69"/>
      <c r="H25" s="35">
        <v>4199</v>
      </c>
      <c r="I25" s="35"/>
      <c r="J25" s="36" t="str">
        <f t="shared" si="4"/>
        <v/>
      </c>
      <c r="K25" s="35"/>
      <c r="L25" s="32"/>
      <c r="M25" s="35">
        <v>5388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35"/>
      <c r="E26" s="36" t="str">
        <f t="shared" si="3"/>
        <v/>
      </c>
      <c r="F26" s="35"/>
      <c r="G26" s="69"/>
      <c r="H26" s="35">
        <v>3614</v>
      </c>
      <c r="I26" s="35"/>
      <c r="J26" s="36" t="str">
        <f t="shared" si="4"/>
        <v/>
      </c>
      <c r="K26" s="35"/>
      <c r="L26" s="32"/>
      <c r="M26" s="35">
        <v>4751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35"/>
      <c r="E27" s="36" t="str">
        <f t="shared" si="3"/>
        <v/>
      </c>
      <c r="F27" s="35"/>
      <c r="G27" s="69"/>
      <c r="H27" s="35">
        <v>3374</v>
      </c>
      <c r="I27" s="35"/>
      <c r="J27" s="36" t="str">
        <f t="shared" si="4"/>
        <v/>
      </c>
      <c r="K27" s="35"/>
      <c r="L27" s="32"/>
      <c r="M27" s="35">
        <v>4162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35"/>
      <c r="E28" s="36" t="str">
        <f t="shared" si="3"/>
        <v/>
      </c>
      <c r="F28" s="35"/>
      <c r="G28" s="69"/>
      <c r="H28" s="35">
        <v>2471</v>
      </c>
      <c r="I28" s="35"/>
      <c r="J28" s="36" t="str">
        <f t="shared" si="4"/>
        <v/>
      </c>
      <c r="K28" s="35"/>
      <c r="L28" s="32"/>
      <c r="M28" s="35">
        <v>3020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40556</v>
      </c>
      <c r="E29" s="77">
        <f t="shared" si="3"/>
        <v>-48.973968621431538</v>
      </c>
      <c r="F29" s="78"/>
      <c r="G29" s="82"/>
      <c r="H29" s="78">
        <f>SUM(H17:H28)</f>
        <v>33642</v>
      </c>
      <c r="I29" s="78">
        <f>SUM(I17:I28)</f>
        <v>17755</v>
      </c>
      <c r="J29" s="77">
        <f t="shared" si="4"/>
        <v>-47.223708459663513</v>
      </c>
      <c r="K29" s="78"/>
      <c r="L29" s="82"/>
      <c r="M29" s="78">
        <f>SUM(M17:M28)</f>
        <v>45839</v>
      </c>
      <c r="N29" s="78">
        <f>SUM(N17:N28)</f>
        <v>22801</v>
      </c>
      <c r="O29" s="77">
        <f t="shared" si="5"/>
        <v>-50.258513492877242</v>
      </c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SUM(C17:C21)</f>
        <v>19289</v>
      </c>
      <c r="D32" s="78">
        <f>SUM(D17:D21)</f>
        <v>40556</v>
      </c>
      <c r="E32" s="77">
        <f>(D32/C32-1)*100</f>
        <v>110.25454922494684</v>
      </c>
      <c r="G32" s="21"/>
      <c r="H32" s="78">
        <f>SUM(H17:H21)</f>
        <v>7952</v>
      </c>
      <c r="I32" s="78">
        <f>SUM(I17:I21)</f>
        <v>17755</v>
      </c>
      <c r="J32" s="77">
        <f>(I32/H32-1)*100</f>
        <v>123.27716297786719</v>
      </c>
      <c r="K32" s="21"/>
      <c r="L32" s="21"/>
      <c r="M32" s="78">
        <f>SUM(M17:M21)</f>
        <v>11337</v>
      </c>
      <c r="N32" s="78">
        <f>SUM(N17:N21)</f>
        <v>22801</v>
      </c>
      <c r="O32" s="77">
        <f>(N32/M32-1)*100</f>
        <v>101.12022580929701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110.25454922494684</v>
      </c>
      <c r="E33" s="21"/>
      <c r="F33" s="79"/>
      <c r="G33" s="21"/>
      <c r="H33" s="79"/>
      <c r="I33" s="77">
        <f>(I32/H32-1)*100</f>
        <v>123.27716297786719</v>
      </c>
      <c r="J33" s="21"/>
      <c r="K33" s="21"/>
      <c r="L33" s="21"/>
      <c r="M33" s="79"/>
      <c r="N33" s="77">
        <f>(N32/M32-1)*100</f>
        <v>101.12022580929701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4">
        <f>C21</f>
        <v>4289</v>
      </c>
      <c r="E40" s="84">
        <f>D21</f>
        <v>10068</v>
      </c>
      <c r="F40" s="21"/>
      <c r="G40" s="21"/>
      <c r="H40" s="21" t="s">
        <v>303</v>
      </c>
      <c r="I40" s="84">
        <f>H21</f>
        <v>1878</v>
      </c>
      <c r="J40" s="84">
        <f>I21</f>
        <v>4701</v>
      </c>
      <c r="K40" s="21"/>
      <c r="L40" s="21"/>
      <c r="M40" s="21" t="s">
        <v>303</v>
      </c>
      <c r="N40" s="84">
        <f>M21</f>
        <v>2411</v>
      </c>
      <c r="O40" s="84">
        <f>N21</f>
        <v>5367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B21</f>
        <v xml:space="preserve">  Mayo</v>
      </c>
      <c r="E41" s="21"/>
      <c r="F41" s="21"/>
      <c r="G41" s="21"/>
      <c r="H41" s="21" t="s">
        <v>304</v>
      </c>
      <c r="I41" s="21" t="str">
        <f>B21</f>
        <v xml:space="preserve">  Mayo</v>
      </c>
      <c r="J41" s="21"/>
      <c r="K41" s="21"/>
      <c r="L41" s="21"/>
      <c r="M41" s="21" t="str">
        <f>B21</f>
        <v xml:space="preserve">  Mayo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310</v>
      </c>
      <c r="H14" s="96" t="s">
        <v>268</v>
      </c>
      <c r="I14" s="96"/>
      <c r="J14" s="94" t="s">
        <v>253</v>
      </c>
      <c r="K14" s="95" t="s">
        <v>310</v>
      </c>
      <c r="L14" s="32"/>
      <c r="M14" s="96" t="s">
        <v>268</v>
      </c>
      <c r="N14" s="96"/>
      <c r="O14" s="94" t="s">
        <v>253</v>
      </c>
      <c r="P14" s="95" t="s">
        <v>310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102">
        <v>5032</v>
      </c>
      <c r="E21" s="103">
        <f t="shared" ref="E21:E29" si="3">IF(ISBLANK(D21),"",(IFERROR(((D21/C21-1)*100),"")))</f>
        <v>139.39105613701236</v>
      </c>
      <c r="F21" s="102">
        <v>127767</v>
      </c>
      <c r="G21" s="69"/>
      <c r="H21" s="35">
        <v>1648</v>
      </c>
      <c r="I21" s="102">
        <v>3547</v>
      </c>
      <c r="J21" s="103">
        <f t="shared" ref="J21:J29" si="4">IF(ISBLANK(I21),"",(IFERROR(((I21/H21-1)*100),"")))</f>
        <v>115.23058252427182</v>
      </c>
      <c r="K21" s="102">
        <v>101427</v>
      </c>
      <c r="L21" s="32"/>
      <c r="M21" s="35">
        <v>523</v>
      </c>
      <c r="N21" s="102">
        <v>1328</v>
      </c>
      <c r="O21" s="103">
        <f t="shared" ref="O21:O29" si="5">IF(ISBLANK(N21),"",(IFERROR(((N21/M21-1)*100),"")))</f>
        <v>153.91969407265776</v>
      </c>
      <c r="P21" s="102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35"/>
      <c r="E22" s="36" t="str">
        <f t="shared" si="3"/>
        <v/>
      </c>
      <c r="F22" s="35"/>
      <c r="G22" s="69"/>
      <c r="H22" s="35">
        <v>2203</v>
      </c>
      <c r="I22" s="35"/>
      <c r="J22" s="36" t="str">
        <f t="shared" si="4"/>
        <v/>
      </c>
      <c r="K22" s="35"/>
      <c r="L22" s="32"/>
      <c r="M22" s="35">
        <v>706</v>
      </c>
      <c r="N22" s="35"/>
      <c r="O22" s="36" t="str">
        <f t="shared" si="5"/>
        <v/>
      </c>
      <c r="P22" s="35"/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35"/>
      <c r="E23" s="36" t="str">
        <f t="shared" si="3"/>
        <v/>
      </c>
      <c r="F23" s="35"/>
      <c r="G23" s="69"/>
      <c r="H23" s="35">
        <v>3465</v>
      </c>
      <c r="I23" s="35"/>
      <c r="J23" s="36" t="str">
        <f t="shared" si="4"/>
        <v/>
      </c>
      <c r="K23" s="35"/>
      <c r="L23" s="32"/>
      <c r="M23" s="35">
        <v>1202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35"/>
      <c r="E24" s="36" t="str">
        <f t="shared" si="3"/>
        <v/>
      </c>
      <c r="F24" s="35"/>
      <c r="G24" s="69"/>
      <c r="H24" s="35">
        <v>5261</v>
      </c>
      <c r="I24" s="35"/>
      <c r="J24" s="36" t="str">
        <f t="shared" si="4"/>
        <v/>
      </c>
      <c r="K24" s="35"/>
      <c r="L24" s="32"/>
      <c r="M24" s="35">
        <v>1560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/>
      <c r="E25" s="36" t="str">
        <f t="shared" si="3"/>
        <v/>
      </c>
      <c r="F25" s="35"/>
      <c r="G25" s="69"/>
      <c r="H25" s="35">
        <v>3688</v>
      </c>
      <c r="I25" s="35"/>
      <c r="J25" s="36" t="str">
        <f t="shared" si="4"/>
        <v/>
      </c>
      <c r="K25" s="35"/>
      <c r="L25" s="32"/>
      <c r="M25" s="35">
        <v>1198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35"/>
      <c r="E26" s="36" t="str">
        <f t="shared" si="3"/>
        <v/>
      </c>
      <c r="F26" s="35"/>
      <c r="G26" s="69"/>
      <c r="H26" s="35">
        <v>3175</v>
      </c>
      <c r="I26" s="35"/>
      <c r="J26" s="36" t="str">
        <f t="shared" si="4"/>
        <v/>
      </c>
      <c r="K26" s="35"/>
      <c r="L26" s="32"/>
      <c r="M26" s="35">
        <v>1083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35"/>
      <c r="E27" s="36" t="str">
        <f t="shared" si="3"/>
        <v/>
      </c>
      <c r="F27" s="35"/>
      <c r="G27" s="69"/>
      <c r="H27" s="35">
        <v>2790</v>
      </c>
      <c r="I27" s="35"/>
      <c r="J27" s="36" t="str">
        <f t="shared" si="4"/>
        <v/>
      </c>
      <c r="K27" s="35"/>
      <c r="L27" s="32"/>
      <c r="M27" s="35">
        <v>1054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35"/>
      <c r="E28" s="36" t="str">
        <f t="shared" si="3"/>
        <v/>
      </c>
      <c r="F28" s="35"/>
      <c r="G28" s="69"/>
      <c r="H28" s="35">
        <v>1989</v>
      </c>
      <c r="I28" s="35"/>
      <c r="J28" s="36" t="str">
        <f t="shared" si="4"/>
        <v/>
      </c>
      <c r="K28" s="35"/>
      <c r="L28" s="32"/>
      <c r="M28" s="35">
        <v>750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20757</v>
      </c>
      <c r="E29" s="77">
        <f t="shared" si="3"/>
        <v>-47.650752818340017</v>
      </c>
      <c r="F29" s="78">
        <f t="shared" ref="F29" si="6">IF(ISBLANK(D29),"",(IFERROR(((D29+F28)),"")))</f>
        <v>20757</v>
      </c>
      <c r="G29" s="82"/>
      <c r="H29" s="78">
        <f>SUM(H17:H28)</f>
        <v>29599</v>
      </c>
      <c r="I29" s="78">
        <f>SUM(I17:I28)</f>
        <v>14288</v>
      </c>
      <c r="J29" s="77">
        <f t="shared" si="4"/>
        <v>-51.728098922260891</v>
      </c>
      <c r="K29" s="78">
        <f t="shared" ref="K29" si="7">IF(ISBLANK(I29),"",(IFERROR(((I29+K28)),"")))</f>
        <v>14288</v>
      </c>
      <c r="L29" s="82"/>
      <c r="M29" s="78">
        <f>SUM(M17:M28)</f>
        <v>9476</v>
      </c>
      <c r="N29" s="78">
        <f>SUM(N17:N28)</f>
        <v>4853</v>
      </c>
      <c r="O29" s="77">
        <f t="shared" si="5"/>
        <v>-48.786407766990294</v>
      </c>
      <c r="P29" s="78">
        <f t="shared" ref="P29" si="8">IF(ISBLANK(N29),"",(IFERROR(((N29+P28)),"")))</f>
        <v>4853</v>
      </c>
      <c r="Q29" s="90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SUM(C17:C21)</f>
        <v>10277</v>
      </c>
      <c r="D32" s="78">
        <f>SUM(D17:D21)</f>
        <v>20757</v>
      </c>
      <c r="E32" s="77">
        <f>(D32/C32-1)*100</f>
        <v>101.97528461613312</v>
      </c>
      <c r="G32" s="21"/>
      <c r="H32" s="78">
        <f>SUM(H17:H21)</f>
        <v>7028</v>
      </c>
      <c r="I32" s="78">
        <f>SUM(I17:I21)</f>
        <v>14288</v>
      </c>
      <c r="J32" s="77">
        <f>(I32/H32-1)*100</f>
        <v>103.30108138873078</v>
      </c>
      <c r="K32" s="21"/>
      <c r="L32" s="21"/>
      <c r="M32" s="78">
        <f>SUM(M17:M21)</f>
        <v>1923</v>
      </c>
      <c r="N32" s="78">
        <f>SUM(N17:N21)</f>
        <v>4853</v>
      </c>
      <c r="O32" s="77">
        <f>(N32/M32-1)*100</f>
        <v>152.36609464378574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101.97528461613312</v>
      </c>
      <c r="E33" s="21"/>
      <c r="F33" s="79"/>
      <c r="G33" s="21"/>
      <c r="H33" s="79"/>
      <c r="I33" s="77">
        <f>(I32/H32-1)*100</f>
        <v>103.30108138873078</v>
      </c>
      <c r="J33" s="21"/>
      <c r="K33" s="21"/>
      <c r="L33" s="21"/>
      <c r="M33" s="79"/>
      <c r="N33" s="77">
        <f>(N32/M32-1)*100</f>
        <v>152.36609464378574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4">
        <f>C21</f>
        <v>2102</v>
      </c>
      <c r="E40" s="84">
        <f>D21</f>
        <v>5032</v>
      </c>
      <c r="F40" s="21"/>
      <c r="G40" s="21"/>
      <c r="H40" s="21" t="s">
        <v>303</v>
      </c>
      <c r="I40" s="84">
        <f>H21</f>
        <v>1648</v>
      </c>
      <c r="J40" s="84">
        <f>I21</f>
        <v>3547</v>
      </c>
      <c r="K40" s="21"/>
      <c r="L40" s="21"/>
      <c r="M40" s="21" t="s">
        <v>303</v>
      </c>
      <c r="N40" s="84">
        <f>M21</f>
        <v>523</v>
      </c>
      <c r="O40" s="84">
        <f>N21</f>
        <v>1328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B21</f>
        <v xml:space="preserve">  Mayo</v>
      </c>
      <c r="E41" s="21"/>
      <c r="F41" s="21"/>
      <c r="G41" s="21"/>
      <c r="H41" s="21" t="s">
        <v>304</v>
      </c>
      <c r="I41" s="21" t="str">
        <f>B21</f>
        <v xml:space="preserve">  Mayo</v>
      </c>
      <c r="J41" s="21"/>
      <c r="K41" s="21"/>
      <c r="L41" s="21"/>
      <c r="M41" s="21" t="str">
        <f>B21</f>
        <v xml:space="preserve">  Mayo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0</v>
      </c>
      <c r="D16" s="35">
        <v>6</v>
      </c>
      <c r="E16" s="36" t="str">
        <f t="shared" ref="E16:E50" si="0">IF(ISBLANK(D16),"",(IFERROR(((D16/C16-1)*100),"")))</f>
        <v/>
      </c>
      <c r="F16" s="36">
        <f>+(D16*100)/$D$50</f>
        <v>5.959475566150179E-2</v>
      </c>
      <c r="G16" s="35">
        <v>3</v>
      </c>
      <c r="H16" s="35">
        <v>13</v>
      </c>
      <c r="I16" s="36">
        <f t="shared" ref="I16:I50" si="1">IF(ISBLANK(H16),"",(IFERROR(((H16/G16-1)*100),"")))</f>
        <v>333.33333333333331</v>
      </c>
      <c r="J16" s="36">
        <f>+(H16*100)/$H$50</f>
        <v>3.20544432389782E-2</v>
      </c>
      <c r="K16" s="81"/>
      <c r="L16" s="35">
        <v>84</v>
      </c>
      <c r="M16" s="36">
        <f>+(L16*100)/$L$50</f>
        <v>3.1908347071649433E-2</v>
      </c>
      <c r="N16" s="15"/>
    </row>
    <row r="17" spans="1:14" ht="15.75">
      <c r="A17" s="12"/>
      <c r="B17" s="34" t="s">
        <v>0</v>
      </c>
      <c r="C17" s="35">
        <v>878</v>
      </c>
      <c r="D17" s="35">
        <v>2494</v>
      </c>
      <c r="E17" s="36">
        <f t="shared" si="0"/>
        <v>184.05466970387243</v>
      </c>
      <c r="F17" s="36">
        <f t="shared" ref="F17:F48" si="2">+(D17*100)/$D$50</f>
        <v>24.77155343663091</v>
      </c>
      <c r="G17" s="35">
        <v>4000</v>
      </c>
      <c r="H17" s="35">
        <v>10582</v>
      </c>
      <c r="I17" s="36">
        <f t="shared" si="1"/>
        <v>164.55</v>
      </c>
      <c r="J17" s="36">
        <f t="shared" ref="J17:J48" si="3">+(H17*100)/$H$50</f>
        <v>26.092316796528259</v>
      </c>
      <c r="K17" s="81"/>
      <c r="L17" s="35">
        <v>57390</v>
      </c>
      <c r="M17" s="36">
        <f t="shared" ref="M17:M47" si="4">+(L17*100)/$L$50</f>
        <v>21.800238552880487</v>
      </c>
      <c r="N17" s="15"/>
    </row>
    <row r="18" spans="1:14" ht="15.75">
      <c r="A18" s="12"/>
      <c r="B18" s="34" t="s">
        <v>23</v>
      </c>
      <c r="C18" s="35">
        <v>85</v>
      </c>
      <c r="D18" s="35">
        <v>115</v>
      </c>
      <c r="E18" s="36">
        <f t="shared" si="0"/>
        <v>35.294117647058833</v>
      </c>
      <c r="F18" s="36">
        <f t="shared" si="2"/>
        <v>1.142232816845451</v>
      </c>
      <c r="G18" s="35">
        <v>360</v>
      </c>
      <c r="H18" s="35">
        <v>458</v>
      </c>
      <c r="I18" s="36">
        <f t="shared" si="1"/>
        <v>27.222222222222214</v>
      </c>
      <c r="J18" s="36">
        <f t="shared" si="3"/>
        <v>1.1293026925732321</v>
      </c>
      <c r="K18" s="81"/>
      <c r="L18" s="35">
        <v>2871</v>
      </c>
      <c r="M18" s="36">
        <f t="shared" si="4"/>
        <v>1.0905817195560181</v>
      </c>
      <c r="N18" s="15"/>
    </row>
    <row r="19" spans="1:14" ht="15.75">
      <c r="A19" s="12"/>
      <c r="B19" s="34" t="s">
        <v>2</v>
      </c>
      <c r="C19" s="35">
        <v>203</v>
      </c>
      <c r="D19" s="35">
        <v>384</v>
      </c>
      <c r="E19" s="36">
        <f t="shared" si="0"/>
        <v>89.162561576354676</v>
      </c>
      <c r="F19" s="36">
        <f t="shared" si="2"/>
        <v>3.8140643623361146</v>
      </c>
      <c r="G19" s="35">
        <v>909</v>
      </c>
      <c r="H19" s="35">
        <v>1463</v>
      </c>
      <c r="I19" s="36">
        <f t="shared" si="1"/>
        <v>60.946094609460943</v>
      </c>
      <c r="J19" s="36">
        <f t="shared" si="3"/>
        <v>3.6073577275865469</v>
      </c>
      <c r="K19" s="81"/>
      <c r="L19" s="35">
        <v>11735</v>
      </c>
      <c r="M19" s="36">
        <f t="shared" si="4"/>
        <v>4.4576720581643583</v>
      </c>
      <c r="N19" s="15"/>
    </row>
    <row r="20" spans="1:14" ht="15.75">
      <c r="A20" s="12"/>
      <c r="B20" s="34" t="s">
        <v>230</v>
      </c>
      <c r="C20" s="35">
        <v>499</v>
      </c>
      <c r="D20" s="35">
        <v>876</v>
      </c>
      <c r="E20" s="36">
        <f t="shared" si="0"/>
        <v>75.551102204408821</v>
      </c>
      <c r="F20" s="36">
        <f t="shared" si="2"/>
        <v>8.7008343265792618</v>
      </c>
      <c r="G20" s="35">
        <v>2089</v>
      </c>
      <c r="H20" s="35">
        <v>3760</v>
      </c>
      <c r="I20" s="36">
        <f t="shared" si="1"/>
        <v>79.990426041168021</v>
      </c>
      <c r="J20" s="36">
        <f t="shared" si="3"/>
        <v>9.2711312752736958</v>
      </c>
      <c r="K20" s="81"/>
      <c r="L20" s="35">
        <v>26107</v>
      </c>
      <c r="M20" s="36">
        <f t="shared" si="4"/>
        <v>9.9170382976137113</v>
      </c>
      <c r="N20" s="15"/>
    </row>
    <row r="21" spans="1:14" ht="15.75">
      <c r="A21" s="12"/>
      <c r="B21" s="34" t="s">
        <v>5</v>
      </c>
      <c r="C21" s="35">
        <v>20</v>
      </c>
      <c r="D21" s="35">
        <v>59</v>
      </c>
      <c r="E21" s="36">
        <f t="shared" si="0"/>
        <v>195.00000000000003</v>
      </c>
      <c r="F21" s="36">
        <f t="shared" si="2"/>
        <v>0.58601509733810087</v>
      </c>
      <c r="G21" s="35">
        <v>76</v>
      </c>
      <c r="H21" s="35">
        <v>266</v>
      </c>
      <c r="I21" s="36">
        <f t="shared" si="1"/>
        <v>250</v>
      </c>
      <c r="J21" s="36">
        <f t="shared" si="3"/>
        <v>0.65588322319755399</v>
      </c>
      <c r="K21" s="81"/>
      <c r="L21" s="35">
        <v>2559</v>
      </c>
      <c r="M21" s="36">
        <f t="shared" si="4"/>
        <v>0.97206500186132028</v>
      </c>
      <c r="N21" s="15"/>
    </row>
    <row r="22" spans="1:14" ht="15.75">
      <c r="A22" s="12"/>
      <c r="B22" s="34" t="s">
        <v>9</v>
      </c>
      <c r="C22" s="35">
        <v>50</v>
      </c>
      <c r="D22" s="35">
        <v>66</v>
      </c>
      <c r="E22" s="36">
        <f t="shared" si="0"/>
        <v>32.000000000000007</v>
      </c>
      <c r="F22" s="36">
        <f t="shared" si="2"/>
        <v>0.65554231227651971</v>
      </c>
      <c r="G22" s="35">
        <v>137</v>
      </c>
      <c r="H22" s="35">
        <v>255</v>
      </c>
      <c r="I22" s="36">
        <f t="shared" si="1"/>
        <v>86.131386861313871</v>
      </c>
      <c r="J22" s="36">
        <f t="shared" si="3"/>
        <v>0.62876023276457249</v>
      </c>
      <c r="K22" s="81"/>
      <c r="L22" s="35">
        <v>1809</v>
      </c>
      <c r="M22" s="36">
        <f t="shared" si="4"/>
        <v>0.68716904586445027</v>
      </c>
      <c r="N22" s="15"/>
    </row>
    <row r="23" spans="1:14" ht="15.75">
      <c r="A23" s="12"/>
      <c r="B23" s="34" t="s">
        <v>10</v>
      </c>
      <c r="C23" s="35">
        <v>72</v>
      </c>
      <c r="D23" s="35">
        <v>74</v>
      </c>
      <c r="E23" s="36">
        <f t="shared" si="0"/>
        <v>2.7777777777777679</v>
      </c>
      <c r="F23" s="36">
        <f t="shared" si="2"/>
        <v>0.73500198649185533</v>
      </c>
      <c r="G23" s="35">
        <v>352</v>
      </c>
      <c r="H23" s="35">
        <v>330</v>
      </c>
      <c r="I23" s="36">
        <f t="shared" si="1"/>
        <v>-6.25</v>
      </c>
      <c r="J23" s="36">
        <f t="shared" si="3"/>
        <v>0.8136897129894467</v>
      </c>
      <c r="K23" s="81"/>
      <c r="L23" s="35">
        <v>2737</v>
      </c>
      <c r="M23" s="36">
        <f t="shared" si="4"/>
        <v>1.0396803087512441</v>
      </c>
      <c r="N23" s="15"/>
    </row>
    <row r="24" spans="1:14" ht="15.75">
      <c r="A24" s="12"/>
      <c r="B24" s="34" t="s">
        <v>21</v>
      </c>
      <c r="C24" s="35">
        <v>60</v>
      </c>
      <c r="D24" s="35">
        <v>103</v>
      </c>
      <c r="E24" s="36">
        <f t="shared" si="0"/>
        <v>71.666666666666657</v>
      </c>
      <c r="F24" s="36">
        <f t="shared" si="2"/>
        <v>1.0230433055224473</v>
      </c>
      <c r="G24" s="35">
        <v>363</v>
      </c>
      <c r="H24" s="35">
        <v>577</v>
      </c>
      <c r="I24" s="36">
        <f t="shared" si="1"/>
        <v>58.953168044077131</v>
      </c>
      <c r="J24" s="36">
        <f t="shared" si="3"/>
        <v>1.4227241345300325</v>
      </c>
      <c r="K24" s="81"/>
      <c r="L24" s="35">
        <v>3912</v>
      </c>
      <c r="M24" s="36">
        <f t="shared" si="4"/>
        <v>1.4860173064796736</v>
      </c>
      <c r="N24" s="15"/>
    </row>
    <row r="25" spans="1:14" ht="15.75">
      <c r="A25" s="12"/>
      <c r="B25" s="34" t="s">
        <v>12</v>
      </c>
      <c r="C25" s="35">
        <v>179</v>
      </c>
      <c r="D25" s="35">
        <v>300</v>
      </c>
      <c r="E25" s="36">
        <f t="shared" si="0"/>
        <v>67.597765363128488</v>
      </c>
      <c r="F25" s="36">
        <f t="shared" si="2"/>
        <v>2.9797377830750893</v>
      </c>
      <c r="G25" s="35">
        <v>801</v>
      </c>
      <c r="H25" s="35">
        <v>1014</v>
      </c>
      <c r="I25" s="36">
        <f t="shared" si="1"/>
        <v>26.591760299625467</v>
      </c>
      <c r="J25" s="36">
        <f t="shared" si="3"/>
        <v>2.5002465726402998</v>
      </c>
      <c r="K25" s="81"/>
      <c r="L25" s="35">
        <v>6451</v>
      </c>
      <c r="M25" s="36">
        <f t="shared" si="4"/>
        <v>2.4504850828477438</v>
      </c>
      <c r="N25" s="15"/>
    </row>
    <row r="26" spans="1:14" ht="15.75">
      <c r="A26" s="12"/>
      <c r="B26" s="34" t="s">
        <v>16</v>
      </c>
      <c r="C26" s="35">
        <v>103</v>
      </c>
      <c r="D26" s="35">
        <v>278</v>
      </c>
      <c r="E26" s="36">
        <f t="shared" si="0"/>
        <v>169.90291262135923</v>
      </c>
      <c r="F26" s="36">
        <f t="shared" si="2"/>
        <v>2.7612236789829163</v>
      </c>
      <c r="G26" s="35">
        <v>425</v>
      </c>
      <c r="H26" s="35">
        <v>1045</v>
      </c>
      <c r="I26" s="36">
        <f t="shared" si="1"/>
        <v>145.88235294117649</v>
      </c>
      <c r="J26" s="36">
        <f t="shared" si="3"/>
        <v>2.5766840911332478</v>
      </c>
      <c r="K26" s="81"/>
      <c r="L26" s="35">
        <v>4143</v>
      </c>
      <c r="M26" s="36">
        <f t="shared" si="4"/>
        <v>1.5737652609267097</v>
      </c>
      <c r="N26" s="15"/>
    </row>
    <row r="27" spans="1:14" ht="15.75">
      <c r="A27" s="12"/>
      <c r="B27" s="34" t="s">
        <v>14</v>
      </c>
      <c r="C27" s="35">
        <v>147</v>
      </c>
      <c r="D27" s="35">
        <v>393</v>
      </c>
      <c r="E27" s="36">
        <f t="shared" si="0"/>
        <v>167.34693877551021</v>
      </c>
      <c r="F27" s="36">
        <f t="shared" si="2"/>
        <v>3.9034564958283671</v>
      </c>
      <c r="G27" s="35">
        <v>554</v>
      </c>
      <c r="H27" s="35">
        <v>1472</v>
      </c>
      <c r="I27" s="36">
        <f t="shared" si="1"/>
        <v>165.70397111913357</v>
      </c>
      <c r="J27" s="36">
        <f t="shared" si="3"/>
        <v>3.6295492652135319</v>
      </c>
      <c r="K27" s="81"/>
      <c r="L27" s="35">
        <v>6598</v>
      </c>
      <c r="M27" s="36">
        <f t="shared" si="4"/>
        <v>2.5063246902231304</v>
      </c>
      <c r="N27" s="15"/>
    </row>
    <row r="28" spans="1:14" ht="15.75">
      <c r="A28" s="12"/>
      <c r="B28" s="34" t="s">
        <v>24</v>
      </c>
      <c r="C28" s="35">
        <v>42</v>
      </c>
      <c r="D28" s="35">
        <v>40</v>
      </c>
      <c r="E28" s="36">
        <f t="shared" si="0"/>
        <v>-4.7619047619047672</v>
      </c>
      <c r="F28" s="36">
        <f t="shared" si="2"/>
        <v>0.39729837107667859</v>
      </c>
      <c r="G28" s="35">
        <v>237</v>
      </c>
      <c r="H28" s="35">
        <v>505</v>
      </c>
      <c r="I28" s="36">
        <f t="shared" si="1"/>
        <v>113.08016877637131</v>
      </c>
      <c r="J28" s="36">
        <f t="shared" si="3"/>
        <v>1.2451918335141532</v>
      </c>
      <c r="K28" s="81"/>
      <c r="L28" s="35">
        <v>1971</v>
      </c>
      <c r="M28" s="36">
        <f t="shared" si="4"/>
        <v>0.74870657235977423</v>
      </c>
      <c r="N28" s="15"/>
    </row>
    <row r="29" spans="1:14" ht="15.75">
      <c r="A29" s="12"/>
      <c r="B29" s="34" t="s">
        <v>18</v>
      </c>
      <c r="C29" s="35">
        <v>31</v>
      </c>
      <c r="D29" s="35">
        <v>794</v>
      </c>
      <c r="E29" s="36">
        <f t="shared" si="0"/>
        <v>2461.2903225806454</v>
      </c>
      <c r="F29" s="36">
        <f t="shared" si="2"/>
        <v>7.8863726658720701</v>
      </c>
      <c r="G29" s="35">
        <v>187</v>
      </c>
      <c r="H29" s="35">
        <v>1380</v>
      </c>
      <c r="I29" s="36">
        <f t="shared" si="1"/>
        <v>637.9679144385027</v>
      </c>
      <c r="J29" s="36">
        <f t="shared" si="3"/>
        <v>3.4027024361376861</v>
      </c>
      <c r="K29" s="81"/>
      <c r="L29" s="35">
        <v>4385</v>
      </c>
      <c r="M29" s="36">
        <f t="shared" si="4"/>
        <v>1.6656916893950329</v>
      </c>
      <c r="N29" s="15"/>
    </row>
    <row r="30" spans="1:14" ht="15.75">
      <c r="A30" s="12"/>
      <c r="B30" s="34" t="s">
        <v>1</v>
      </c>
      <c r="C30" s="35">
        <v>246</v>
      </c>
      <c r="D30" s="35">
        <v>458</v>
      </c>
      <c r="E30" s="36">
        <f t="shared" si="0"/>
        <v>86.178861788617894</v>
      </c>
      <c r="F30" s="36">
        <f t="shared" si="2"/>
        <v>4.5490663488279699</v>
      </c>
      <c r="G30" s="35">
        <v>1203</v>
      </c>
      <c r="H30" s="35">
        <v>2099</v>
      </c>
      <c r="I30" s="36">
        <f t="shared" si="1"/>
        <v>74.480465502909382</v>
      </c>
      <c r="J30" s="36">
        <f t="shared" si="3"/>
        <v>5.1755597198934806</v>
      </c>
      <c r="K30" s="81"/>
      <c r="L30" s="35">
        <v>11299</v>
      </c>
      <c r="M30" s="36">
        <f t="shared" si="4"/>
        <v>4.2920525424115112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3</v>
      </c>
      <c r="M31" s="36">
        <f t="shared" si="4"/>
        <v>1.1395838239874798E-3</v>
      </c>
      <c r="N31" s="15"/>
    </row>
    <row r="32" spans="1:14" ht="15.75">
      <c r="A32" s="12"/>
      <c r="B32" s="34" t="s">
        <v>26</v>
      </c>
      <c r="C32" s="35">
        <v>0</v>
      </c>
      <c r="D32" s="35">
        <v>2</v>
      </c>
      <c r="E32" s="36" t="str">
        <f t="shared" si="0"/>
        <v/>
      </c>
      <c r="F32" s="36">
        <f t="shared" si="2"/>
        <v>1.9864918553833929E-2</v>
      </c>
      <c r="G32" s="35">
        <v>1</v>
      </c>
      <c r="H32" s="35">
        <v>8</v>
      </c>
      <c r="I32" s="36">
        <f t="shared" si="1"/>
        <v>700</v>
      </c>
      <c r="J32" s="36">
        <f t="shared" si="3"/>
        <v>1.9725811223986586E-2</v>
      </c>
      <c r="K32" s="81"/>
      <c r="L32" s="35">
        <v>45</v>
      </c>
      <c r="M32" s="36">
        <f t="shared" si="4"/>
        <v>1.7093757359812195E-2</v>
      </c>
      <c r="N32" s="15"/>
    </row>
    <row r="33" spans="1:14" ht="15.75">
      <c r="A33" s="12"/>
      <c r="B33" s="34" t="s">
        <v>8</v>
      </c>
      <c r="C33" s="35">
        <v>73</v>
      </c>
      <c r="D33" s="35">
        <v>123</v>
      </c>
      <c r="E33" s="36">
        <f t="shared" si="0"/>
        <v>68.493150684931521</v>
      </c>
      <c r="F33" s="36">
        <f t="shared" si="2"/>
        <v>1.2216924910607867</v>
      </c>
      <c r="G33" s="35">
        <v>290</v>
      </c>
      <c r="H33" s="35">
        <v>689</v>
      </c>
      <c r="I33" s="36">
        <f t="shared" si="1"/>
        <v>137.58620689655174</v>
      </c>
      <c r="J33" s="36">
        <f t="shared" si="3"/>
        <v>1.6988854916658447</v>
      </c>
      <c r="K33" s="81"/>
      <c r="L33" s="35">
        <v>3337</v>
      </c>
      <c r="M33" s="36">
        <f t="shared" si="4"/>
        <v>1.2675970735487401</v>
      </c>
      <c r="N33" s="15"/>
    </row>
    <row r="34" spans="1:14" ht="15.75">
      <c r="A34" s="12"/>
      <c r="B34" s="34" t="s">
        <v>19</v>
      </c>
      <c r="C34" s="35">
        <v>95</v>
      </c>
      <c r="D34" s="35">
        <v>231</v>
      </c>
      <c r="E34" s="36">
        <f t="shared" si="0"/>
        <v>143.15789473684211</v>
      </c>
      <c r="F34" s="36">
        <f t="shared" si="2"/>
        <v>2.2943980929678189</v>
      </c>
      <c r="G34" s="35">
        <v>479</v>
      </c>
      <c r="H34" s="35">
        <v>840</v>
      </c>
      <c r="I34" s="36">
        <f t="shared" si="1"/>
        <v>75.365344467640909</v>
      </c>
      <c r="J34" s="36">
        <f t="shared" si="3"/>
        <v>2.0712101785185917</v>
      </c>
      <c r="K34" s="81"/>
      <c r="L34" s="35">
        <v>3361</v>
      </c>
      <c r="M34" s="36">
        <f t="shared" si="4"/>
        <v>1.2767137441406398</v>
      </c>
      <c r="N34" s="15"/>
    </row>
    <row r="35" spans="1:14" ht="15.75">
      <c r="A35" s="12"/>
      <c r="B35" s="34" t="s">
        <v>17</v>
      </c>
      <c r="C35" s="35">
        <v>97</v>
      </c>
      <c r="D35" s="35">
        <v>197</v>
      </c>
      <c r="E35" s="36">
        <f t="shared" si="0"/>
        <v>103.09278350515463</v>
      </c>
      <c r="F35" s="36">
        <f t="shared" si="2"/>
        <v>1.956694477552642</v>
      </c>
      <c r="G35" s="35">
        <v>383</v>
      </c>
      <c r="H35" s="35">
        <v>965</v>
      </c>
      <c r="I35" s="36">
        <f t="shared" si="1"/>
        <v>151.95822454308092</v>
      </c>
      <c r="J35" s="36">
        <f t="shared" si="3"/>
        <v>2.3794259788933818</v>
      </c>
      <c r="K35" s="81"/>
      <c r="L35" s="35">
        <v>5515</v>
      </c>
      <c r="M35" s="36">
        <f t="shared" si="4"/>
        <v>2.0949349297636504</v>
      </c>
      <c r="N35" s="15"/>
    </row>
    <row r="36" spans="1:14" ht="15.75">
      <c r="A36" s="12"/>
      <c r="B36" s="34" t="s">
        <v>4</v>
      </c>
      <c r="C36" s="35">
        <v>254</v>
      </c>
      <c r="D36" s="35">
        <v>387</v>
      </c>
      <c r="E36" s="36">
        <f t="shared" si="0"/>
        <v>52.362204724409445</v>
      </c>
      <c r="F36" s="36">
        <f t="shared" si="2"/>
        <v>3.8438617401668651</v>
      </c>
      <c r="G36" s="35">
        <v>1324</v>
      </c>
      <c r="H36" s="35">
        <v>1858</v>
      </c>
      <c r="I36" s="36">
        <f t="shared" si="1"/>
        <v>40.332326283987911</v>
      </c>
      <c r="J36" s="36">
        <f t="shared" si="3"/>
        <v>4.5813196567708845</v>
      </c>
      <c r="K36" s="81"/>
      <c r="L36" s="35">
        <v>20783</v>
      </c>
      <c r="M36" s="36">
        <f t="shared" si="4"/>
        <v>7.8946568713105973</v>
      </c>
      <c r="N36" s="15"/>
    </row>
    <row r="37" spans="1:14" ht="15.75">
      <c r="A37" s="12"/>
      <c r="B37" s="34" t="s">
        <v>13</v>
      </c>
      <c r="C37" s="35">
        <v>66</v>
      </c>
      <c r="D37" s="35">
        <v>291</v>
      </c>
      <c r="E37" s="36">
        <f t="shared" si="0"/>
        <v>340.90909090909093</v>
      </c>
      <c r="F37" s="36">
        <f t="shared" si="2"/>
        <v>2.8903456495828368</v>
      </c>
      <c r="G37" s="35">
        <v>261</v>
      </c>
      <c r="H37" s="35">
        <v>1374</v>
      </c>
      <c r="I37" s="36">
        <f t="shared" si="1"/>
        <v>426.43678160919541</v>
      </c>
      <c r="J37" s="36">
        <f t="shared" si="3"/>
        <v>3.3879080777196964</v>
      </c>
      <c r="K37" s="81"/>
      <c r="L37" s="35">
        <v>5108</v>
      </c>
      <c r="M37" s="36">
        <f t="shared" si="4"/>
        <v>1.9403313909760156</v>
      </c>
      <c r="N37" s="15"/>
    </row>
    <row r="38" spans="1:14" ht="15.75">
      <c r="A38" s="12"/>
      <c r="B38" s="34" t="s">
        <v>11</v>
      </c>
      <c r="C38" s="35">
        <v>78</v>
      </c>
      <c r="D38" s="35">
        <v>242</v>
      </c>
      <c r="E38" s="36">
        <f t="shared" si="0"/>
        <v>210.25641025641028</v>
      </c>
      <c r="F38" s="36">
        <f t="shared" si="2"/>
        <v>2.4036551450139054</v>
      </c>
      <c r="G38" s="35">
        <v>349</v>
      </c>
      <c r="H38" s="35">
        <v>1005</v>
      </c>
      <c r="I38" s="36">
        <f t="shared" si="1"/>
        <v>187.96561604584525</v>
      </c>
      <c r="J38" s="36">
        <f t="shared" si="3"/>
        <v>2.4780550350133148</v>
      </c>
      <c r="K38" s="81"/>
      <c r="L38" s="35">
        <v>5657</v>
      </c>
      <c r="M38" s="36">
        <f t="shared" si="4"/>
        <v>2.1488752307657242</v>
      </c>
      <c r="N38" s="15"/>
    </row>
    <row r="39" spans="1:14" ht="15.75">
      <c r="A39" s="12"/>
      <c r="B39" s="34" t="s">
        <v>22</v>
      </c>
      <c r="C39" s="35">
        <v>119</v>
      </c>
      <c r="D39" s="35">
        <v>303</v>
      </c>
      <c r="E39" s="36">
        <f t="shared" si="0"/>
        <v>154.62184873949579</v>
      </c>
      <c r="F39" s="36">
        <f t="shared" si="2"/>
        <v>3.0095351609058403</v>
      </c>
      <c r="G39" s="35">
        <v>331</v>
      </c>
      <c r="H39" s="35">
        <v>1011</v>
      </c>
      <c r="I39" s="36">
        <f t="shared" si="1"/>
        <v>205.43806646525681</v>
      </c>
      <c r="J39" s="36">
        <f t="shared" si="3"/>
        <v>2.492849393431305</v>
      </c>
      <c r="K39" s="81"/>
      <c r="L39" s="35">
        <v>4168</v>
      </c>
      <c r="M39" s="36">
        <f t="shared" si="4"/>
        <v>1.5832617927932719</v>
      </c>
      <c r="N39" s="15"/>
    </row>
    <row r="40" spans="1:14" ht="15.75">
      <c r="A40" s="12"/>
      <c r="B40" s="34" t="s">
        <v>15</v>
      </c>
      <c r="C40" s="35">
        <v>21</v>
      </c>
      <c r="D40" s="35">
        <v>74</v>
      </c>
      <c r="E40" s="36">
        <f t="shared" si="0"/>
        <v>252.38095238095238</v>
      </c>
      <c r="F40" s="36">
        <f t="shared" si="2"/>
        <v>0.73500198649185533</v>
      </c>
      <c r="G40" s="35">
        <v>76</v>
      </c>
      <c r="H40" s="35">
        <v>267</v>
      </c>
      <c r="I40" s="36">
        <f t="shared" si="1"/>
        <v>251.31578947368419</v>
      </c>
      <c r="J40" s="36">
        <f t="shared" si="3"/>
        <v>0.65834894960055235</v>
      </c>
      <c r="K40" s="81"/>
      <c r="L40" s="35">
        <v>1169</v>
      </c>
      <c r="M40" s="36">
        <f t="shared" si="4"/>
        <v>0.44405783008045463</v>
      </c>
      <c r="N40" s="15"/>
    </row>
    <row r="41" spans="1:14" ht="15.75">
      <c r="A41" s="12"/>
      <c r="B41" s="34" t="s">
        <v>6</v>
      </c>
      <c r="C41" s="35">
        <v>51</v>
      </c>
      <c r="D41" s="35">
        <v>118</v>
      </c>
      <c r="E41" s="36">
        <f t="shared" si="0"/>
        <v>131.37254901960787</v>
      </c>
      <c r="F41" s="36">
        <f t="shared" si="2"/>
        <v>1.1720301946762017</v>
      </c>
      <c r="G41" s="35">
        <v>348</v>
      </c>
      <c r="H41" s="35">
        <v>463</v>
      </c>
      <c r="I41" s="36">
        <f t="shared" si="1"/>
        <v>33.045977011494251</v>
      </c>
      <c r="J41" s="36">
        <f t="shared" si="3"/>
        <v>1.1416313245882237</v>
      </c>
      <c r="K41" s="81"/>
      <c r="L41" s="35">
        <v>4165</v>
      </c>
      <c r="M41" s="36">
        <f t="shared" si="4"/>
        <v>1.5821222089692843</v>
      </c>
      <c r="N41" s="15"/>
    </row>
    <row r="42" spans="1:14" ht="15.75">
      <c r="A42" s="12"/>
      <c r="B42" s="34" t="s">
        <v>74</v>
      </c>
      <c r="C42" s="35">
        <v>0</v>
      </c>
      <c r="D42" s="35">
        <v>1</v>
      </c>
      <c r="E42" s="36" t="str">
        <f t="shared" si="0"/>
        <v/>
      </c>
      <c r="F42" s="36">
        <f t="shared" si="2"/>
        <v>9.9324592769169644E-3</v>
      </c>
      <c r="G42" s="35">
        <v>3</v>
      </c>
      <c r="H42" s="35">
        <v>3</v>
      </c>
      <c r="I42" s="36">
        <f t="shared" si="1"/>
        <v>0</v>
      </c>
      <c r="J42" s="36">
        <f t="shared" si="3"/>
        <v>7.39717920899497E-3</v>
      </c>
      <c r="K42" s="81"/>
      <c r="L42" s="35">
        <v>15</v>
      </c>
      <c r="M42" s="36">
        <f t="shared" si="4"/>
        <v>5.6979191199373986E-3</v>
      </c>
      <c r="N42" s="15"/>
    </row>
    <row r="43" spans="1:14" ht="15.75">
      <c r="A43" s="12"/>
      <c r="B43" s="34" t="s">
        <v>3</v>
      </c>
      <c r="C43" s="35">
        <v>234</v>
      </c>
      <c r="D43" s="35">
        <v>491</v>
      </c>
      <c r="E43" s="36">
        <f t="shared" si="0"/>
        <v>109.82905982905984</v>
      </c>
      <c r="F43" s="36">
        <f t="shared" si="2"/>
        <v>4.8768375049662298</v>
      </c>
      <c r="G43" s="35">
        <v>1148</v>
      </c>
      <c r="H43" s="35">
        <v>2088</v>
      </c>
      <c r="I43" s="36">
        <f t="shared" si="1"/>
        <v>81.881533101045292</v>
      </c>
      <c r="J43" s="36">
        <f t="shared" si="3"/>
        <v>5.1484367294604994</v>
      </c>
      <c r="K43" s="81"/>
      <c r="L43" s="35">
        <v>14497</v>
      </c>
      <c r="M43" s="36">
        <f t="shared" si="4"/>
        <v>5.5068488987821649</v>
      </c>
      <c r="N43" s="15"/>
    </row>
    <row r="44" spans="1:14" ht="15.75">
      <c r="A44" s="12"/>
      <c r="B44" s="34" t="s">
        <v>20</v>
      </c>
      <c r="C44" s="35">
        <v>57</v>
      </c>
      <c r="D44" s="35">
        <v>342</v>
      </c>
      <c r="E44" s="36">
        <f t="shared" si="0"/>
        <v>500</v>
      </c>
      <c r="F44" s="36">
        <f t="shared" si="2"/>
        <v>3.3969010727056017</v>
      </c>
      <c r="G44" s="35">
        <v>302</v>
      </c>
      <c r="H44" s="35">
        <v>782</v>
      </c>
      <c r="I44" s="36">
        <f t="shared" si="1"/>
        <v>158.94039735099338</v>
      </c>
      <c r="J44" s="36">
        <f t="shared" si="3"/>
        <v>1.9281980471446889</v>
      </c>
      <c r="K44" s="81"/>
      <c r="L44" s="35">
        <v>9064</v>
      </c>
      <c r="M44" s="36">
        <f t="shared" si="4"/>
        <v>3.443062593540839</v>
      </c>
      <c r="N44" s="15"/>
    </row>
    <row r="45" spans="1:14" ht="15.75">
      <c r="A45" s="12"/>
      <c r="B45" s="34" t="s">
        <v>7</v>
      </c>
      <c r="C45" s="35">
        <v>77</v>
      </c>
      <c r="D45" s="35">
        <v>166</v>
      </c>
      <c r="E45" s="36">
        <f t="shared" si="0"/>
        <v>115.58441558441559</v>
      </c>
      <c r="F45" s="36">
        <f t="shared" si="2"/>
        <v>1.6487882399682161</v>
      </c>
      <c r="G45" s="35">
        <v>340</v>
      </c>
      <c r="H45" s="35">
        <v>805</v>
      </c>
      <c r="I45" s="36">
        <f t="shared" si="1"/>
        <v>136.76470588235296</v>
      </c>
      <c r="J45" s="36">
        <f t="shared" si="3"/>
        <v>1.9849097544136503</v>
      </c>
      <c r="K45" s="81"/>
      <c r="L45" s="35">
        <v>3835</v>
      </c>
      <c r="M45" s="36">
        <f t="shared" si="4"/>
        <v>1.4567679883306617</v>
      </c>
      <c r="N45" s="15"/>
    </row>
    <row r="46" spans="1:14" ht="15.75">
      <c r="A46" s="12"/>
      <c r="B46" s="34" t="s">
        <v>231</v>
      </c>
      <c r="C46" s="35">
        <v>452</v>
      </c>
      <c r="D46" s="35">
        <v>660</v>
      </c>
      <c r="E46" s="36">
        <f t="shared" si="0"/>
        <v>46.017699115044252</v>
      </c>
      <c r="F46" s="36">
        <f t="shared" si="2"/>
        <v>6.5554231227651965</v>
      </c>
      <c r="G46" s="35">
        <v>1957</v>
      </c>
      <c r="H46" s="35">
        <v>3178</v>
      </c>
      <c r="I46" s="36">
        <f t="shared" si="1"/>
        <v>62.391415431783351</v>
      </c>
      <c r="J46" s="36">
        <f t="shared" si="3"/>
        <v>7.8360785087286713</v>
      </c>
      <c r="K46" s="81"/>
      <c r="L46" s="35">
        <v>38460</v>
      </c>
      <c r="M46" s="36">
        <f t="shared" si="4"/>
        <v>14.609464623519491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10</v>
      </c>
      <c r="M47" s="36">
        <f t="shared" si="4"/>
        <v>3.7986127466249327E-3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1</v>
      </c>
      <c r="I48" s="36">
        <f t="shared" si="1"/>
        <v>0</v>
      </c>
      <c r="J48" s="36">
        <f t="shared" si="3"/>
        <v>2.4657264029983232E-3</v>
      </c>
      <c r="K48" s="81"/>
      <c r="L48" s="35">
        <v>6</v>
      </c>
      <c r="M48" s="36">
        <f>+(L48*100)/$L$50</f>
        <v>2.2791676479749596E-3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1.8993063733124664E-3</v>
      </c>
      <c r="N49" s="15"/>
    </row>
    <row r="50" spans="1:14" ht="15.75">
      <c r="A50" s="12"/>
      <c r="B50" s="40" t="s">
        <v>70</v>
      </c>
      <c r="C50" s="37">
        <f>SUM(C16:C49)</f>
        <v>4289</v>
      </c>
      <c r="D50" s="37">
        <f>SUM(D16:D49)</f>
        <v>10068</v>
      </c>
      <c r="E50" s="38">
        <f t="shared" si="0"/>
        <v>134.74003264164142</v>
      </c>
      <c r="F50" s="38">
        <v>100</v>
      </c>
      <c r="G50" s="37">
        <f>SUM(G16:G49)</f>
        <v>19289</v>
      </c>
      <c r="H50" s="37">
        <f>SUM(H16:H49)</f>
        <v>40556</v>
      </c>
      <c r="I50" s="38">
        <f t="shared" si="1"/>
        <v>110.25454922494684</v>
      </c>
      <c r="J50" s="38">
        <v>100</v>
      </c>
      <c r="K50" s="81"/>
      <c r="L50" s="37">
        <f>SUM(L16:L49)</f>
        <v>263254</v>
      </c>
      <c r="M50" s="38">
        <f>SUM(M16:M49)</f>
        <v>100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82</v>
      </c>
      <c r="D16" s="35">
        <v>77</v>
      </c>
      <c r="E16" s="36">
        <f t="shared" ref="E16:E48" si="0">IF(ISBLANK(D16),"",(IFERROR(((D16/C16-1)*100),"")))</f>
        <v>-6.0975609756097615</v>
      </c>
      <c r="F16" s="36">
        <f>+(D16*100)/$D$48</f>
        <v>1.5211378901619914</v>
      </c>
      <c r="G16" s="35">
        <v>307</v>
      </c>
      <c r="H16" s="35">
        <v>322</v>
      </c>
      <c r="I16" s="36">
        <f t="shared" ref="I16:I48" si="1">IF(ISBLANK(H16),"",(IFERROR(((H16/G16-1)*100),"")))</f>
        <v>4.8859934853420217</v>
      </c>
      <c r="J16" s="36">
        <f>+(H16*100)/$H$48</f>
        <v>1.6556121137333539</v>
      </c>
      <c r="K16" s="81"/>
      <c r="L16" s="35">
        <v>2229</v>
      </c>
      <c r="M16" s="36">
        <f>+(L16*100)/$L$48</f>
        <v>1.657569492987492</v>
      </c>
      <c r="N16" s="15"/>
    </row>
    <row r="17" spans="1:14" ht="15.75">
      <c r="A17" s="12"/>
      <c r="B17" s="34" t="s">
        <v>43</v>
      </c>
      <c r="C17" s="35">
        <v>12</v>
      </c>
      <c r="D17" s="35">
        <v>49</v>
      </c>
      <c r="E17" s="36">
        <f t="shared" si="0"/>
        <v>308.33333333333331</v>
      </c>
      <c r="F17" s="36">
        <f t="shared" ref="F17:F47" si="2">+(D17*100)/$D$48</f>
        <v>0.96799683919399448</v>
      </c>
      <c r="G17" s="35">
        <v>49</v>
      </c>
      <c r="H17" s="35">
        <v>176</v>
      </c>
      <c r="I17" s="36">
        <f t="shared" si="1"/>
        <v>259.18367346938777</v>
      </c>
      <c r="J17" s="36">
        <f t="shared" ref="J17:J47" si="3">+(H17*100)/$H$48</f>
        <v>0.90493084477351016</v>
      </c>
      <c r="K17" s="81"/>
      <c r="L17" s="35">
        <v>792</v>
      </c>
      <c r="M17" s="36">
        <f t="shared" ref="M17:M47" si="4">+(L17*100)/$L$48</f>
        <v>0.58896143492422326</v>
      </c>
      <c r="N17" s="15"/>
    </row>
    <row r="18" spans="1:14" ht="15.75">
      <c r="A18" s="12"/>
      <c r="B18" s="34" t="s">
        <v>33</v>
      </c>
      <c r="C18" s="35">
        <v>91</v>
      </c>
      <c r="D18" s="35">
        <v>211</v>
      </c>
      <c r="E18" s="36">
        <f t="shared" si="0"/>
        <v>131.86813186813188</v>
      </c>
      <c r="F18" s="36">
        <f t="shared" si="2"/>
        <v>4.1683129197945474</v>
      </c>
      <c r="G18" s="35">
        <v>471</v>
      </c>
      <c r="H18" s="35">
        <v>834</v>
      </c>
      <c r="I18" s="36">
        <f t="shared" si="1"/>
        <v>77.070063694267517</v>
      </c>
      <c r="J18" s="36">
        <f t="shared" si="3"/>
        <v>4.2881382076199293</v>
      </c>
      <c r="K18" s="81"/>
      <c r="L18" s="35">
        <v>6484</v>
      </c>
      <c r="M18" s="36">
        <f t="shared" si="4"/>
        <v>4.8217499293543735</v>
      </c>
      <c r="N18" s="15"/>
    </row>
    <row r="19" spans="1:14" ht="15.75">
      <c r="A19" s="12"/>
      <c r="B19" s="34" t="s">
        <v>30</v>
      </c>
      <c r="C19" s="35">
        <v>499</v>
      </c>
      <c r="D19" s="35">
        <v>876</v>
      </c>
      <c r="E19" s="36">
        <f t="shared" si="0"/>
        <v>75.551102204408821</v>
      </c>
      <c r="F19" s="36">
        <f t="shared" si="2"/>
        <v>17.305412880284472</v>
      </c>
      <c r="G19" s="35">
        <v>2089</v>
      </c>
      <c r="H19" s="35">
        <v>3760</v>
      </c>
      <c r="I19" s="36">
        <f t="shared" si="1"/>
        <v>79.990426041168021</v>
      </c>
      <c r="J19" s="36">
        <f t="shared" si="3"/>
        <v>19.332613501979537</v>
      </c>
      <c r="K19" s="81"/>
      <c r="L19" s="35">
        <v>26107</v>
      </c>
      <c r="M19" s="36">
        <f t="shared" si="4"/>
        <v>19.414161845412497</v>
      </c>
      <c r="N19" s="15"/>
    </row>
    <row r="20" spans="1:14" ht="15.75">
      <c r="A20" s="12"/>
      <c r="B20" s="34" t="s">
        <v>34</v>
      </c>
      <c r="C20" s="35">
        <v>67</v>
      </c>
      <c r="D20" s="35">
        <v>124</v>
      </c>
      <c r="E20" s="36">
        <f t="shared" si="0"/>
        <v>85.074626865671647</v>
      </c>
      <c r="F20" s="36">
        <f t="shared" si="2"/>
        <v>2.449624654286843</v>
      </c>
      <c r="G20" s="35">
        <v>313</v>
      </c>
      <c r="H20" s="35">
        <v>620</v>
      </c>
      <c r="I20" s="36">
        <f t="shared" si="1"/>
        <v>98.08306709265176</v>
      </c>
      <c r="J20" s="36">
        <f t="shared" si="3"/>
        <v>3.1878245668157748</v>
      </c>
      <c r="K20" s="81"/>
      <c r="L20" s="35">
        <v>3582</v>
      </c>
      <c r="M20" s="36">
        <f t="shared" si="4"/>
        <v>2.6637119443163733</v>
      </c>
      <c r="N20" s="15"/>
    </row>
    <row r="21" spans="1:14" ht="15.75">
      <c r="A21" s="12"/>
      <c r="B21" s="34" t="s">
        <v>32</v>
      </c>
      <c r="C21" s="35">
        <v>120</v>
      </c>
      <c r="D21" s="35">
        <v>226</v>
      </c>
      <c r="E21" s="36">
        <f t="shared" si="0"/>
        <v>88.333333333333329</v>
      </c>
      <c r="F21" s="36">
        <f t="shared" si="2"/>
        <v>4.4646384828131174</v>
      </c>
      <c r="G21" s="35">
        <v>530</v>
      </c>
      <c r="H21" s="35">
        <v>1013</v>
      </c>
      <c r="I21" s="36">
        <f t="shared" si="1"/>
        <v>91.132075471698101</v>
      </c>
      <c r="J21" s="36">
        <f t="shared" si="3"/>
        <v>5.2084940099748058</v>
      </c>
      <c r="K21" s="81"/>
      <c r="L21" s="35">
        <v>12260</v>
      </c>
      <c r="M21" s="36">
        <f t="shared" si="4"/>
        <v>9.1170040305189115</v>
      </c>
      <c r="N21" s="15"/>
    </row>
    <row r="22" spans="1:14" ht="15.75">
      <c r="A22" s="12"/>
      <c r="B22" s="34" t="s">
        <v>35</v>
      </c>
      <c r="C22" s="35">
        <v>13</v>
      </c>
      <c r="D22" s="35">
        <v>32</v>
      </c>
      <c r="E22" s="36">
        <f t="shared" si="0"/>
        <v>146.15384615384616</v>
      </c>
      <c r="F22" s="36">
        <f t="shared" si="2"/>
        <v>0.63216120110628216</v>
      </c>
      <c r="G22" s="35">
        <v>49</v>
      </c>
      <c r="H22" s="35">
        <v>198</v>
      </c>
      <c r="I22" s="36">
        <f t="shared" si="1"/>
        <v>304.08163265306121</v>
      </c>
      <c r="J22" s="36">
        <f t="shared" si="3"/>
        <v>1.018047200370199</v>
      </c>
      <c r="K22" s="81"/>
      <c r="L22" s="35">
        <v>1957</v>
      </c>
      <c r="M22" s="36">
        <f t="shared" si="4"/>
        <v>1.4552999092761425</v>
      </c>
      <c r="N22" s="15"/>
    </row>
    <row r="23" spans="1:14" ht="15.75">
      <c r="A23" s="12"/>
      <c r="B23" s="34" t="s">
        <v>41</v>
      </c>
      <c r="C23" s="35">
        <v>61</v>
      </c>
      <c r="D23" s="35">
        <v>189</v>
      </c>
      <c r="E23" s="36">
        <f t="shared" si="0"/>
        <v>209.8360655737705</v>
      </c>
      <c r="F23" s="36">
        <f t="shared" si="2"/>
        <v>3.7337020940339785</v>
      </c>
      <c r="G23" s="35">
        <v>246</v>
      </c>
      <c r="H23" s="35">
        <v>748</v>
      </c>
      <c r="I23" s="36">
        <f t="shared" si="1"/>
        <v>204.0650406504065</v>
      </c>
      <c r="J23" s="36">
        <f t="shared" si="3"/>
        <v>3.8459560902874186</v>
      </c>
      <c r="K23" s="81"/>
      <c r="L23" s="35">
        <v>4302</v>
      </c>
      <c r="M23" s="36">
        <f t="shared" si="4"/>
        <v>3.1991314306111218</v>
      </c>
      <c r="N23" s="15"/>
    </row>
    <row r="24" spans="1:14" ht="15.75">
      <c r="A24" s="12"/>
      <c r="B24" s="34" t="s">
        <v>52</v>
      </c>
      <c r="C24" s="35">
        <v>56</v>
      </c>
      <c r="D24" s="35">
        <v>95</v>
      </c>
      <c r="E24" s="36">
        <f t="shared" si="0"/>
        <v>69.642857142857139</v>
      </c>
      <c r="F24" s="36">
        <f t="shared" si="2"/>
        <v>1.8767285657842749</v>
      </c>
      <c r="G24" s="35">
        <v>340</v>
      </c>
      <c r="H24" s="35">
        <v>530</v>
      </c>
      <c r="I24" s="36">
        <f t="shared" si="1"/>
        <v>55.882352941176471</v>
      </c>
      <c r="J24" s="36">
        <f t="shared" si="3"/>
        <v>2.7250758393747749</v>
      </c>
      <c r="K24" s="81"/>
      <c r="L24" s="35">
        <v>3661</v>
      </c>
      <c r="M24" s="36">
        <f t="shared" si="4"/>
        <v>2.7224593601737137</v>
      </c>
      <c r="N24" s="15"/>
    </row>
    <row r="25" spans="1:14" ht="15.75">
      <c r="A25" s="12"/>
      <c r="B25" s="34" t="s">
        <v>38</v>
      </c>
      <c r="C25" s="35">
        <v>50</v>
      </c>
      <c r="D25" s="35">
        <v>121</v>
      </c>
      <c r="E25" s="36">
        <f t="shared" si="0"/>
        <v>142</v>
      </c>
      <c r="F25" s="36">
        <f t="shared" si="2"/>
        <v>2.3903595416831291</v>
      </c>
      <c r="G25" s="35">
        <v>255</v>
      </c>
      <c r="H25" s="35">
        <v>544</v>
      </c>
      <c r="I25" s="36">
        <f t="shared" si="1"/>
        <v>113.33333333333333</v>
      </c>
      <c r="J25" s="36">
        <f t="shared" si="3"/>
        <v>2.7970589747544863</v>
      </c>
      <c r="K25" s="81"/>
      <c r="L25" s="35">
        <v>2843</v>
      </c>
      <c r="M25" s="36">
        <f t="shared" si="4"/>
        <v>2.1141633326888467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2</v>
      </c>
      <c r="M26" s="36">
        <f t="shared" si="4"/>
        <v>1.4872763508187456E-3</v>
      </c>
      <c r="N26" s="15"/>
    </row>
    <row r="27" spans="1:14" ht="15.75">
      <c r="A27" s="12"/>
      <c r="B27" s="34" t="s">
        <v>56</v>
      </c>
      <c r="C27" s="35">
        <v>0</v>
      </c>
      <c r="D27" s="35">
        <v>6</v>
      </c>
      <c r="E27" s="36" t="str">
        <f t="shared" si="0"/>
        <v/>
      </c>
      <c r="F27" s="36">
        <f t="shared" si="2"/>
        <v>0.1185302252074279</v>
      </c>
      <c r="G27" s="35">
        <v>3</v>
      </c>
      <c r="H27" s="35">
        <v>13</v>
      </c>
      <c r="I27" s="36">
        <f t="shared" si="1"/>
        <v>333.33333333333331</v>
      </c>
      <c r="J27" s="36">
        <f t="shared" si="3"/>
        <v>6.6841482852588827E-2</v>
      </c>
      <c r="K27" s="81"/>
      <c r="L27" s="35">
        <v>83</v>
      </c>
      <c r="M27" s="36">
        <f t="shared" si="4"/>
        <v>6.1721968558977942E-2</v>
      </c>
      <c r="N27" s="15"/>
    </row>
    <row r="28" spans="1:14" ht="15.75">
      <c r="A28" s="12"/>
      <c r="B28" s="34" t="s">
        <v>39</v>
      </c>
      <c r="C28" s="35">
        <v>37</v>
      </c>
      <c r="D28" s="35">
        <v>35</v>
      </c>
      <c r="E28" s="36">
        <f t="shared" si="0"/>
        <v>-5.4054054054054053</v>
      </c>
      <c r="F28" s="36">
        <f t="shared" si="2"/>
        <v>0.69142631370999608</v>
      </c>
      <c r="G28" s="35">
        <v>173</v>
      </c>
      <c r="H28" s="35">
        <v>168</v>
      </c>
      <c r="I28" s="36">
        <f t="shared" si="1"/>
        <v>-2.8901734104046284</v>
      </c>
      <c r="J28" s="36">
        <f t="shared" si="3"/>
        <v>0.86379762455653242</v>
      </c>
      <c r="K28" s="81"/>
      <c r="L28" s="35">
        <v>1493</v>
      </c>
      <c r="M28" s="36">
        <f t="shared" si="4"/>
        <v>1.1102517958861937</v>
      </c>
      <c r="N28" s="15"/>
    </row>
    <row r="29" spans="1:14" ht="15.75">
      <c r="A29" s="12"/>
      <c r="B29" s="34" t="s">
        <v>31</v>
      </c>
      <c r="C29" s="35">
        <v>286</v>
      </c>
      <c r="D29" s="35">
        <v>1027</v>
      </c>
      <c r="E29" s="36">
        <f t="shared" si="0"/>
        <v>259.09090909090907</v>
      </c>
      <c r="F29" s="36">
        <f t="shared" si="2"/>
        <v>20.28842354800474</v>
      </c>
      <c r="G29" s="35">
        <v>1292</v>
      </c>
      <c r="H29" s="35">
        <v>3684</v>
      </c>
      <c r="I29" s="36">
        <f t="shared" si="1"/>
        <v>185.13931888544892</v>
      </c>
      <c r="J29" s="36">
        <f t="shared" si="3"/>
        <v>18.941847909918248</v>
      </c>
      <c r="K29" s="81"/>
      <c r="L29" s="35">
        <v>23416</v>
      </c>
      <c r="M29" s="36">
        <f t="shared" si="4"/>
        <v>17.413031515385875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10</v>
      </c>
      <c r="M30" s="36">
        <f t="shared" si="4"/>
        <v>7.4363817540937282E-3</v>
      </c>
      <c r="N30" s="15"/>
    </row>
    <row r="31" spans="1:14" ht="15.75">
      <c r="A31" s="12"/>
      <c r="B31" s="34" t="s">
        <v>55</v>
      </c>
      <c r="C31" s="35">
        <v>11</v>
      </c>
      <c r="D31" s="35">
        <v>24</v>
      </c>
      <c r="E31" s="36">
        <f t="shared" si="0"/>
        <v>118.18181818181816</v>
      </c>
      <c r="F31" s="36">
        <f t="shared" si="2"/>
        <v>0.47412090082971159</v>
      </c>
      <c r="G31" s="35">
        <v>41</v>
      </c>
      <c r="H31" s="35">
        <v>99</v>
      </c>
      <c r="I31" s="36">
        <f t="shared" si="1"/>
        <v>141.46341463414635</v>
      </c>
      <c r="J31" s="36">
        <f t="shared" si="3"/>
        <v>0.50902360018509951</v>
      </c>
      <c r="K31" s="81"/>
      <c r="L31" s="35">
        <v>578</v>
      </c>
      <c r="M31" s="36">
        <f t="shared" si="4"/>
        <v>0.42982286538661751</v>
      </c>
      <c r="N31" s="15"/>
    </row>
    <row r="32" spans="1:14" ht="15.75">
      <c r="A32" s="12"/>
      <c r="B32" s="34" t="s">
        <v>47</v>
      </c>
      <c r="C32" s="35">
        <v>12</v>
      </c>
      <c r="D32" s="35">
        <v>572</v>
      </c>
      <c r="E32" s="36">
        <f t="shared" si="0"/>
        <v>4666.6666666666661</v>
      </c>
      <c r="F32" s="36">
        <f t="shared" si="2"/>
        <v>11.299881469774792</v>
      </c>
      <c r="G32" s="35">
        <v>113</v>
      </c>
      <c r="H32" s="35">
        <v>893</v>
      </c>
      <c r="I32" s="36">
        <f t="shared" si="1"/>
        <v>690.26548672566378</v>
      </c>
      <c r="J32" s="36">
        <f t="shared" si="3"/>
        <v>4.5914957067201403</v>
      </c>
      <c r="K32" s="81"/>
      <c r="L32" s="35">
        <v>2641</v>
      </c>
      <c r="M32" s="36">
        <f t="shared" si="4"/>
        <v>1.9639484212561535</v>
      </c>
      <c r="N32" s="15"/>
    </row>
    <row r="33" spans="1:14" ht="15.75">
      <c r="A33" s="12"/>
      <c r="B33" s="34" t="s">
        <v>40</v>
      </c>
      <c r="C33" s="35">
        <v>50</v>
      </c>
      <c r="D33" s="35">
        <v>85</v>
      </c>
      <c r="E33" s="36">
        <f t="shared" si="0"/>
        <v>70</v>
      </c>
      <c r="F33" s="36">
        <f t="shared" si="2"/>
        <v>1.6791781904385619</v>
      </c>
      <c r="G33" s="35">
        <v>226</v>
      </c>
      <c r="H33" s="35">
        <v>433</v>
      </c>
      <c r="I33" s="36">
        <f t="shared" si="1"/>
        <v>91.592920353982294</v>
      </c>
      <c r="J33" s="36">
        <f t="shared" si="3"/>
        <v>2.2263355442439199</v>
      </c>
      <c r="K33" s="81"/>
      <c r="L33" s="35">
        <v>2473</v>
      </c>
      <c r="M33" s="36">
        <f t="shared" si="4"/>
        <v>1.839017207787379</v>
      </c>
      <c r="N33" s="15"/>
    </row>
    <row r="34" spans="1:14" ht="15.75">
      <c r="A34" s="12"/>
      <c r="B34" s="34" t="s">
        <v>44</v>
      </c>
      <c r="C34" s="35">
        <v>36</v>
      </c>
      <c r="D34" s="35">
        <v>203</v>
      </c>
      <c r="E34" s="36">
        <f t="shared" si="0"/>
        <v>463.88888888888891</v>
      </c>
      <c r="F34" s="36">
        <f t="shared" si="2"/>
        <v>4.010272619517977</v>
      </c>
      <c r="G34" s="35">
        <v>137</v>
      </c>
      <c r="H34" s="35">
        <v>710</v>
      </c>
      <c r="I34" s="36">
        <f t="shared" si="1"/>
        <v>418.24817518248176</v>
      </c>
      <c r="J34" s="36">
        <f t="shared" si="3"/>
        <v>3.6505732942567741</v>
      </c>
      <c r="K34" s="81"/>
      <c r="L34" s="35">
        <v>3358</v>
      </c>
      <c r="M34" s="36">
        <f t="shared" si="4"/>
        <v>2.4971369930246738</v>
      </c>
      <c r="N34" s="15"/>
    </row>
    <row r="35" spans="1:14" ht="15.75">
      <c r="A35" s="12"/>
      <c r="B35" s="34" t="s">
        <v>36</v>
      </c>
      <c r="C35" s="35">
        <v>29</v>
      </c>
      <c r="D35" s="35">
        <v>70</v>
      </c>
      <c r="E35" s="36">
        <f t="shared" si="0"/>
        <v>141.37931034482759</v>
      </c>
      <c r="F35" s="36">
        <f t="shared" si="2"/>
        <v>1.3828526274199922</v>
      </c>
      <c r="G35" s="35">
        <v>220</v>
      </c>
      <c r="H35" s="35">
        <v>260</v>
      </c>
      <c r="I35" s="36">
        <f t="shared" si="1"/>
        <v>18.181818181818187</v>
      </c>
      <c r="J35" s="36">
        <f t="shared" si="3"/>
        <v>1.3368296570517764</v>
      </c>
      <c r="K35" s="81"/>
      <c r="L35" s="35">
        <v>2841</v>
      </c>
      <c r="M35" s="36">
        <f t="shared" si="4"/>
        <v>2.112676056338028</v>
      </c>
      <c r="N35" s="15"/>
    </row>
    <row r="36" spans="1:14" ht="15.75">
      <c r="A36" s="12"/>
      <c r="B36" s="34" t="s">
        <v>48</v>
      </c>
      <c r="C36" s="35">
        <v>68</v>
      </c>
      <c r="D36" s="35">
        <v>202</v>
      </c>
      <c r="E36" s="36">
        <f t="shared" si="0"/>
        <v>197.05882352941177</v>
      </c>
      <c r="F36" s="36">
        <f t="shared" si="2"/>
        <v>3.9905175819834056</v>
      </c>
      <c r="G36" s="35">
        <v>236</v>
      </c>
      <c r="H36" s="35">
        <v>631</v>
      </c>
      <c r="I36" s="36">
        <f t="shared" si="1"/>
        <v>167.37288135593224</v>
      </c>
      <c r="J36" s="36">
        <f t="shared" si="3"/>
        <v>3.2443827446141191</v>
      </c>
      <c r="K36" s="81"/>
      <c r="L36" s="35">
        <v>2475</v>
      </c>
      <c r="M36" s="36">
        <f t="shared" si="4"/>
        <v>1.8405044841381977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1</v>
      </c>
      <c r="I37" s="36">
        <f t="shared" si="1"/>
        <v>0</v>
      </c>
      <c r="J37" s="36">
        <f t="shared" si="3"/>
        <v>5.1416525271222174E-3</v>
      </c>
      <c r="K37" s="81"/>
      <c r="L37" s="35">
        <v>5</v>
      </c>
      <c r="M37" s="36">
        <f t="shared" si="4"/>
        <v>3.7181908770468641E-3</v>
      </c>
      <c r="N37" s="15"/>
    </row>
    <row r="38" spans="1:14" ht="15.75">
      <c r="A38" s="12"/>
      <c r="B38" s="34" t="s">
        <v>53</v>
      </c>
      <c r="C38" s="35">
        <v>41</v>
      </c>
      <c r="D38" s="35">
        <v>36</v>
      </c>
      <c r="E38" s="36">
        <f t="shared" si="0"/>
        <v>-12.195121951219512</v>
      </c>
      <c r="F38" s="36">
        <f t="shared" si="2"/>
        <v>0.71118135124456738</v>
      </c>
      <c r="G38" s="35">
        <v>210</v>
      </c>
      <c r="H38" s="35">
        <v>423</v>
      </c>
      <c r="I38" s="36">
        <f t="shared" si="1"/>
        <v>101.42857142857142</v>
      </c>
      <c r="J38" s="36">
        <f t="shared" si="3"/>
        <v>2.1749190189726977</v>
      </c>
      <c r="K38" s="81"/>
      <c r="L38" s="35">
        <v>1743</v>
      </c>
      <c r="M38" s="36">
        <f t="shared" si="4"/>
        <v>1.2961613397385368</v>
      </c>
      <c r="N38" s="15"/>
    </row>
    <row r="39" spans="1:14" ht="15.75">
      <c r="A39" s="12"/>
      <c r="B39" s="34" t="s">
        <v>50</v>
      </c>
      <c r="C39" s="35">
        <v>49</v>
      </c>
      <c r="D39" s="35">
        <v>103</v>
      </c>
      <c r="E39" s="36">
        <f t="shared" si="0"/>
        <v>110.20408163265304</v>
      </c>
      <c r="F39" s="36">
        <f t="shared" si="2"/>
        <v>2.0347688660608454</v>
      </c>
      <c r="G39" s="35">
        <v>232</v>
      </c>
      <c r="H39" s="35">
        <v>509</v>
      </c>
      <c r="I39" s="36">
        <f t="shared" si="1"/>
        <v>119.39655172413795</v>
      </c>
      <c r="J39" s="36">
        <f t="shared" si="3"/>
        <v>2.6171011363052084</v>
      </c>
      <c r="K39" s="81"/>
      <c r="L39" s="35">
        <v>2147</v>
      </c>
      <c r="M39" s="36">
        <f t="shared" si="4"/>
        <v>1.5965911626039235</v>
      </c>
      <c r="N39" s="15"/>
    </row>
    <row r="40" spans="1:14" ht="15.75">
      <c r="A40" s="12"/>
      <c r="B40" s="34" t="s">
        <v>54</v>
      </c>
      <c r="C40" s="35">
        <v>0</v>
      </c>
      <c r="D40" s="35">
        <v>1</v>
      </c>
      <c r="E40" s="36" t="str">
        <f t="shared" si="0"/>
        <v/>
      </c>
      <c r="F40" s="36">
        <f t="shared" si="2"/>
        <v>1.9755037534571317E-2</v>
      </c>
      <c r="G40" s="35">
        <v>3</v>
      </c>
      <c r="H40" s="35">
        <v>3</v>
      </c>
      <c r="I40" s="36">
        <f t="shared" si="1"/>
        <v>0</v>
      </c>
      <c r="J40" s="36">
        <f t="shared" si="3"/>
        <v>1.5424957581366651E-2</v>
      </c>
      <c r="K40" s="81"/>
      <c r="L40" s="35">
        <v>15</v>
      </c>
      <c r="M40" s="36">
        <f t="shared" si="4"/>
        <v>1.1154572631140593E-2</v>
      </c>
      <c r="N40" s="15"/>
    </row>
    <row r="41" spans="1:14" ht="15.75">
      <c r="A41" s="12"/>
      <c r="B41" s="34" t="s">
        <v>232</v>
      </c>
      <c r="C41" s="35">
        <v>0</v>
      </c>
      <c r="D41" s="35">
        <v>2</v>
      </c>
      <c r="E41" s="36" t="str">
        <f t="shared" si="0"/>
        <v/>
      </c>
      <c r="F41" s="36">
        <f t="shared" si="2"/>
        <v>3.9510075069142635E-2</v>
      </c>
      <c r="G41" s="35">
        <v>1</v>
      </c>
      <c r="H41" s="35">
        <v>8</v>
      </c>
      <c r="I41" s="36">
        <f t="shared" si="1"/>
        <v>700</v>
      </c>
      <c r="J41" s="36">
        <f t="shared" si="3"/>
        <v>4.1133220216977739E-2</v>
      </c>
      <c r="K41" s="81"/>
      <c r="L41" s="35">
        <v>41</v>
      </c>
      <c r="M41" s="36">
        <f t="shared" si="4"/>
        <v>3.0489165191784285E-2</v>
      </c>
      <c r="N41" s="15"/>
    </row>
    <row r="42" spans="1:14" ht="15.75">
      <c r="A42" s="12"/>
      <c r="B42" s="34" t="s">
        <v>42</v>
      </c>
      <c r="C42" s="35">
        <v>49</v>
      </c>
      <c r="D42" s="35">
        <v>109</v>
      </c>
      <c r="E42" s="36">
        <f t="shared" si="0"/>
        <v>122.44897959183673</v>
      </c>
      <c r="F42" s="36">
        <f t="shared" si="2"/>
        <v>2.1532990912682735</v>
      </c>
      <c r="G42" s="35">
        <v>191</v>
      </c>
      <c r="H42" s="35">
        <v>535</v>
      </c>
      <c r="I42" s="36">
        <f t="shared" si="1"/>
        <v>180.10471204188482</v>
      </c>
      <c r="J42" s="36">
        <f t="shared" si="3"/>
        <v>2.7507841020103863</v>
      </c>
      <c r="K42" s="81"/>
      <c r="L42" s="35">
        <v>3822</v>
      </c>
      <c r="M42" s="36">
        <f t="shared" si="4"/>
        <v>2.8421851064146231</v>
      </c>
      <c r="N42" s="15"/>
    </row>
    <row r="43" spans="1:14" ht="15.75">
      <c r="A43" s="12"/>
      <c r="B43" s="34" t="s">
        <v>51</v>
      </c>
      <c r="C43" s="35">
        <v>37</v>
      </c>
      <c r="D43" s="35">
        <v>198</v>
      </c>
      <c r="E43" s="36">
        <f t="shared" si="0"/>
        <v>435.13513513513516</v>
      </c>
      <c r="F43" s="36">
        <f t="shared" si="2"/>
        <v>3.9114974318451203</v>
      </c>
      <c r="G43" s="35">
        <v>203</v>
      </c>
      <c r="H43" s="35">
        <v>462</v>
      </c>
      <c r="I43" s="36">
        <f t="shared" si="1"/>
        <v>127.58620689655173</v>
      </c>
      <c r="J43" s="36">
        <f t="shared" si="3"/>
        <v>2.3754434675304643</v>
      </c>
      <c r="K43" s="81"/>
      <c r="L43" s="35">
        <v>7429</v>
      </c>
      <c r="M43" s="36">
        <f t="shared" si="4"/>
        <v>5.5244880051162308</v>
      </c>
      <c r="N43" s="15"/>
    </row>
    <row r="44" spans="1:14" ht="15.75">
      <c r="A44" s="12"/>
      <c r="B44" s="34" t="s">
        <v>46</v>
      </c>
      <c r="C44" s="35">
        <v>13</v>
      </c>
      <c r="D44" s="35">
        <v>19</v>
      </c>
      <c r="E44" s="36">
        <f t="shared" si="0"/>
        <v>46.153846153846146</v>
      </c>
      <c r="F44" s="36">
        <f t="shared" si="2"/>
        <v>0.375345713156855</v>
      </c>
      <c r="G44" s="35">
        <v>56</v>
      </c>
      <c r="H44" s="35">
        <v>80</v>
      </c>
      <c r="I44" s="36">
        <f t="shared" si="1"/>
        <v>42.857142857142861</v>
      </c>
      <c r="J44" s="36">
        <f t="shared" si="3"/>
        <v>0.41133220216977734</v>
      </c>
      <c r="K44" s="81"/>
      <c r="L44" s="35">
        <v>642</v>
      </c>
      <c r="M44" s="36">
        <f t="shared" si="4"/>
        <v>0.47741570861281735</v>
      </c>
      <c r="N44" s="15"/>
    </row>
    <row r="45" spans="1:14" ht="15.75">
      <c r="A45" s="12"/>
      <c r="B45" s="34" t="s">
        <v>49</v>
      </c>
      <c r="C45" s="35">
        <v>75</v>
      </c>
      <c r="D45" s="35">
        <v>120</v>
      </c>
      <c r="E45" s="36">
        <f t="shared" si="0"/>
        <v>60.000000000000007</v>
      </c>
      <c r="F45" s="36">
        <f t="shared" si="2"/>
        <v>2.3706045041485577</v>
      </c>
      <c r="G45" s="35">
        <v>316</v>
      </c>
      <c r="H45" s="35">
        <v>593</v>
      </c>
      <c r="I45" s="36">
        <f t="shared" si="1"/>
        <v>87.658227848101262</v>
      </c>
      <c r="J45" s="36">
        <f t="shared" si="3"/>
        <v>3.0489999485834747</v>
      </c>
      <c r="K45" s="81"/>
      <c r="L45" s="35">
        <v>3646</v>
      </c>
      <c r="M45" s="36">
        <f t="shared" si="4"/>
        <v>2.7113047875425731</v>
      </c>
      <c r="N45" s="15"/>
    </row>
    <row r="46" spans="1:14" ht="15.75">
      <c r="A46" s="12"/>
      <c r="B46" s="34" t="s">
        <v>37</v>
      </c>
      <c r="C46" s="35">
        <v>111</v>
      </c>
      <c r="D46" s="35">
        <v>155</v>
      </c>
      <c r="E46" s="36">
        <f t="shared" si="0"/>
        <v>39.639639639639633</v>
      </c>
      <c r="F46" s="36">
        <f t="shared" si="2"/>
        <v>3.0620308178585538</v>
      </c>
      <c r="G46" s="35">
        <v>629</v>
      </c>
      <c r="H46" s="35">
        <v>802</v>
      </c>
      <c r="I46" s="36">
        <f t="shared" si="1"/>
        <v>27.503974562798096</v>
      </c>
      <c r="J46" s="36">
        <f t="shared" si="3"/>
        <v>4.1236053267520179</v>
      </c>
      <c r="K46" s="81"/>
      <c r="L46" s="35">
        <v>8278</v>
      </c>
      <c r="M46" s="36">
        <f t="shared" si="4"/>
        <v>6.1558368160387884</v>
      </c>
      <c r="N46" s="15"/>
    </row>
    <row r="47" spans="1:14" ht="15.75">
      <c r="A47" s="12"/>
      <c r="B47" s="34" t="s">
        <v>45</v>
      </c>
      <c r="C47" s="35">
        <v>52</v>
      </c>
      <c r="D47" s="35">
        <v>95</v>
      </c>
      <c r="E47" s="36">
        <f t="shared" si="0"/>
        <v>82.692307692307693</v>
      </c>
      <c r="F47" s="36">
        <f t="shared" si="2"/>
        <v>1.8767285657842749</v>
      </c>
      <c r="G47" s="35">
        <v>328</v>
      </c>
      <c r="H47" s="35">
        <v>397</v>
      </c>
      <c r="I47" s="36">
        <f t="shared" si="1"/>
        <v>21.036585365853668</v>
      </c>
      <c r="J47" s="36">
        <f t="shared" si="3"/>
        <v>2.0412360532675202</v>
      </c>
      <c r="K47" s="81"/>
      <c r="L47" s="35">
        <v>3119</v>
      </c>
      <c r="M47" s="36">
        <f t="shared" si="4"/>
        <v>2.3194074691018338</v>
      </c>
      <c r="N47" s="15"/>
    </row>
    <row r="48" spans="1:14" ht="15.75">
      <c r="A48" s="12"/>
      <c r="B48" s="40" t="s">
        <v>70</v>
      </c>
      <c r="C48" s="42">
        <f>SUM(C16:C47)</f>
        <v>2007</v>
      </c>
      <c r="D48" s="42">
        <f>SUM(D16:D47)</f>
        <v>5062</v>
      </c>
      <c r="E48" s="38">
        <f t="shared" si="0"/>
        <v>152.21723966118583</v>
      </c>
      <c r="F48" s="38">
        <f>SUM(F16:F47)</f>
        <v>100.00000000000001</v>
      </c>
      <c r="G48" s="42">
        <f>SUM(G16:G47)</f>
        <v>9260</v>
      </c>
      <c r="H48" s="42">
        <f>SUM(H16:H47)</f>
        <v>19449</v>
      </c>
      <c r="I48" s="38">
        <f t="shared" si="1"/>
        <v>110.03239740820736</v>
      </c>
      <c r="J48" s="38">
        <f>SUM(J16:J47)</f>
        <v>100</v>
      </c>
      <c r="K48" s="4"/>
      <c r="L48" s="42">
        <f>SUM(L16:L47)</f>
        <v>134474</v>
      </c>
      <c r="M48" s="38">
        <f>SUM(M16:M47)</f>
        <v>99.999999999999986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57</v>
      </c>
      <c r="D16" s="35">
        <v>72</v>
      </c>
      <c r="E16" s="36">
        <f t="shared" ref="E16:E41" si="0">IF(ISBLANK(D16),"",(IFERROR(((D16/C16-1)*100),"")))</f>
        <v>26.315789473684205</v>
      </c>
      <c r="F16" s="36">
        <f>+(D16*100)/$D$41</f>
        <v>0.71513706793802145</v>
      </c>
      <c r="G16" s="35">
        <v>253</v>
      </c>
      <c r="H16" s="35">
        <v>344</v>
      </c>
      <c r="I16" s="36">
        <f t="shared" ref="I16:I41" si="1">IF(ISBLANK(H16),"",(IFERROR(((H16/G16-1)*100),"")))</f>
        <v>35.968379446640306</v>
      </c>
      <c r="J16" s="36">
        <f>+(H16*100)/$H$41</f>
        <v>0.84820988263142316</v>
      </c>
      <c r="K16" s="81"/>
      <c r="L16" s="35">
        <v>3139</v>
      </c>
      <c r="M16" s="36">
        <f>+(L16*100)/$L$41</f>
        <v>1.1923845411655662</v>
      </c>
      <c r="N16" s="15"/>
    </row>
    <row r="17" spans="1:18" ht="15.75">
      <c r="A17" s="12"/>
      <c r="B17" s="34" t="s">
        <v>234</v>
      </c>
      <c r="C17" s="35">
        <v>19</v>
      </c>
      <c r="D17" s="35">
        <v>29</v>
      </c>
      <c r="E17" s="36">
        <f t="shared" si="0"/>
        <v>52.631578947368432</v>
      </c>
      <c r="F17" s="36">
        <f t="shared" ref="F17:F40" si="2">+(D17*100)/$D$41</f>
        <v>0.28804131903059199</v>
      </c>
      <c r="G17" s="35">
        <v>105</v>
      </c>
      <c r="H17" s="35">
        <v>181</v>
      </c>
      <c r="I17" s="36">
        <f t="shared" si="1"/>
        <v>72.380952380952394</v>
      </c>
      <c r="J17" s="36">
        <f t="shared" ref="J17:J40" si="3">+(H17*100)/$H$41</f>
        <v>0.44629647894269653</v>
      </c>
      <c r="K17" s="81"/>
      <c r="L17" s="35">
        <v>1402</v>
      </c>
      <c r="M17" s="36">
        <f t="shared" ref="M17:M40" si="4">+(L17*100)/$L$41</f>
        <v>0.53256550707681549</v>
      </c>
      <c r="N17" s="15"/>
    </row>
    <row r="18" spans="1:18" ht="15.75">
      <c r="A18" s="12"/>
      <c r="B18" s="34" t="s">
        <v>235</v>
      </c>
      <c r="C18" s="35">
        <v>386</v>
      </c>
      <c r="D18" s="35">
        <v>726</v>
      </c>
      <c r="E18" s="36">
        <f t="shared" si="0"/>
        <v>88.082901554404145</v>
      </c>
      <c r="F18" s="36">
        <f t="shared" si="2"/>
        <v>7.2109654350417163</v>
      </c>
      <c r="G18" s="35">
        <v>1783</v>
      </c>
      <c r="H18" s="35">
        <v>3142</v>
      </c>
      <c r="I18" s="36">
        <f t="shared" si="1"/>
        <v>76.219854178351085</v>
      </c>
      <c r="J18" s="36">
        <f t="shared" si="3"/>
        <v>7.7473123582207322</v>
      </c>
      <c r="K18" s="81"/>
      <c r="L18" s="35">
        <v>23940</v>
      </c>
      <c r="M18" s="36">
        <f t="shared" si="4"/>
        <v>9.0938789154200883</v>
      </c>
      <c r="N18" s="15"/>
    </row>
    <row r="19" spans="1:18" ht="15.75">
      <c r="A19" s="12"/>
      <c r="B19" s="34" t="s">
        <v>236</v>
      </c>
      <c r="C19" s="35">
        <v>51</v>
      </c>
      <c r="D19" s="35">
        <v>88</v>
      </c>
      <c r="E19" s="36">
        <f t="shared" si="0"/>
        <v>72.54901960784315</v>
      </c>
      <c r="F19" s="36">
        <f t="shared" si="2"/>
        <v>0.87405641636869291</v>
      </c>
      <c r="G19" s="35">
        <v>234</v>
      </c>
      <c r="H19" s="35">
        <v>361</v>
      </c>
      <c r="I19" s="36">
        <f t="shared" si="1"/>
        <v>54.27350427350428</v>
      </c>
      <c r="J19" s="36">
        <f t="shared" si="3"/>
        <v>0.8901272314823947</v>
      </c>
      <c r="K19" s="81"/>
      <c r="L19" s="35">
        <v>2634</v>
      </c>
      <c r="M19" s="36">
        <f t="shared" si="4"/>
        <v>1.0005545974610073</v>
      </c>
      <c r="N19" s="15"/>
    </row>
    <row r="20" spans="1:18" ht="15.75">
      <c r="A20" s="12"/>
      <c r="B20" s="34" t="s">
        <v>237</v>
      </c>
      <c r="C20" s="35">
        <v>81</v>
      </c>
      <c r="D20" s="35">
        <v>205</v>
      </c>
      <c r="E20" s="36">
        <f t="shared" si="0"/>
        <v>153.08641975308643</v>
      </c>
      <c r="F20" s="36">
        <f t="shared" si="2"/>
        <v>2.0361541517679775</v>
      </c>
      <c r="G20" s="35">
        <v>403</v>
      </c>
      <c r="H20" s="35">
        <v>802</v>
      </c>
      <c r="I20" s="36">
        <f t="shared" si="1"/>
        <v>99.00744416873448</v>
      </c>
      <c r="J20" s="36">
        <f t="shared" si="3"/>
        <v>1.9775125752046554</v>
      </c>
      <c r="K20" s="81"/>
      <c r="L20" s="35">
        <v>4944</v>
      </c>
      <c r="M20" s="36">
        <f t="shared" si="4"/>
        <v>1.8780341419313666</v>
      </c>
      <c r="N20" s="15"/>
    </row>
    <row r="21" spans="1:18" ht="15" customHeight="1">
      <c r="A21" s="12"/>
      <c r="B21" s="34" t="s">
        <v>238</v>
      </c>
      <c r="C21" s="35">
        <v>57</v>
      </c>
      <c r="D21" s="35">
        <v>75</v>
      </c>
      <c r="E21" s="36">
        <f t="shared" si="0"/>
        <v>31.578947368421062</v>
      </c>
      <c r="F21" s="36">
        <f t="shared" si="2"/>
        <v>0.74493444576877232</v>
      </c>
      <c r="G21" s="35">
        <v>255</v>
      </c>
      <c r="H21" s="35">
        <v>378</v>
      </c>
      <c r="I21" s="36">
        <f t="shared" si="1"/>
        <v>48.235294117647065</v>
      </c>
      <c r="J21" s="36">
        <f t="shared" si="3"/>
        <v>0.93204458033336623</v>
      </c>
      <c r="K21" s="81"/>
      <c r="L21" s="35">
        <v>2511</v>
      </c>
      <c r="M21" s="36">
        <f t="shared" si="4"/>
        <v>0.95383166067752057</v>
      </c>
      <c r="N21" s="15"/>
    </row>
    <row r="22" spans="1:18" ht="15.75">
      <c r="A22" s="12"/>
      <c r="B22" s="34" t="s">
        <v>239</v>
      </c>
      <c r="C22" s="35">
        <v>212</v>
      </c>
      <c r="D22" s="35">
        <v>467</v>
      </c>
      <c r="E22" s="36">
        <f t="shared" si="0"/>
        <v>120.28301886792451</v>
      </c>
      <c r="F22" s="36">
        <f t="shared" si="2"/>
        <v>4.6384584823202228</v>
      </c>
      <c r="G22" s="35">
        <v>815</v>
      </c>
      <c r="H22" s="35">
        <v>1987</v>
      </c>
      <c r="I22" s="36">
        <f t="shared" si="1"/>
        <v>143.80368098159511</v>
      </c>
      <c r="J22" s="36">
        <f t="shared" si="3"/>
        <v>4.899398362757668</v>
      </c>
      <c r="K22" s="81"/>
      <c r="L22" s="35">
        <v>11163</v>
      </c>
      <c r="M22" s="36">
        <f t="shared" si="4"/>
        <v>4.2403914090574126</v>
      </c>
      <c r="N22" s="15"/>
    </row>
    <row r="23" spans="1:18" ht="15.75">
      <c r="A23" s="12"/>
      <c r="B23" s="34" t="s">
        <v>240</v>
      </c>
      <c r="C23" s="35">
        <v>293</v>
      </c>
      <c r="D23" s="35">
        <v>585</v>
      </c>
      <c r="E23" s="36">
        <f t="shared" si="0"/>
        <v>99.658703071672349</v>
      </c>
      <c r="F23" s="36">
        <f t="shared" si="2"/>
        <v>5.8104886769964246</v>
      </c>
      <c r="G23" s="35">
        <v>1240</v>
      </c>
      <c r="H23" s="35">
        <v>2528</v>
      </c>
      <c r="I23" s="36">
        <f t="shared" si="1"/>
        <v>103.87096774193547</v>
      </c>
      <c r="J23" s="36">
        <f t="shared" si="3"/>
        <v>6.233356346779761</v>
      </c>
      <c r="K23" s="81"/>
      <c r="L23" s="35">
        <v>15179</v>
      </c>
      <c r="M23" s="36">
        <f t="shared" si="4"/>
        <v>5.7659142881019854</v>
      </c>
      <c r="N23" s="15"/>
    </row>
    <row r="24" spans="1:18" ht="15.75">
      <c r="A24" s="12"/>
      <c r="B24" s="34" t="s">
        <v>241</v>
      </c>
      <c r="C24" s="35">
        <v>225</v>
      </c>
      <c r="D24" s="35">
        <v>314</v>
      </c>
      <c r="E24" s="36">
        <f t="shared" si="0"/>
        <v>39.555555555555564</v>
      </c>
      <c r="F24" s="36">
        <f t="shared" si="2"/>
        <v>3.1187922129519268</v>
      </c>
      <c r="G24" s="35">
        <v>848</v>
      </c>
      <c r="H24" s="35">
        <v>1287</v>
      </c>
      <c r="I24" s="36">
        <f t="shared" si="1"/>
        <v>51.768867924528308</v>
      </c>
      <c r="J24" s="36">
        <f t="shared" si="3"/>
        <v>3.1733898806588421</v>
      </c>
      <c r="K24" s="81"/>
      <c r="L24" s="35">
        <v>8555</v>
      </c>
      <c r="M24" s="36">
        <f t="shared" si="4"/>
        <v>3.2497132047376298</v>
      </c>
      <c r="N24" s="15"/>
    </row>
    <row r="25" spans="1:18" ht="15.75">
      <c r="A25" s="12"/>
      <c r="B25" s="34" t="s">
        <v>75</v>
      </c>
      <c r="C25" s="35">
        <v>362</v>
      </c>
      <c r="D25" s="35">
        <v>416</v>
      </c>
      <c r="E25" s="36">
        <f t="shared" si="0"/>
        <v>14.917127071823199</v>
      </c>
      <c r="F25" s="36">
        <f t="shared" si="2"/>
        <v>4.131903059197457</v>
      </c>
      <c r="G25" s="35">
        <v>1468</v>
      </c>
      <c r="H25" s="35">
        <v>1883</v>
      </c>
      <c r="I25" s="36">
        <f t="shared" si="1"/>
        <v>28.269754768392374</v>
      </c>
      <c r="J25" s="36">
        <f t="shared" si="3"/>
        <v>4.6429628168458432</v>
      </c>
      <c r="K25" s="81"/>
      <c r="L25" s="35">
        <v>12789</v>
      </c>
      <c r="M25" s="36">
        <f t="shared" si="4"/>
        <v>4.8580458416586261</v>
      </c>
      <c r="N25" s="15"/>
      <c r="R25" s="4"/>
    </row>
    <row r="26" spans="1:18" ht="15" customHeight="1">
      <c r="A26" s="12"/>
      <c r="B26" s="34" t="s">
        <v>242</v>
      </c>
      <c r="C26" s="35">
        <v>61</v>
      </c>
      <c r="D26" s="35">
        <v>133</v>
      </c>
      <c r="E26" s="36">
        <f t="shared" si="0"/>
        <v>118.0327868852459</v>
      </c>
      <c r="F26" s="36">
        <f t="shared" si="2"/>
        <v>1.3210170838299562</v>
      </c>
      <c r="G26" s="35">
        <v>261</v>
      </c>
      <c r="H26" s="35">
        <v>460</v>
      </c>
      <c r="I26" s="36">
        <f t="shared" si="1"/>
        <v>76.245210727969351</v>
      </c>
      <c r="J26" s="36">
        <f t="shared" si="3"/>
        <v>1.1342341453792286</v>
      </c>
      <c r="K26" s="81"/>
      <c r="L26" s="35">
        <v>3068</v>
      </c>
      <c r="M26" s="36">
        <f t="shared" si="4"/>
        <v>1.1654143906645293</v>
      </c>
      <c r="N26" s="15"/>
    </row>
    <row r="27" spans="1:18" ht="15" customHeight="1">
      <c r="A27" s="12"/>
      <c r="B27" s="34" t="s">
        <v>76</v>
      </c>
      <c r="C27" s="35">
        <v>15</v>
      </c>
      <c r="D27" s="35">
        <v>21</v>
      </c>
      <c r="E27" s="36">
        <f t="shared" si="0"/>
        <v>39.999999999999993</v>
      </c>
      <c r="F27" s="36">
        <f t="shared" si="2"/>
        <v>0.20858164481525626</v>
      </c>
      <c r="G27" s="35">
        <v>64</v>
      </c>
      <c r="H27" s="35">
        <v>96</v>
      </c>
      <c r="I27" s="36">
        <f t="shared" si="1"/>
        <v>50</v>
      </c>
      <c r="J27" s="36">
        <f t="shared" si="3"/>
        <v>0.23670973468783904</v>
      </c>
      <c r="K27" s="81"/>
      <c r="L27" s="35">
        <v>710</v>
      </c>
      <c r="M27" s="36">
        <f t="shared" si="4"/>
        <v>0.26970150501037021</v>
      </c>
      <c r="N27" s="15"/>
    </row>
    <row r="28" spans="1:18" ht="15" customHeight="1">
      <c r="A28" s="12"/>
      <c r="B28" s="34" t="s">
        <v>243</v>
      </c>
      <c r="C28" s="35">
        <v>47</v>
      </c>
      <c r="D28" s="35">
        <v>69</v>
      </c>
      <c r="E28" s="36">
        <f t="shared" si="0"/>
        <v>46.808510638297875</v>
      </c>
      <c r="F28" s="36">
        <f t="shared" si="2"/>
        <v>0.68533969010727058</v>
      </c>
      <c r="G28" s="35">
        <v>213</v>
      </c>
      <c r="H28" s="35">
        <v>253</v>
      </c>
      <c r="I28" s="36">
        <f t="shared" si="1"/>
        <v>18.779342723004699</v>
      </c>
      <c r="J28" s="36">
        <f t="shared" si="3"/>
        <v>0.62382877995857577</v>
      </c>
      <c r="K28" s="81"/>
      <c r="L28" s="35">
        <v>2730</v>
      </c>
      <c r="M28" s="36">
        <f t="shared" si="4"/>
        <v>1.0370212798286067</v>
      </c>
      <c r="N28" s="15"/>
    </row>
    <row r="29" spans="1:18" ht="15" customHeight="1">
      <c r="A29" s="12"/>
      <c r="B29" s="34" t="s">
        <v>79</v>
      </c>
      <c r="C29" s="35">
        <v>4</v>
      </c>
      <c r="D29" s="35">
        <v>14</v>
      </c>
      <c r="E29" s="36">
        <f t="shared" si="0"/>
        <v>250</v>
      </c>
      <c r="F29" s="36">
        <f t="shared" si="2"/>
        <v>0.1390544298768375</v>
      </c>
      <c r="G29" s="35">
        <v>13</v>
      </c>
      <c r="H29" s="35">
        <v>47</v>
      </c>
      <c r="I29" s="36">
        <f t="shared" si="1"/>
        <v>261.53846153846155</v>
      </c>
      <c r="J29" s="36">
        <f t="shared" si="3"/>
        <v>0.11588914094092119</v>
      </c>
      <c r="K29" s="81"/>
      <c r="L29" s="35">
        <v>208</v>
      </c>
      <c r="M29" s="36">
        <f t="shared" si="4"/>
        <v>7.9011145129798593E-2</v>
      </c>
      <c r="N29" s="15"/>
    </row>
    <row r="30" spans="1:18" ht="15" customHeight="1">
      <c r="A30" s="12"/>
      <c r="B30" s="34" t="s">
        <v>244</v>
      </c>
      <c r="C30" s="35">
        <v>271</v>
      </c>
      <c r="D30" s="35">
        <v>427</v>
      </c>
      <c r="E30" s="36">
        <f t="shared" si="0"/>
        <v>57.564575645756456</v>
      </c>
      <c r="F30" s="36">
        <f t="shared" si="2"/>
        <v>4.241160111243544</v>
      </c>
      <c r="G30" s="35">
        <v>1205</v>
      </c>
      <c r="H30" s="35">
        <v>1779</v>
      </c>
      <c r="I30" s="36">
        <f t="shared" si="1"/>
        <v>47.634854771784241</v>
      </c>
      <c r="J30" s="36">
        <f t="shared" si="3"/>
        <v>4.3865272709340175</v>
      </c>
      <c r="K30" s="81"/>
      <c r="L30" s="35">
        <v>11047</v>
      </c>
      <c r="M30" s="36">
        <f t="shared" si="4"/>
        <v>4.1963275011965626</v>
      </c>
      <c r="N30" s="15"/>
    </row>
    <row r="31" spans="1:18" ht="15" customHeight="1">
      <c r="A31" s="12"/>
      <c r="B31" s="34" t="s">
        <v>78</v>
      </c>
      <c r="C31" s="35">
        <v>144</v>
      </c>
      <c r="D31" s="35">
        <v>343</v>
      </c>
      <c r="E31" s="36">
        <f t="shared" si="0"/>
        <v>138.19444444444446</v>
      </c>
      <c r="F31" s="36">
        <f t="shared" si="2"/>
        <v>3.4068335319825187</v>
      </c>
      <c r="G31" s="35">
        <v>552</v>
      </c>
      <c r="H31" s="35">
        <v>1528</v>
      </c>
      <c r="I31" s="36">
        <f t="shared" si="1"/>
        <v>176.81159420289853</v>
      </c>
      <c r="J31" s="36">
        <f t="shared" si="3"/>
        <v>3.7676299437814382</v>
      </c>
      <c r="K31" s="81"/>
      <c r="L31" s="35">
        <v>7391</v>
      </c>
      <c r="M31" s="36">
        <f t="shared" si="4"/>
        <v>2.8075546810304877</v>
      </c>
      <c r="N31" s="15"/>
    </row>
    <row r="32" spans="1:18" ht="15" customHeight="1">
      <c r="A32" s="12"/>
      <c r="B32" s="34" t="s">
        <v>245</v>
      </c>
      <c r="C32" s="35">
        <v>121</v>
      </c>
      <c r="D32" s="35">
        <v>232</v>
      </c>
      <c r="E32" s="36">
        <f t="shared" si="0"/>
        <v>91.735537190082653</v>
      </c>
      <c r="F32" s="36">
        <f t="shared" si="2"/>
        <v>2.3043305522447359</v>
      </c>
      <c r="G32" s="35">
        <v>608</v>
      </c>
      <c r="H32" s="35">
        <v>1155</v>
      </c>
      <c r="I32" s="36">
        <f t="shared" si="1"/>
        <v>89.967105263157904</v>
      </c>
      <c r="J32" s="36">
        <f t="shared" si="3"/>
        <v>2.8479139954630632</v>
      </c>
      <c r="K32" s="81"/>
      <c r="L32" s="35">
        <v>7321</v>
      </c>
      <c r="M32" s="36">
        <f t="shared" si="4"/>
        <v>2.7809643918041131</v>
      </c>
      <c r="N32" s="15"/>
    </row>
    <row r="33" spans="1:14" ht="15" customHeight="1">
      <c r="A33" s="12"/>
      <c r="B33" s="34" t="s">
        <v>246</v>
      </c>
      <c r="C33" s="35">
        <v>143</v>
      </c>
      <c r="D33" s="35">
        <v>259</v>
      </c>
      <c r="E33" s="36">
        <f t="shared" si="0"/>
        <v>81.11888111888112</v>
      </c>
      <c r="F33" s="36">
        <f t="shared" si="2"/>
        <v>2.5725069527214939</v>
      </c>
      <c r="G33" s="35">
        <v>526</v>
      </c>
      <c r="H33" s="35">
        <v>1017</v>
      </c>
      <c r="I33" s="36">
        <f t="shared" si="1"/>
        <v>93.346007604562729</v>
      </c>
      <c r="J33" s="36">
        <f t="shared" si="3"/>
        <v>2.5076437518492947</v>
      </c>
      <c r="K33" s="81"/>
      <c r="L33" s="35">
        <v>7416</v>
      </c>
      <c r="M33" s="36">
        <f t="shared" si="4"/>
        <v>2.81705121289705</v>
      </c>
      <c r="N33" s="15"/>
    </row>
    <row r="34" spans="1:14" ht="15" customHeight="1">
      <c r="A34" s="12"/>
      <c r="B34" s="34" t="s">
        <v>247</v>
      </c>
      <c r="C34" s="35">
        <v>29</v>
      </c>
      <c r="D34" s="35">
        <v>35</v>
      </c>
      <c r="E34" s="36">
        <f t="shared" si="0"/>
        <v>20.68965517241379</v>
      </c>
      <c r="F34" s="36">
        <f t="shared" si="2"/>
        <v>0.34763607469209379</v>
      </c>
      <c r="G34" s="35">
        <v>133</v>
      </c>
      <c r="H34" s="35">
        <v>179</v>
      </c>
      <c r="I34" s="36">
        <f t="shared" si="1"/>
        <v>34.58646616541354</v>
      </c>
      <c r="J34" s="36">
        <f t="shared" si="3"/>
        <v>0.44136502613669987</v>
      </c>
      <c r="K34" s="81"/>
      <c r="L34" s="35">
        <v>1968</v>
      </c>
      <c r="M34" s="36">
        <f t="shared" si="4"/>
        <v>0.74756698853578674</v>
      </c>
      <c r="N34" s="15"/>
    </row>
    <row r="35" spans="1:14" ht="15" customHeight="1">
      <c r="A35" s="12"/>
      <c r="B35" s="34" t="s">
        <v>77</v>
      </c>
      <c r="C35" s="35">
        <v>43</v>
      </c>
      <c r="D35" s="35">
        <v>82</v>
      </c>
      <c r="E35" s="36">
        <f t="shared" si="0"/>
        <v>90.697674418604663</v>
      </c>
      <c r="F35" s="36">
        <f t="shared" si="2"/>
        <v>0.81446166070719106</v>
      </c>
      <c r="G35" s="35">
        <v>208</v>
      </c>
      <c r="H35" s="35">
        <v>370</v>
      </c>
      <c r="I35" s="36">
        <f t="shared" si="1"/>
        <v>77.884615384615373</v>
      </c>
      <c r="J35" s="36">
        <f t="shared" si="3"/>
        <v>0.91231876910937959</v>
      </c>
      <c r="K35" s="81"/>
      <c r="L35" s="35">
        <v>2838</v>
      </c>
      <c r="M35" s="36">
        <f t="shared" si="4"/>
        <v>1.0780462974921559</v>
      </c>
      <c r="N35" s="15"/>
    </row>
    <row r="36" spans="1:14" ht="15" customHeight="1">
      <c r="A36" s="12"/>
      <c r="B36" s="34" t="s">
        <v>248</v>
      </c>
      <c r="C36" s="35">
        <v>172</v>
      </c>
      <c r="D36" s="35">
        <v>402</v>
      </c>
      <c r="E36" s="36">
        <f t="shared" si="0"/>
        <v>133.72093023255815</v>
      </c>
      <c r="F36" s="36">
        <f t="shared" si="2"/>
        <v>3.9928486293206196</v>
      </c>
      <c r="G36" s="35">
        <v>742</v>
      </c>
      <c r="H36" s="35">
        <v>1557</v>
      </c>
      <c r="I36" s="36">
        <f t="shared" si="1"/>
        <v>109.83827493261455</v>
      </c>
      <c r="J36" s="36">
        <f t="shared" si="3"/>
        <v>3.8391360094683895</v>
      </c>
      <c r="K36" s="81"/>
      <c r="L36" s="35">
        <v>11085</v>
      </c>
      <c r="M36" s="36">
        <f t="shared" si="4"/>
        <v>4.2107622296337377</v>
      </c>
      <c r="N36" s="15"/>
    </row>
    <row r="37" spans="1:14" ht="15" customHeight="1">
      <c r="A37" s="12"/>
      <c r="B37" s="34" t="s">
        <v>249</v>
      </c>
      <c r="C37" s="35">
        <v>90</v>
      </c>
      <c r="D37" s="35">
        <v>240</v>
      </c>
      <c r="E37" s="36">
        <f t="shared" si="0"/>
        <v>166.66666666666666</v>
      </c>
      <c r="F37" s="36">
        <f t="shared" si="2"/>
        <v>2.3837902264600714</v>
      </c>
      <c r="G37" s="35">
        <v>333</v>
      </c>
      <c r="H37" s="35">
        <v>856</v>
      </c>
      <c r="I37" s="36">
        <f t="shared" si="1"/>
        <v>157.05705705705702</v>
      </c>
      <c r="J37" s="36">
        <f t="shared" si="3"/>
        <v>2.110661800966565</v>
      </c>
      <c r="K37" s="81"/>
      <c r="L37" s="35">
        <v>4470</v>
      </c>
      <c r="M37" s="36">
        <f t="shared" si="4"/>
        <v>1.6979798977413449</v>
      </c>
      <c r="N37" s="15"/>
    </row>
    <row r="38" spans="1:14" ht="15" customHeight="1">
      <c r="A38" s="12"/>
      <c r="B38" s="34" t="s">
        <v>250</v>
      </c>
      <c r="C38" s="35">
        <v>95</v>
      </c>
      <c r="D38" s="35">
        <v>249</v>
      </c>
      <c r="E38" s="36">
        <f t="shared" si="0"/>
        <v>162.10526315789474</v>
      </c>
      <c r="F38" s="36">
        <f t="shared" si="2"/>
        <v>2.4731823599523244</v>
      </c>
      <c r="G38" s="35">
        <v>369</v>
      </c>
      <c r="H38" s="35">
        <v>847</v>
      </c>
      <c r="I38" s="36">
        <f t="shared" si="1"/>
        <v>129.53929539295393</v>
      </c>
      <c r="J38" s="36">
        <f t="shared" si="3"/>
        <v>2.08847026333958</v>
      </c>
      <c r="K38" s="81"/>
      <c r="L38" s="35">
        <v>4623</v>
      </c>
      <c r="M38" s="36">
        <f t="shared" si="4"/>
        <v>1.7560986727647063</v>
      </c>
      <c r="N38" s="15"/>
    </row>
    <row r="39" spans="1:14" ht="15" customHeight="1">
      <c r="A39" s="12"/>
      <c r="B39" s="34" t="s">
        <v>251</v>
      </c>
      <c r="C39" s="35">
        <v>412</v>
      </c>
      <c r="D39" s="35">
        <v>783</v>
      </c>
      <c r="E39" s="36">
        <f t="shared" si="0"/>
        <v>90.048543689320383</v>
      </c>
      <c r="F39" s="36">
        <f t="shared" si="2"/>
        <v>7.7771156138259832</v>
      </c>
      <c r="G39" s="35">
        <v>1867</v>
      </c>
      <c r="H39" s="35">
        <v>3208</v>
      </c>
      <c r="I39" s="36">
        <f t="shared" si="1"/>
        <v>71.826459560792728</v>
      </c>
      <c r="J39" s="36">
        <f t="shared" si="3"/>
        <v>7.9100503008186216</v>
      </c>
      <c r="K39" s="81"/>
      <c r="L39" s="35">
        <v>22287</v>
      </c>
      <c r="M39" s="36">
        <f t="shared" si="4"/>
        <v>8.4659682284029874</v>
      </c>
      <c r="N39" s="15"/>
    </row>
    <row r="40" spans="1:14" ht="15" customHeight="1">
      <c r="A40" s="12"/>
      <c r="B40" s="34" t="s">
        <v>71</v>
      </c>
      <c r="C40" s="35">
        <v>899</v>
      </c>
      <c r="D40" s="35">
        <v>3802</v>
      </c>
      <c r="E40" s="36">
        <f t="shared" si="0"/>
        <v>322.91434927697435</v>
      </c>
      <c r="F40" s="36">
        <f t="shared" si="2"/>
        <v>37.763210170838299</v>
      </c>
      <c r="G40" s="35">
        <v>4791</v>
      </c>
      <c r="H40" s="35">
        <v>14311</v>
      </c>
      <c r="I40" s="36">
        <f t="shared" si="1"/>
        <v>198.70590690878731</v>
      </c>
      <c r="J40" s="36">
        <f t="shared" si="3"/>
        <v>35.287010553309003</v>
      </c>
      <c r="K40" s="81"/>
      <c r="L40" s="35">
        <v>89836</v>
      </c>
      <c r="M40" s="36">
        <f t="shared" si="4"/>
        <v>34.125217470579742</v>
      </c>
      <c r="N40" s="15"/>
    </row>
    <row r="41" spans="1:14" ht="15.75">
      <c r="A41" s="12"/>
      <c r="B41" s="40" t="s">
        <v>70</v>
      </c>
      <c r="C41" s="42">
        <f>SUM(C16:C40)</f>
        <v>4289</v>
      </c>
      <c r="D41" s="42">
        <f>SUM(D16:D40)</f>
        <v>10068</v>
      </c>
      <c r="E41" s="38">
        <f t="shared" si="0"/>
        <v>134.74003264164142</v>
      </c>
      <c r="F41" s="38">
        <v>100</v>
      </c>
      <c r="G41" s="42">
        <f>SUM(G16:G40)</f>
        <v>19289</v>
      </c>
      <c r="H41" s="42">
        <f>SUM(H16:H40)</f>
        <v>40556</v>
      </c>
      <c r="I41" s="38">
        <f t="shared" si="1"/>
        <v>110.25454922494684</v>
      </c>
      <c r="J41" s="38">
        <v>100</v>
      </c>
      <c r="K41" s="4"/>
      <c r="L41" s="37">
        <f>SUM(L16:L40)</f>
        <v>263254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>
      <selection activeCell="C23" sqref="C23"/>
    </sheetView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307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6">
        <v>340</v>
      </c>
      <c r="D16" s="35">
        <v>1046</v>
      </c>
      <c r="E16" s="36">
        <f t="shared" ref="E16:I23" si="0">IF(ISBLANK(D16),"",(IFERROR(((D16/C16-1)*100),"")))</f>
        <v>207.64705882352942</v>
      </c>
      <c r="F16" s="36">
        <f>+(D16*100)/$D$23</f>
        <v>10.389352403655145</v>
      </c>
      <c r="G16" s="35">
        <v>1318</v>
      </c>
      <c r="H16" s="35">
        <v>3836</v>
      </c>
      <c r="I16" s="36">
        <f t="shared" si="0"/>
        <v>191.04704097116843</v>
      </c>
      <c r="J16" s="36">
        <f>+(H16*100)/$H$23</f>
        <v>9.4585264819015684</v>
      </c>
      <c r="K16" s="81"/>
      <c r="L16" s="35">
        <v>21389</v>
      </c>
      <c r="M16" s="36">
        <f>+(L16*100)/$L$23</f>
        <v>8.1248528037560686</v>
      </c>
      <c r="N16" s="15"/>
    </row>
    <row r="17" spans="1:14" ht="15.75">
      <c r="A17" s="12"/>
      <c r="B17" s="34" t="s">
        <v>60</v>
      </c>
      <c r="C17" s="36">
        <v>1614</v>
      </c>
      <c r="D17" s="35">
        <v>4019</v>
      </c>
      <c r="E17" s="36">
        <f t="shared" si="0"/>
        <v>149.00867410161092</v>
      </c>
      <c r="F17" s="36">
        <f t="shared" ref="F17:F22" si="1">+(D17*100)/$D$23</f>
        <v>39.91855383392928</v>
      </c>
      <c r="G17" s="35">
        <v>6877</v>
      </c>
      <c r="H17" s="35">
        <v>16051</v>
      </c>
      <c r="I17" s="36">
        <f t="shared" si="0"/>
        <v>133.40119238039841</v>
      </c>
      <c r="J17" s="36">
        <f t="shared" ref="J17:J22" si="2">+(H17*100)/$H$23</f>
        <v>39.57737449452609</v>
      </c>
      <c r="K17" s="81"/>
      <c r="L17" s="35">
        <v>95779</v>
      </c>
      <c r="M17" s="36">
        <f t="shared" ref="M17:M22" si="3">+(L17*100)/$L$23</f>
        <v>36.382733025898943</v>
      </c>
      <c r="N17" s="15"/>
    </row>
    <row r="18" spans="1:14" ht="15.75">
      <c r="A18" s="12"/>
      <c r="B18" s="34" t="s">
        <v>80</v>
      </c>
      <c r="C18" s="36">
        <v>820</v>
      </c>
      <c r="D18" s="35">
        <v>1651</v>
      </c>
      <c r="E18" s="36">
        <f t="shared" si="0"/>
        <v>101.34146341463412</v>
      </c>
      <c r="F18" s="36">
        <f t="shared" si="1"/>
        <v>16.39849026618991</v>
      </c>
      <c r="G18" s="35">
        <v>3828</v>
      </c>
      <c r="H18" s="35">
        <v>6886</v>
      </c>
      <c r="I18" s="36">
        <f t="shared" si="0"/>
        <v>79.885057471264375</v>
      </c>
      <c r="J18" s="36">
        <f t="shared" si="2"/>
        <v>16.978992011046454</v>
      </c>
      <c r="K18" s="81"/>
      <c r="L18" s="35">
        <v>47146</v>
      </c>
      <c r="M18" s="36">
        <f t="shared" si="3"/>
        <v>17.908939655237909</v>
      </c>
      <c r="N18" s="15"/>
    </row>
    <row r="19" spans="1:14" ht="15.75">
      <c r="A19" s="12"/>
      <c r="B19" s="34" t="s">
        <v>81</v>
      </c>
      <c r="C19" s="36">
        <v>305</v>
      </c>
      <c r="D19" s="35">
        <v>572</v>
      </c>
      <c r="E19" s="36">
        <f t="shared" si="0"/>
        <v>87.540983606557376</v>
      </c>
      <c r="F19" s="36">
        <f t="shared" si="1"/>
        <v>5.6813667063965037</v>
      </c>
      <c r="G19" s="35">
        <v>1445</v>
      </c>
      <c r="H19" s="35">
        <v>2464</v>
      </c>
      <c r="I19" s="36">
        <f t="shared" si="0"/>
        <v>70.51903114186851</v>
      </c>
      <c r="J19" s="36">
        <f t="shared" si="2"/>
        <v>6.0755498569878688</v>
      </c>
      <c r="K19" s="81"/>
      <c r="L19" s="35">
        <v>17418</v>
      </c>
      <c r="M19" s="36">
        <f t="shared" si="3"/>
        <v>6.6164236820713072</v>
      </c>
      <c r="N19" s="15"/>
    </row>
    <row r="20" spans="1:14" ht="15.75">
      <c r="A20" s="12"/>
      <c r="B20" s="34" t="s">
        <v>59</v>
      </c>
      <c r="C20" s="36">
        <v>345</v>
      </c>
      <c r="D20" s="35">
        <v>635</v>
      </c>
      <c r="E20" s="36">
        <f t="shared" si="0"/>
        <v>84.05797101449275</v>
      </c>
      <c r="F20" s="36">
        <f t="shared" si="1"/>
        <v>6.3071116408422725</v>
      </c>
      <c r="G20" s="35">
        <v>1701</v>
      </c>
      <c r="H20" s="35">
        <v>2955</v>
      </c>
      <c r="I20" s="36">
        <f t="shared" si="0"/>
        <v>73.721340388007064</v>
      </c>
      <c r="J20" s="36">
        <f t="shared" si="2"/>
        <v>7.2862215208600452</v>
      </c>
      <c r="K20" s="81"/>
      <c r="L20" s="35">
        <v>22591</v>
      </c>
      <c r="M20" s="36">
        <f t="shared" si="3"/>
        <v>8.5814460559003845</v>
      </c>
      <c r="N20" s="15"/>
    </row>
    <row r="21" spans="1:14" ht="15.75">
      <c r="A21" s="12"/>
      <c r="B21" s="34" t="s">
        <v>86</v>
      </c>
      <c r="C21" s="36">
        <v>31</v>
      </c>
      <c r="D21" s="35">
        <v>46</v>
      </c>
      <c r="E21" s="36">
        <f t="shared" si="0"/>
        <v>48.387096774193552</v>
      </c>
      <c r="F21" s="36">
        <f t="shared" si="1"/>
        <v>0.45689312673818039</v>
      </c>
      <c r="G21" s="35">
        <v>156</v>
      </c>
      <c r="H21" s="35">
        <v>245</v>
      </c>
      <c r="I21" s="36">
        <f t="shared" si="0"/>
        <v>57.051282051282051</v>
      </c>
      <c r="J21" s="36">
        <f t="shared" si="2"/>
        <v>0.60410296873458924</v>
      </c>
      <c r="K21" s="81"/>
      <c r="L21" s="35">
        <v>2364</v>
      </c>
      <c r="M21" s="36">
        <f t="shared" si="3"/>
        <v>0.89799205330213405</v>
      </c>
      <c r="N21" s="15"/>
    </row>
    <row r="22" spans="1:14" ht="15.75">
      <c r="A22" s="12"/>
      <c r="B22" s="34" t="s">
        <v>252</v>
      </c>
      <c r="C22" s="36">
        <v>834</v>
      </c>
      <c r="D22" s="35">
        <v>2099</v>
      </c>
      <c r="E22" s="36">
        <f t="shared" si="0"/>
        <v>151.67865707434052</v>
      </c>
      <c r="F22" s="36">
        <f t="shared" si="1"/>
        <v>20.848232022248709</v>
      </c>
      <c r="G22" s="35">
        <v>3964</v>
      </c>
      <c r="H22" s="35">
        <v>8119</v>
      </c>
      <c r="I22" s="36">
        <f t="shared" si="0"/>
        <v>104.81836528758831</v>
      </c>
      <c r="J22" s="36">
        <f t="shared" si="2"/>
        <v>20.019232665943388</v>
      </c>
      <c r="K22" s="81"/>
      <c r="L22" s="35">
        <v>56567</v>
      </c>
      <c r="M22" s="36">
        <f t="shared" si="3"/>
        <v>21.487612723833255</v>
      </c>
      <c r="N22" s="15"/>
    </row>
    <row r="23" spans="1:14" ht="15.75">
      <c r="A23" s="12"/>
      <c r="B23" s="40" t="s">
        <v>70</v>
      </c>
      <c r="C23" s="37">
        <f>SUM(C16:C22)</f>
        <v>4289</v>
      </c>
      <c r="D23" s="37">
        <f>SUM(D16:D22)</f>
        <v>10068</v>
      </c>
      <c r="E23" s="38">
        <f t="shared" si="0"/>
        <v>134.74003264164142</v>
      </c>
      <c r="F23" s="38">
        <f>SUM(F16:F22)</f>
        <v>100</v>
      </c>
      <c r="G23" s="37">
        <f>SUM(G16:G22)</f>
        <v>19289</v>
      </c>
      <c r="H23" s="37">
        <f>SUM(H16:H22)</f>
        <v>40556</v>
      </c>
      <c r="I23" s="38">
        <f t="shared" si="0"/>
        <v>110.25454922494684</v>
      </c>
      <c r="J23" s="38">
        <f>SUM(J16:J22)</f>
        <v>100</v>
      </c>
      <c r="K23" s="4"/>
      <c r="L23" s="37">
        <f>SUM(L16:L22)</f>
        <v>263254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  <c r="Q12">
        <f>12*4</f>
        <v>48</v>
      </c>
    </row>
    <row r="13" spans="1:22" ht="31.5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  <c r="Q13">
        <f>12*6</f>
        <v>72</v>
      </c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959</v>
      </c>
      <c r="D16" s="35">
        <v>3881</v>
      </c>
      <c r="E16" s="36">
        <f t="shared" ref="E16:E22" si="0">IF(ISBLANK(D16),"",(IFERROR(((D16/C16-1)*100),"")))</f>
        <v>304.69238790406672</v>
      </c>
      <c r="F16" s="36">
        <f>+(D16*100)/$D$22</f>
        <v>38.547874453714741</v>
      </c>
      <c r="G16" s="35">
        <v>5081</v>
      </c>
      <c r="H16" s="35">
        <v>14699</v>
      </c>
      <c r="I16" s="36">
        <f t="shared" ref="I16:I22" si="1">IF(ISBLANK(H16),"",(IFERROR(((H16/G16-1)*100),"")))</f>
        <v>189.2934461720134</v>
      </c>
      <c r="J16" s="36">
        <f>+(H16*100)/$H$22</f>
        <v>36.243712397672354</v>
      </c>
      <c r="K16" s="81"/>
      <c r="L16" s="35">
        <v>93042</v>
      </c>
      <c r="M16" s="36">
        <f>+(L16*100)/$L$22</f>
        <v>35.3430527171477</v>
      </c>
      <c r="N16" s="15"/>
    </row>
    <row r="17" spans="1:14" ht="15.75">
      <c r="A17" s="12"/>
      <c r="B17" s="34" t="s">
        <v>299</v>
      </c>
      <c r="C17" s="35">
        <v>1809</v>
      </c>
      <c r="D17" s="35">
        <v>3404</v>
      </c>
      <c r="E17" s="36">
        <f t="shared" si="0"/>
        <v>88.170259812050872</v>
      </c>
      <c r="F17" s="36">
        <f t="shared" ref="F17:F21" si="2">+(D17*100)/$D$22</f>
        <v>33.810091378625344</v>
      </c>
      <c r="G17" s="35">
        <v>8212</v>
      </c>
      <c r="H17" s="35">
        <v>14238</v>
      </c>
      <c r="I17" s="36">
        <f t="shared" si="1"/>
        <v>73.380418899171957</v>
      </c>
      <c r="J17" s="36">
        <f t="shared" ref="J17:J21" si="3">+(H17*100)/$H$22</f>
        <v>35.107012525890127</v>
      </c>
      <c r="K17" s="81"/>
      <c r="L17" s="35">
        <v>99353</v>
      </c>
      <c r="M17" s="36">
        <f t="shared" ref="M17:M21" si="4">+(L17*100)/$L$22</f>
        <v>37.740357221542695</v>
      </c>
      <c r="N17" s="15"/>
    </row>
    <row r="18" spans="1:14" ht="15.75">
      <c r="A18" s="12"/>
      <c r="B18" s="34" t="s">
        <v>261</v>
      </c>
      <c r="C18" s="35">
        <v>576</v>
      </c>
      <c r="D18" s="35">
        <v>1088</v>
      </c>
      <c r="E18" s="36">
        <f t="shared" si="0"/>
        <v>88.888888888888886</v>
      </c>
      <c r="F18" s="36">
        <f t="shared" si="2"/>
        <v>10.806515693285657</v>
      </c>
      <c r="G18" s="35">
        <v>2409</v>
      </c>
      <c r="H18" s="35">
        <v>4493</v>
      </c>
      <c r="I18" s="36">
        <f t="shared" si="1"/>
        <v>86.508924865089256</v>
      </c>
      <c r="J18" s="36">
        <f t="shared" si="3"/>
        <v>11.078508728671467</v>
      </c>
      <c r="K18" s="81"/>
      <c r="L18" s="35">
        <v>28403</v>
      </c>
      <c r="M18" s="36">
        <f t="shared" si="4"/>
        <v>10.789199784238797</v>
      </c>
      <c r="N18" s="15"/>
    </row>
    <row r="19" spans="1:14" ht="15.75">
      <c r="A19" s="12"/>
      <c r="B19" s="34" t="s">
        <v>262</v>
      </c>
      <c r="C19" s="35">
        <v>530</v>
      </c>
      <c r="D19" s="35">
        <v>874</v>
      </c>
      <c r="E19" s="36">
        <f t="shared" si="0"/>
        <v>64.905660377358501</v>
      </c>
      <c r="F19" s="36">
        <f t="shared" si="2"/>
        <v>8.6809694080254278</v>
      </c>
      <c r="G19" s="35">
        <v>2050</v>
      </c>
      <c r="H19" s="35">
        <v>3781</v>
      </c>
      <c r="I19" s="36">
        <f t="shared" si="1"/>
        <v>84.439024390243915</v>
      </c>
      <c r="J19" s="36">
        <f t="shared" si="3"/>
        <v>9.3229115297366612</v>
      </c>
      <c r="K19" s="81"/>
      <c r="L19" s="35">
        <v>22792</v>
      </c>
      <c r="M19" s="36">
        <f t="shared" si="4"/>
        <v>8.6577981721075457</v>
      </c>
      <c r="N19" s="15"/>
    </row>
    <row r="20" spans="1:14" ht="15.75">
      <c r="A20" s="12"/>
      <c r="B20" s="34" t="s">
        <v>263</v>
      </c>
      <c r="C20" s="35">
        <v>186</v>
      </c>
      <c r="D20" s="35">
        <v>377</v>
      </c>
      <c r="E20" s="36">
        <f t="shared" si="0"/>
        <v>102.68817204301075</v>
      </c>
      <c r="F20" s="36">
        <f t="shared" si="2"/>
        <v>3.7445371473976956</v>
      </c>
      <c r="G20" s="35">
        <v>708</v>
      </c>
      <c r="H20" s="35">
        <v>1379</v>
      </c>
      <c r="I20" s="36">
        <f t="shared" si="1"/>
        <v>94.774011299435031</v>
      </c>
      <c r="J20" s="36">
        <f t="shared" si="3"/>
        <v>3.4002367097346879</v>
      </c>
      <c r="K20" s="81"/>
      <c r="L20" s="35">
        <v>8107</v>
      </c>
      <c r="M20" s="36">
        <f t="shared" si="4"/>
        <v>3.0795353536888328</v>
      </c>
      <c r="N20" s="15"/>
    </row>
    <row r="21" spans="1:14" ht="15.75">
      <c r="A21" s="12"/>
      <c r="B21" s="34" t="s">
        <v>264</v>
      </c>
      <c r="C21" s="35">
        <v>229</v>
      </c>
      <c r="D21" s="35">
        <v>444</v>
      </c>
      <c r="E21" s="36">
        <f t="shared" si="0"/>
        <v>93.886462882096083</v>
      </c>
      <c r="F21" s="36">
        <f t="shared" si="2"/>
        <v>4.410011918951132</v>
      </c>
      <c r="G21" s="35">
        <v>829</v>
      </c>
      <c r="H21" s="35">
        <v>1966</v>
      </c>
      <c r="I21" s="36">
        <f t="shared" si="1"/>
        <v>137.15319662243667</v>
      </c>
      <c r="J21" s="36">
        <f t="shared" si="3"/>
        <v>4.8476181082947036</v>
      </c>
      <c r="K21" s="81"/>
      <c r="L21" s="35">
        <v>11557</v>
      </c>
      <c r="M21" s="36">
        <f t="shared" si="4"/>
        <v>4.3900567512744342</v>
      </c>
      <c r="N21" s="15"/>
    </row>
    <row r="22" spans="1:14" ht="15.75">
      <c r="A22" s="12"/>
      <c r="B22" s="40" t="s">
        <v>70</v>
      </c>
      <c r="C22" s="37">
        <f>SUM(C16:C21)</f>
        <v>4289</v>
      </c>
      <c r="D22" s="37">
        <f>SUM(D16:D21)</f>
        <v>10068</v>
      </c>
      <c r="E22" s="38">
        <f t="shared" si="0"/>
        <v>134.74003264164142</v>
      </c>
      <c r="F22" s="37">
        <f>SUM(F16:F21)</f>
        <v>100</v>
      </c>
      <c r="G22" s="37">
        <f>SUM(G16:G21)</f>
        <v>19289</v>
      </c>
      <c r="H22" s="37">
        <f>SUM(H16:H21)</f>
        <v>40556</v>
      </c>
      <c r="I22" s="38">
        <f t="shared" si="1"/>
        <v>110.25454922494684</v>
      </c>
      <c r="J22" s="37">
        <f>SUM(J16:J21)</f>
        <v>100</v>
      </c>
      <c r="K22" s="4"/>
      <c r="L22" s="37">
        <f>SUM(L16:L21)</f>
        <v>263254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307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33</v>
      </c>
      <c r="D16" s="35">
        <v>66</v>
      </c>
      <c r="E16" s="36">
        <f t="shared" ref="E16:E22" si="0">IF(ISBLANK(D16),"",(IFERROR(((D16/C16-1)*100),"")))</f>
        <v>100</v>
      </c>
      <c r="F16" s="36">
        <f>+(D16*100)/$D$22</f>
        <v>0.65554231227651971</v>
      </c>
      <c r="G16" s="35">
        <v>128</v>
      </c>
      <c r="H16" s="35">
        <v>288</v>
      </c>
      <c r="I16" s="36">
        <f t="shared" ref="I16:I22" si="1">IF(ISBLANK(H16),"",(IFERROR(((H16/G16-1)*100),"")))</f>
        <v>125</v>
      </c>
      <c r="J16" s="36">
        <f>+(H16*100)/$H$22</f>
        <v>0.71012920406351709</v>
      </c>
      <c r="K16" s="81"/>
      <c r="L16" s="35">
        <v>1151</v>
      </c>
      <c r="M16" s="36">
        <f>+(L16*100)/$L$22</f>
        <v>0.43722032713652975</v>
      </c>
      <c r="N16" s="15"/>
    </row>
    <row r="17" spans="1:14" ht="15.75">
      <c r="A17" s="12"/>
      <c r="B17" s="34" t="s">
        <v>82</v>
      </c>
      <c r="C17" s="35">
        <v>2225</v>
      </c>
      <c r="D17" s="35">
        <v>4421</v>
      </c>
      <c r="E17" s="36">
        <f t="shared" si="0"/>
        <v>98.696629213483149</v>
      </c>
      <c r="F17" s="36">
        <f t="shared" ref="F17:F21" si="2">+(D17*100)/$D$22</f>
        <v>43.9114024632499</v>
      </c>
      <c r="G17" s="35">
        <v>9463</v>
      </c>
      <c r="H17" s="35">
        <v>19356</v>
      </c>
      <c r="I17" s="36">
        <f t="shared" si="1"/>
        <v>104.54401352636586</v>
      </c>
      <c r="J17" s="36">
        <f t="shared" ref="J17:J21" si="3">+(H17*100)/$H$22</f>
        <v>47.726600256435546</v>
      </c>
      <c r="K17" s="81"/>
      <c r="L17" s="35">
        <v>109901</v>
      </c>
      <c r="M17" s="36">
        <f t="shared" ref="M17:M21" si="4">+(L17*100)/$L$22</f>
        <v>41.747133946682673</v>
      </c>
      <c r="N17" s="15"/>
    </row>
    <row r="18" spans="1:14" ht="15.75">
      <c r="A18" s="12"/>
      <c r="B18" s="34" t="s">
        <v>88</v>
      </c>
      <c r="C18" s="35">
        <v>263</v>
      </c>
      <c r="D18" s="35">
        <v>311</v>
      </c>
      <c r="E18" s="36">
        <f t="shared" si="0"/>
        <v>18.250950570342205</v>
      </c>
      <c r="F18" s="36">
        <f t="shared" si="2"/>
        <v>3.0889948351211758</v>
      </c>
      <c r="G18" s="35">
        <v>1108</v>
      </c>
      <c r="H18" s="35">
        <v>1436</v>
      </c>
      <c r="I18" s="36">
        <f t="shared" si="1"/>
        <v>29.602888086642597</v>
      </c>
      <c r="J18" s="36">
        <f t="shared" si="3"/>
        <v>3.5407831147055924</v>
      </c>
      <c r="K18" s="81"/>
      <c r="L18" s="35">
        <v>9540</v>
      </c>
      <c r="M18" s="36">
        <f t="shared" si="4"/>
        <v>3.6238765602801855</v>
      </c>
      <c r="N18" s="15"/>
    </row>
    <row r="19" spans="1:14" ht="15.75">
      <c r="A19" s="12"/>
      <c r="B19" s="34" t="s">
        <v>89</v>
      </c>
      <c r="C19" s="35">
        <v>34</v>
      </c>
      <c r="D19" s="35">
        <v>63</v>
      </c>
      <c r="E19" s="36">
        <f t="shared" si="0"/>
        <v>85.294117647058826</v>
      </c>
      <c r="F19" s="36">
        <f t="shared" si="2"/>
        <v>0.62574493444576873</v>
      </c>
      <c r="G19" s="35">
        <v>156</v>
      </c>
      <c r="H19" s="35">
        <v>304</v>
      </c>
      <c r="I19" s="36">
        <f t="shared" si="1"/>
        <v>94.871794871794862</v>
      </c>
      <c r="J19" s="36">
        <f t="shared" si="3"/>
        <v>0.74958082651149027</v>
      </c>
      <c r="K19" s="81"/>
      <c r="L19" s="35">
        <v>1667</v>
      </c>
      <c r="M19" s="36">
        <f t="shared" si="4"/>
        <v>0.63322874486237624</v>
      </c>
      <c r="N19" s="15"/>
    </row>
    <row r="20" spans="1:14" ht="15.75">
      <c r="A20" s="12"/>
      <c r="B20" s="34" t="s">
        <v>90</v>
      </c>
      <c r="C20" s="35">
        <v>1612</v>
      </c>
      <c r="D20" s="35">
        <v>4372</v>
      </c>
      <c r="E20" s="36">
        <f t="shared" si="0"/>
        <v>171.21588089330024</v>
      </c>
      <c r="F20" s="36">
        <f t="shared" si="2"/>
        <v>43.424711958680966</v>
      </c>
      <c r="G20" s="35">
        <v>8037</v>
      </c>
      <c r="H20" s="35">
        <v>15392</v>
      </c>
      <c r="I20" s="36">
        <f t="shared" si="1"/>
        <v>91.514246609431368</v>
      </c>
      <c r="J20" s="36">
        <f t="shared" si="3"/>
        <v>37.952460794950191</v>
      </c>
      <c r="K20" s="81"/>
      <c r="L20" s="35">
        <v>131601</v>
      </c>
      <c r="M20" s="36">
        <f t="shared" si="4"/>
        <v>49.990123606858774</v>
      </c>
      <c r="N20" s="15"/>
    </row>
    <row r="21" spans="1:14" ht="15.75">
      <c r="A21" s="12"/>
      <c r="B21" s="34" t="s">
        <v>71</v>
      </c>
      <c r="C21" s="35">
        <v>122</v>
      </c>
      <c r="D21" s="35">
        <v>835</v>
      </c>
      <c r="E21" s="36">
        <f t="shared" si="0"/>
        <v>584.42622950819668</v>
      </c>
      <c r="F21" s="36">
        <f t="shared" si="2"/>
        <v>8.2936034962256659</v>
      </c>
      <c r="G21" s="35">
        <v>397</v>
      </c>
      <c r="H21" s="35">
        <v>3780</v>
      </c>
      <c r="I21" s="36">
        <f t="shared" si="1"/>
        <v>852.14105793450892</v>
      </c>
      <c r="J21" s="36">
        <f t="shared" si="3"/>
        <v>9.3204458033336621</v>
      </c>
      <c r="K21" s="81"/>
      <c r="L21" s="35">
        <v>9394</v>
      </c>
      <c r="M21" s="36">
        <f t="shared" si="4"/>
        <v>3.5684168141794617</v>
      </c>
      <c r="N21" s="15"/>
    </row>
    <row r="22" spans="1:14" ht="15.75">
      <c r="A22" s="12"/>
      <c r="B22" s="40" t="s">
        <v>70</v>
      </c>
      <c r="C22" s="42">
        <f>SUM(C16:C21)</f>
        <v>4289</v>
      </c>
      <c r="D22" s="42">
        <f>SUM(D16:D21)</f>
        <v>10068</v>
      </c>
      <c r="E22" s="38">
        <f t="shared" si="0"/>
        <v>134.74003264164142</v>
      </c>
      <c r="F22" s="38">
        <v>100</v>
      </c>
      <c r="G22" s="42">
        <f>SUM(G16:G21)</f>
        <v>19289</v>
      </c>
      <c r="H22" s="42">
        <f>SUM(H16:H21)</f>
        <v>40556</v>
      </c>
      <c r="I22" s="38">
        <f t="shared" si="1"/>
        <v>110.25454922494684</v>
      </c>
      <c r="J22" s="38">
        <v>100</v>
      </c>
      <c r="K22" s="4"/>
      <c r="L22" s="42">
        <f>SUM(L16:L21)</f>
        <v>263254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2017-07-06T15:19:33Z</dcterms:modified>
</cp:coreProperties>
</file>