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E25" i="15" l="1"/>
  <c r="I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E22" i="10" s="1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F48" i="6"/>
  <c r="J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<sst xmlns="http://schemas.openxmlformats.org/spreadsheetml/2006/main" count="447" uniqueCount="317">
  <si>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</si>
  <si>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</si>
  <si>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</si>
  <si>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</si>
  <si>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</si>
  <si>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</si>
  <si>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</si>
  <si>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</si>
  <si>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</si>
  <si>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</si>
  <si>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</si>
  <si>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</si>
  <si>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</si>
  <si>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</si>
  <si>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</si>
  <si>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</si>
  <si>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</si>
  <si>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</si>
  <si>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</si>
  <si>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</si>
  <si>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</si>
  <si>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</si>
  <si>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</si>
  <si>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</si>
  <si>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</si>
  <si>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</si>
  <si>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</si>
  <si>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</si>
  <si>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</si>
  <si>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</si>
  <si>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</si>
  <si>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</si>
  <si>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</si>
  <si>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</si>
  <si>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</si>
  <si>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</si>
  <si>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</si>
  <si>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</si>
  <si>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</si>
  <si>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</si>
  <si>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</si>
  <si>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</si>
  <si>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</si>
  <si>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</si>
  <si>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</si>
  <si>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</si>
  <si>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</si>
  <si>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</si>
  <si>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</si>
  <si>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</si>
  <si>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</si>
  <si>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</si>
  <si>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</si>
  <si>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</si>
  <si>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</si>
  <si>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</si>
  <si>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</si>
  <si>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</si>
  <si>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</si>
  <si>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</si>
  <si>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</si>
  <si>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</si>
  <si>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</si>
  <si>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</si>
  <si>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</si>
  <si>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</si>
  <si>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</si>
  <si>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</si>
  <si>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</si>
  <si>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</si>
  <si>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</si>
  <si>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</si>
  <si>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</si>
  <si>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</si>
  <si>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</si>
  <si>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</si>
  <si>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</si>
  <si>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</si>
  <si>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</si>
  <si>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</si>
  <si>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</si>
  <si>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</si>
  <si>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</si>
  <si>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</si>
  <si>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</si>
  <si>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</si>
  <si>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</si>
  <si>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</si>
  <si>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</si>
  <si>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</si>
  <si>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</si>
  <si>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</si>
  <si>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</si>
  <si>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</si>
  <si>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</si>
  <si>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</si>
  <si>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</si>
  <si>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</si>
  <si>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</si>
  <si>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</si>
  <si>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</si>
  <si>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</si>
  <si>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</si>
  <si>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</si>
  <si>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</si>
  <si>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</si>
  <si>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</si>
  <si>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</si>
  <si>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</si>
  <si>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</si>
  <si>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</si>
  <si>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</si>
  <si>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</si>
  <si>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</si>
  <si>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</si>
  <si>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</si>
  <si>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</si>
  <si>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</si>
  <si>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</si>
  <si>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</si>
  <si>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</si>
  <si>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</si>
  <si>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</si>
  <si>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</si>
  <si>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</si>
  <si>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</si>
  <si>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</si>
  <si>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</si>
  <si>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</si>
  <si>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</si>
  <si>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</si>
  <si>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</si>
  <si>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</si>
  <si>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</si>
  <si>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</si>
  <si>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</si>
  <si>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</si>
  <si>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</si>
  <si>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</si>
  <si>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</si>
  <si>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</si>
  <si>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</si>
  <si>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</si>
  <si>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</si>
  <si>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</si>
  <si>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</si>
  <si>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</si>
  <si>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</si>
  <si>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</si>
  <si>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</si>
  <si>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</si>
  <si>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</si>
  <si>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</si>
  <si>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</si>
  <si>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</si>
  <si>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</si>
  <si>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</si>
  <si>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</si>
  <si>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</si>
  <si>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</si>
  <si>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</si>
  <si>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</si>
  <si>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</si>
  <si>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</si>
  <si>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</si>
  <si>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</si>
  <si>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</si>
  <si>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</si>
  <si>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</si>
  <si>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</si>
  <si>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</si>
  <si>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</si>
  <si>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</si>
  <si>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</si>
  <si>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</si>
  <si>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</si>
  <si>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</si>
  <si>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</si>
  <si>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</si>
  <si>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</si>
  <si>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</si>
  <si>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</si>
  <si>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</si>
  <si>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</si>
  <si>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</si>
  <si>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</si>
  <si>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</si>
  <si>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</si>
  <si>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</si>
  <si>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</si>
  <si>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</si>
  <si>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</si>
  <si>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</si>
  <si>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</si>
  <si>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</si>
  <si>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</si>
  <si>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</si>
  <si>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</si>
  <si>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</si>
  <si>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</si>
  <si>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</si>
  <si>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</si>
  <si>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</si>
  <si>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</si>
  <si>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</si>
  <si>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</si>
  <si>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</si>
  <si>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</si>
  <si>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</si>
  <si>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</si>
  <si>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</si>
  <si>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</si>
  <si>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</si>
  <si>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</si>
  <si>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</si>
  <si>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</si>
  <si>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</si>
  <si>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</si>
  <si>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</si>
  <si>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</si>
  <si>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</si>
  <si>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</si>
  <si>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</si>
  <si>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</si>
  <si>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</si>
  <si>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</si>
  <si>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</si>
  <si>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</si>
  <si>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</si>
  <si>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</si>
  <si>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</si>
  <si>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</si>
  <si>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</si>
  <si>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</si>
  <si>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</si>
  <si>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</si>
  <si>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</si>
  <si>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</si>
  <si>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</si>
  <si>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</si>
  <si>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</si>
  <si>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</si>
  <si>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</si>
  <si>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</si>
  <si>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</si>
  <si>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</si>
  <si>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</si>
  <si>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</si>
  <si>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</si>
  <si>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</si>
  <si>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</si>
  <si>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</si>
  <si>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</si>
  <si>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</si>
  <si>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</si>
  <si>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</si>
  <si>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</si>
  <si>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</si>
  <si>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</si>
  <si>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</si>
  <si>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</si>
  <si>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</si>
  <si>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</si>
  <si>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</si>
  <si>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</si>
  <si>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</si>
  <si>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</si>
  <si>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</si>
  <si>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</si>
  <si>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</si>
  <si>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</si>
  <si>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</si>
  <si>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</si>
  <si>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</si>
  <si>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</si>
  <si>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</si>
  <si>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</si>
  <si>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</si>
  <si>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</si>
  <si>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</si>
  <si>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</si>
  <si>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</si>
  <si>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</si>
  <si>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</si>
  <si>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</si>
  <si>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</si>
  <si>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</si>
  <si>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</si>
  <si>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</si>
  <si>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</si>
  <si>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</si>
  <si>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</si>
  <si>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</si>
  <si>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</si>
  <si>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</si>
  <si>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</si>
  <si>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</si>
  <si>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</si>
  <si>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</si>
  <si>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</si>
  <si>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</si>
  <si>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</si>
  <si>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</si>
  <si>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</si>
  <si>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</si>
  <si>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</si>
  <si>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</si>
  <si>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</si>
  <si>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*Esta información corresponde a 97 Prestadores que actualmente hacen uso del Sistema de Información</t>
  </si>
  <si>
    <t>Mayo de 2018</t>
  </si>
  <si>
    <t>Junio de 2018</t>
  </si>
  <si>
    <t>% Cambio   '18/'17</t>
  </si>
  <si>
    <t>Acumulado 2013-2018</t>
  </si>
  <si>
    <t>2013-2018</t>
  </si>
  <si>
    <t>Mayo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</si>
  <si>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Mayo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</si>
  <si>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Mayo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</si>
</sst>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10068</c:v>
                </c:pt>
                <c:pt idx="1">
                  <c:v>10331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4701</c:v>
                </c:pt>
                <c:pt idx="1">
                  <c:v>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5367</c:v>
                </c:pt>
                <c:pt idx="1">
                  <c:v>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5032</c:v>
                </c:pt>
                <c:pt idx="1">
                  <c:v>5109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3547</c:v>
                </c:pt>
                <c:pt idx="1">
                  <c:v>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1328</c:v>
                </c:pt>
                <c:pt idx="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306</v>
      </c>
      <c r="C7" s="92"/>
      <c r="D7" s="92"/>
      <c r="E7" s="92"/>
      <c r="F7" s="92"/>
      <c r="G7" s="15"/>
    </row>
    <row r="8" spans="1:16" ht="15.75" customHeight="1">
      <c r="A8" s="12"/>
      <c r="B8" s="92" t="s">
        <v>307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284</v>
      </c>
      <c r="D14" s="4"/>
      <c r="E14" s="4"/>
      <c r="F14" s="4"/>
      <c r="G14" s="15"/>
    </row>
    <row r="15" spans="1:16" ht="15.75">
      <c r="A15" s="12"/>
      <c r="B15" s="24"/>
      <c r="C15" s="41" t="s">
        <v>285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297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308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310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286</v>
      </c>
      <c r="C16" s="35">
        <v>45</v>
      </c>
      <c r="D16" s="35">
        <v>33</v>
      </c>
      <c r="E16" s="36">
        <f t="shared" ref="E16:E25" si="0">IF(ISBLANK(D16),"",(IFERROR(((D16/C16-1)*100),"")))</f>
        <v>-26.666666666666671</v>
      </c>
      <c r="F16" s="36">
        <f t="shared" ref="F16:F24" si="1">+(D16*100)/$D$25</f>
        <v>0.31942696737973092</v>
      </c>
      <c r="G16" s="35">
        <v>184</v>
      </c>
      <c r="H16" s="35">
        <v>183</v>
      </c>
      <c r="I16" s="36">
        <f t="shared" ref="I16:I25" si="2">IF(ISBLANK(H16),"",(IFERROR(((H16/G16-1)*100),"")))</f>
        <v>-0.54347826086956763</v>
      </c>
      <c r="J16" s="36">
        <f t="shared" ref="J16:J24" si="3">+(H16*100)/$H$25</f>
        <v>0.43962907798010858</v>
      </c>
      <c r="K16" s="81"/>
      <c r="L16" s="35">
        <v>1723</v>
      </c>
      <c r="M16" s="36">
        <f t="shared" ref="M16:M24" si="4">+(L16*100)/$L$25</f>
        <v>0.46339875960819543</v>
      </c>
      <c r="N16" s="15"/>
    </row>
    <row r="17" spans="1:14" ht="15.75">
      <c r="A17" s="12"/>
      <c r="B17" s="34" t="s">
        <v>287</v>
      </c>
      <c r="C17" s="35">
        <v>22</v>
      </c>
      <c r="D17" s="35">
        <v>30</v>
      </c>
      <c r="E17" s="36">
        <f t="shared" si="0"/>
        <v>36.363636363636353</v>
      </c>
      <c r="F17" s="36">
        <f t="shared" si="1"/>
        <v>0.29038815216339176</v>
      </c>
      <c r="G17" s="35">
        <v>123</v>
      </c>
      <c r="H17" s="35">
        <v>101</v>
      </c>
      <c r="I17" s="36">
        <f t="shared" si="2"/>
        <v>-17.886178861788615</v>
      </c>
      <c r="J17" s="36">
        <f t="shared" si="3"/>
        <v>0.2426368135300053</v>
      </c>
      <c r="K17" s="81"/>
      <c r="L17" s="35">
        <v>1227</v>
      </c>
      <c r="M17" s="36">
        <f t="shared" si="4"/>
        <v>0.33000016136927207</v>
      </c>
      <c r="N17" s="15"/>
    </row>
    <row r="18" spans="1:14" ht="15.75">
      <c r="A18" s="12"/>
      <c r="B18" s="34" t="s">
        <v>288</v>
      </c>
      <c r="C18" s="35">
        <v>111</v>
      </c>
      <c r="D18" s="35">
        <v>139</v>
      </c>
      <c r="E18" s="36">
        <f t="shared" si="0"/>
        <v>25.225225225225234</v>
      </c>
      <c r="F18" s="36">
        <f t="shared" si="1"/>
        <v>1.345465105023715</v>
      </c>
      <c r="G18" s="35">
        <v>765</v>
      </c>
      <c r="H18" s="35">
        <v>615</v>
      </c>
      <c r="I18" s="36">
        <f t="shared" si="2"/>
        <v>-19.6078431372549</v>
      </c>
      <c r="J18" s="36">
        <f t="shared" si="3"/>
        <v>1.4774419833757748</v>
      </c>
      <c r="K18" s="81"/>
      <c r="L18" s="35">
        <v>5908</v>
      </c>
      <c r="M18" s="36">
        <f t="shared" si="4"/>
        <v>1.5889494322491111</v>
      </c>
      <c r="N18" s="15"/>
    </row>
    <row r="19" spans="1:14" ht="15.75">
      <c r="A19" s="12"/>
      <c r="B19" s="34" t="s">
        <v>289</v>
      </c>
      <c r="C19" s="35">
        <v>158</v>
      </c>
      <c r="D19" s="35">
        <v>106</v>
      </c>
      <c r="E19" s="36">
        <f t="shared" si="0"/>
        <v>-32.911392405063289</v>
      </c>
      <c r="F19" s="36">
        <f t="shared" si="1"/>
        <v>1.0260381376439842</v>
      </c>
      <c r="G19" s="35">
        <v>601</v>
      </c>
      <c r="H19" s="35">
        <v>449</v>
      </c>
      <c r="I19" s="36">
        <f t="shared" si="2"/>
        <v>-25.291181364392678</v>
      </c>
      <c r="J19" s="36">
        <f t="shared" si="3"/>
        <v>1.0786527650987363</v>
      </c>
      <c r="K19" s="81"/>
      <c r="L19" s="35">
        <v>5048</v>
      </c>
      <c r="M19" s="36">
        <f t="shared" si="4"/>
        <v>1.3576534756251715</v>
      </c>
      <c r="N19" s="15"/>
    </row>
    <row r="20" spans="1:14" ht="15.75">
      <c r="A20" s="12"/>
      <c r="B20" s="34" t="s">
        <v>290</v>
      </c>
      <c r="C20" s="35">
        <v>192</v>
      </c>
      <c r="D20" s="35">
        <v>198</v>
      </c>
      <c r="E20" s="36">
        <f t="shared" si="0"/>
        <v>3.125</v>
      </c>
      <c r="F20" s="36">
        <f t="shared" si="1"/>
        <v>1.9165618042783854</v>
      </c>
      <c r="G20" s="35">
        <v>847</v>
      </c>
      <c r="H20" s="35">
        <v>670</v>
      </c>
      <c r="I20" s="36">
        <f t="shared" si="2"/>
        <v>-20.897284533648175</v>
      </c>
      <c r="J20" s="36">
        <f t="shared" si="3"/>
        <v>1.609570941238649</v>
      </c>
      <c r="K20" s="81"/>
      <c r="L20" s="35">
        <v>8516</v>
      </c>
      <c r="M20" s="36">
        <f t="shared" si="4"/>
        <v>2.2903678681505468</v>
      </c>
      <c r="N20" s="15"/>
    </row>
    <row r="21" spans="1:14" ht="15" customHeight="1">
      <c r="A21" s="12"/>
      <c r="B21" s="34" t="s">
        <v>291</v>
      </c>
      <c r="C21" s="35">
        <v>544</v>
      </c>
      <c r="D21" s="35">
        <v>536</v>
      </c>
      <c r="E21" s="36">
        <f t="shared" si="0"/>
        <v>-1.4705882352941124</v>
      </c>
      <c r="F21" s="36">
        <f t="shared" si="1"/>
        <v>5.1882683186525993</v>
      </c>
      <c r="G21" s="35">
        <v>2388</v>
      </c>
      <c r="H21" s="35">
        <v>2126</v>
      </c>
      <c r="I21" s="36">
        <f t="shared" si="2"/>
        <v>-10.971524288107204</v>
      </c>
      <c r="J21" s="36">
        <f t="shared" si="3"/>
        <v>5.1073848075721902</v>
      </c>
      <c r="K21" s="81"/>
      <c r="L21" s="35">
        <v>26268</v>
      </c>
      <c r="M21" s="36">
        <f t="shared" si="4"/>
        <v>7.0647467309274967</v>
      </c>
      <c r="N21" s="15"/>
    </row>
    <row r="22" spans="1:14" ht="15.75">
      <c r="A22" s="12"/>
      <c r="B22" s="34" t="s">
        <v>292</v>
      </c>
      <c r="C22" s="35">
        <v>390</v>
      </c>
      <c r="D22" s="35">
        <v>390</v>
      </c>
      <c r="E22" s="36">
        <f t="shared" si="0"/>
        <v>0</v>
      </c>
      <c r="F22" s="36">
        <f t="shared" si="1"/>
        <v>3.7750459781240924</v>
      </c>
      <c r="G22" s="35">
        <v>1691</v>
      </c>
      <c r="H22" s="35">
        <v>1517</v>
      </c>
      <c r="I22" s="36">
        <f t="shared" si="2"/>
        <v>-10.289769367238321</v>
      </c>
      <c r="J22" s="36">
        <f t="shared" si="3"/>
        <v>3.6443568923269112</v>
      </c>
      <c r="K22" s="81"/>
      <c r="L22" s="35">
        <v>18322</v>
      </c>
      <c r="M22" s="36">
        <f t="shared" si="4"/>
        <v>4.9276796712370032</v>
      </c>
      <c r="N22" s="15"/>
    </row>
    <row r="23" spans="1:14" ht="15.75">
      <c r="A23" s="12"/>
      <c r="B23" s="34" t="s">
        <v>293</v>
      </c>
      <c r="C23" s="35">
        <v>14</v>
      </c>
      <c r="D23" s="35">
        <v>20</v>
      </c>
      <c r="E23" s="36">
        <f t="shared" si="0"/>
        <v>42.857142857142861</v>
      </c>
      <c r="F23" s="36">
        <f t="shared" si="1"/>
        <v>0.19359210144226116</v>
      </c>
      <c r="G23" s="35">
        <v>82</v>
      </c>
      <c r="H23" s="35">
        <v>76</v>
      </c>
      <c r="I23" s="36">
        <f t="shared" si="2"/>
        <v>-7.3170731707317032</v>
      </c>
      <c r="J23" s="36">
        <f t="shared" si="3"/>
        <v>0.18257819631960795</v>
      </c>
      <c r="K23" s="81"/>
      <c r="L23" s="35">
        <v>887</v>
      </c>
      <c r="M23" s="36">
        <f t="shared" si="4"/>
        <v>0.23855757386678428</v>
      </c>
      <c r="N23" s="15"/>
    </row>
    <row r="24" spans="1:14" ht="15.75">
      <c r="A24" s="12"/>
      <c r="B24" s="34" t="s">
        <v>294</v>
      </c>
      <c r="C24" s="35">
        <v>8592</v>
      </c>
      <c r="D24" s="35">
        <v>8879</v>
      </c>
      <c r="E24" s="36">
        <f t="shared" si="0"/>
        <v>3.3403165735568008</v>
      </c>
      <c r="F24" s="36">
        <f t="shared" si="1"/>
        <v>85.945213435291834</v>
      </c>
      <c r="G24" s="35">
        <v>33875</v>
      </c>
      <c r="H24" s="35">
        <v>35889</v>
      </c>
      <c r="I24" s="36">
        <f t="shared" si="2"/>
        <v>5.9453874538745399</v>
      </c>
      <c r="J24" s="36">
        <f t="shared" si="3"/>
        <v>86.217748522558011</v>
      </c>
      <c r="K24" s="81"/>
      <c r="L24" s="35">
        <v>303919</v>
      </c>
      <c r="M24" s="36">
        <f t="shared" si="4"/>
        <v>81.738646326966418</v>
      </c>
      <c r="N24" s="15"/>
    </row>
    <row r="25" spans="1:14" ht="15.75">
      <c r="A25" s="12"/>
      <c r="B25" s="40" t="s">
        <v>70</v>
      </c>
      <c r="C25" s="37">
        <f>SUM(C16:C24)</f>
        <v>10068</v>
      </c>
      <c r="D25" s="37">
        <f>SUM(D16:D24)</f>
        <v>10331</v>
      </c>
      <c r="E25" s="38">
        <f t="shared" si="0"/>
        <v>2.6122367898291587</v>
      </c>
      <c r="F25" s="37">
        <f>SUM(F16:F24)</f>
        <v>100</v>
      </c>
      <c r="G25" s="37">
        <f t="shared" ref="G25:H25" si="5">SUM(G16:G24)</f>
        <v>40556</v>
      </c>
      <c r="H25" s="37">
        <f t="shared" si="5"/>
        <v>41626</v>
      </c>
      <c r="I25" s="38">
        <f t="shared" si="2"/>
        <v>2.6383272512082057</v>
      </c>
      <c r="J25" s="37">
        <f>SUM(J16:J24)</f>
        <v>100</v>
      </c>
      <c r="K25" s="4"/>
      <c r="L25" s="37">
        <f t="shared" ref="L25:M25" si="6">SUM(L16:L24)</f>
        <v>371818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254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268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267</v>
      </c>
      <c r="D14" s="96"/>
      <c r="E14" s="94" t="s">
        <v>311</v>
      </c>
      <c r="F14" s="95" t="s">
        <v>312</v>
      </c>
      <c r="G14" s="69"/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2017</v>
      </c>
      <c r="D15" s="31">
        <v>2018</v>
      </c>
      <c r="E15" s="94"/>
      <c r="F15" s="95"/>
      <c r="G15" s="69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269</v>
      </c>
      <c r="C17" s="35">
        <v>5639</v>
      </c>
      <c r="D17" s="35">
        <v>4051</v>
      </c>
      <c r="E17" s="36">
        <f t="shared" ref="E17:E19" si="0">IF(ISBLANK(D17),"",(IFERROR(((D17/C17-1)*100),"")))</f>
        <v>-28.161021457705271</v>
      </c>
      <c r="F17" s="35">
        <v>334243</v>
      </c>
      <c r="G17" s="69"/>
      <c r="H17" s="35">
        <v>2475</v>
      </c>
      <c r="I17" s="35">
        <v>1839</v>
      </c>
      <c r="J17" s="36">
        <f t="shared" ref="J17:J19" si="1">IF(ISBLANK(I17),"",(IFERROR(((I17/H17-1)*100),"")))</f>
        <v>-25.696969696969695</v>
      </c>
      <c r="K17" s="35">
        <v>141396</v>
      </c>
      <c r="L17" s="32"/>
      <c r="M17" s="35">
        <v>3164</v>
      </c>
      <c r="N17" s="35">
        <v>2212</v>
      </c>
      <c r="O17" s="36">
        <f t="shared" ref="O17:O19" si="2">IF(ISBLANK(N17),"",(IFERROR(((N17/M17-1)*100),"")))</f>
        <v>-30.088495575221241</v>
      </c>
      <c r="P17" s="35">
        <v>192847</v>
      </c>
      <c r="Q17" s="76"/>
      <c r="R17" s="69"/>
      <c r="S17" s="73"/>
      <c r="T17" s="73"/>
    </row>
    <row r="18" spans="1:20" s="2" customFormat="1" ht="15.75">
      <c r="A18" s="22"/>
      <c r="B18" s="34" t="s">
        <v>270</v>
      </c>
      <c r="C18" s="35">
        <v>6295</v>
      </c>
      <c r="D18" s="35">
        <v>10272</v>
      </c>
      <c r="E18" s="36">
        <f t="shared" si="0"/>
        <v>63.17712470214456</v>
      </c>
      <c r="F18" s="35">
        <v>341343</v>
      </c>
      <c r="G18" s="69"/>
      <c r="H18" s="35">
        <v>2603</v>
      </c>
      <c r="I18" s="35">
        <v>4435</v>
      </c>
      <c r="J18" s="36">
        <f t="shared" si="1"/>
        <v>70.380330388013832</v>
      </c>
      <c r="K18" s="35">
        <v>144368</v>
      </c>
      <c r="L18" s="32"/>
      <c r="M18" s="35">
        <v>3692</v>
      </c>
      <c r="N18" s="35">
        <v>5837</v>
      </c>
      <c r="O18" s="36">
        <f t="shared" si="2"/>
        <v>58.098591549295776</v>
      </c>
      <c r="P18" s="35">
        <v>196975</v>
      </c>
      <c r="Q18" s="76"/>
      <c r="R18" s="69"/>
      <c r="S18" s="73"/>
      <c r="T18" s="73"/>
    </row>
    <row r="19" spans="1:20" s="2" customFormat="1" ht="15.75">
      <c r="A19" s="22"/>
      <c r="B19" s="34" t="s">
        <v>271</v>
      </c>
      <c r="C19" s="35">
        <v>10675</v>
      </c>
      <c r="D19" s="35">
        <v>9189</v>
      </c>
      <c r="E19" s="36">
        <f t="shared" si="0"/>
        <v>-13.920374707259953</v>
      </c>
      <c r="F19" s="35">
        <v>350532</v>
      </c>
      <c r="G19" s="69"/>
      <c r="H19" s="35">
        <v>4468</v>
      </c>
      <c r="I19" s="35">
        <v>4100</v>
      </c>
      <c r="J19" s="36">
        <f t="shared" si="1"/>
        <v>-8.2363473589973086</v>
      </c>
      <c r="K19" s="35">
        <v>148468</v>
      </c>
      <c r="L19" s="85"/>
      <c r="M19" s="35">
        <v>6207</v>
      </c>
      <c r="N19" s="35">
        <v>5089</v>
      </c>
      <c r="O19" s="36">
        <f t="shared" si="2"/>
        <v>-18.01192202352183</v>
      </c>
      <c r="P19" s="35">
        <v>202064</v>
      </c>
      <c r="Q19" s="76"/>
      <c r="R19" s="69"/>
      <c r="S19" s="73"/>
      <c r="T19" s="73"/>
    </row>
    <row r="20" spans="1:20" s="2" customFormat="1" ht="15.75">
      <c r="A20" s="22"/>
      <c r="B20" s="34" t="s">
        <v>272</v>
      </c>
      <c r="C20" s="35">
        <v>7879</v>
      </c>
      <c r="D20" s="35">
        <v>10955</v>
      </c>
      <c r="E20" s="36">
        <f>IF(ISBLANK(D20),"",(IFERROR(((D20/C20-1)*100),"")))</f>
        <v>39.040487371493839</v>
      </c>
      <c r="F20" s="35">
        <v>361487</v>
      </c>
      <c r="G20" s="69"/>
      <c r="H20" s="35">
        <v>3508</v>
      </c>
      <c r="I20" s="35">
        <v>4938</v>
      </c>
      <c r="J20" s="36">
        <f>IF(ISBLANK(I20),"",(IFERROR(((I20/H20-1)*100),"")))</f>
        <v>40.763968072976063</v>
      </c>
      <c r="K20" s="35">
        <v>153406</v>
      </c>
      <c r="L20" s="85"/>
      <c r="M20" s="35">
        <v>4371</v>
      </c>
      <c r="N20" s="35">
        <v>6017</v>
      </c>
      <c r="O20" s="36">
        <f>IF(ISBLANK(N20),"",(IFERROR(((N20/M20-1)*100),"")))</f>
        <v>37.657286662091053</v>
      </c>
      <c r="P20" s="35">
        <v>208081</v>
      </c>
      <c r="Q20" s="76"/>
      <c r="R20" s="69"/>
      <c r="S20" s="73"/>
      <c r="T20" s="73"/>
    </row>
    <row r="21" spans="1:20" s="2" customFormat="1" ht="15.75">
      <c r="A21" s="22"/>
      <c r="B21" s="34" t="s">
        <v>273</v>
      </c>
      <c r="C21" s="35">
        <v>10068</v>
      </c>
      <c r="D21" s="102">
        <v>10331</v>
      </c>
      <c r="E21" s="103">
        <f t="shared" ref="E21:E28" si="3">IF(ISBLANK(D21),"",(IFERROR(((D21/C21-1)*100),"")))</f>
        <v>2.6122367898291587</v>
      </c>
      <c r="F21" s="102">
        <v>371818</v>
      </c>
      <c r="G21" s="69"/>
      <c r="H21" s="35">
        <v>4701</v>
      </c>
      <c r="I21" s="102">
        <v>4538</v>
      </c>
      <c r="J21" s="103">
        <f t="shared" ref="J21:J28" si="4">IF(ISBLANK(I21),"",(IFERROR(((I21/H21-1)*100),"")))</f>
        <v>-3.4673473728993875</v>
      </c>
      <c r="K21" s="102">
        <v>157944</v>
      </c>
      <c r="L21" s="32"/>
      <c r="M21" s="35">
        <v>5367</v>
      </c>
      <c r="N21" s="102">
        <v>5793</v>
      </c>
      <c r="O21" s="103">
        <f t="shared" ref="O21:O28" si="5">IF(ISBLANK(N21),"",(IFERROR(((N21/M21-1)*100),"")))</f>
        <v>7.9373951928451758</v>
      </c>
      <c r="P21" s="102">
        <v>213874</v>
      </c>
      <c r="Q21" s="76"/>
      <c r="R21" s="69"/>
      <c r="S21" s="73"/>
      <c r="T21" s="73"/>
    </row>
    <row r="22" spans="1:20" s="2" customFormat="1" ht="15.75">
      <c r="A22" s="22"/>
      <c r="B22" s="34" t="s">
        <v>274</v>
      </c>
      <c r="C22" s="35">
        <v>10460</v>
      </c>
      <c r="D22" s="35"/>
      <c r="E22" s="36" t="str">
        <f t="shared" si="3"/>
        <v/>
      </c>
      <c r="F22" s="35"/>
      <c r="G22" s="69"/>
      <c r="H22" s="35">
        <v>4684</v>
      </c>
      <c r="I22" s="35"/>
      <c r="J22" s="36" t="str">
        <f t="shared" si="4"/>
        <v/>
      </c>
      <c r="K22" s="35"/>
      <c r="L22" s="32"/>
      <c r="M22" s="35">
        <v>5776</v>
      </c>
      <c r="N22" s="35"/>
      <c r="O22" s="36" t="str">
        <f t="shared" si="5"/>
        <v/>
      </c>
      <c r="P22" s="35"/>
      <c r="Q22" s="76"/>
      <c r="R22" s="69"/>
      <c r="S22" s="73"/>
      <c r="T22" s="73"/>
    </row>
    <row r="23" spans="1:20" s="2" customFormat="1" ht="15.75">
      <c r="A23" s="22"/>
      <c r="B23" s="34" t="s">
        <v>275</v>
      </c>
      <c r="C23" s="35">
        <v>9040</v>
      </c>
      <c r="D23" s="35"/>
      <c r="E23" s="36" t="str">
        <f t="shared" si="3"/>
        <v/>
      </c>
      <c r="F23" s="35"/>
      <c r="G23" s="69"/>
      <c r="H23" s="35">
        <v>3943</v>
      </c>
      <c r="I23" s="35"/>
      <c r="J23" s="36" t="str">
        <f t="shared" si="4"/>
        <v/>
      </c>
      <c r="K23" s="35"/>
      <c r="L23" s="32"/>
      <c r="M23" s="35">
        <v>5097</v>
      </c>
      <c r="N23" s="35"/>
      <c r="O23" s="36" t="str">
        <f t="shared" si="5"/>
        <v/>
      </c>
      <c r="P23" s="35"/>
      <c r="Q23" s="76"/>
      <c r="R23" s="69"/>
      <c r="S23" s="73"/>
      <c r="T23" s="73"/>
    </row>
    <row r="24" spans="1:20" s="2" customFormat="1" ht="15.75">
      <c r="A24" s="22"/>
      <c r="B24" s="34" t="s">
        <v>276</v>
      </c>
      <c r="C24" s="35">
        <v>9934</v>
      </c>
      <c r="D24" s="35"/>
      <c r="E24" s="36" t="str">
        <f t="shared" si="3"/>
        <v/>
      </c>
      <c r="F24" s="35"/>
      <c r="G24" s="69"/>
      <c r="H24" s="35">
        <v>4471</v>
      </c>
      <c r="I24" s="35"/>
      <c r="J24" s="36" t="str">
        <f t="shared" si="4"/>
        <v/>
      </c>
      <c r="K24" s="35"/>
      <c r="L24" s="32"/>
      <c r="M24" s="35">
        <v>5463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277</v>
      </c>
      <c r="C25" s="35">
        <v>10319</v>
      </c>
      <c r="D25" s="35"/>
      <c r="E25" s="36" t="str">
        <f t="shared" si="3"/>
        <v/>
      </c>
      <c r="F25" s="35"/>
      <c r="G25" s="69"/>
      <c r="H25" s="35">
        <v>4518</v>
      </c>
      <c r="I25" s="35"/>
      <c r="J25" s="36" t="str">
        <f t="shared" si="4"/>
        <v/>
      </c>
      <c r="K25" s="35"/>
      <c r="L25" s="32"/>
      <c r="M25" s="35">
        <v>5801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278</v>
      </c>
      <c r="C26" s="35">
        <v>10860</v>
      </c>
      <c r="D26" s="35"/>
      <c r="E26" s="36" t="str">
        <f t="shared" si="3"/>
        <v/>
      </c>
      <c r="F26" s="35"/>
      <c r="G26" s="69"/>
      <c r="H26" s="35">
        <v>4690</v>
      </c>
      <c r="I26" s="35"/>
      <c r="J26" s="36" t="str">
        <f t="shared" si="4"/>
        <v/>
      </c>
      <c r="K26" s="35"/>
      <c r="L26" s="32"/>
      <c r="M26" s="35">
        <v>6170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279</v>
      </c>
      <c r="C27" s="35">
        <v>10198</v>
      </c>
      <c r="D27" s="35"/>
      <c r="E27" s="36" t="str">
        <f t="shared" si="3"/>
        <v/>
      </c>
      <c r="F27" s="35"/>
      <c r="G27" s="69"/>
      <c r="H27" s="35">
        <v>4580</v>
      </c>
      <c r="I27" s="35"/>
      <c r="J27" s="36" t="str">
        <f t="shared" si="4"/>
        <v/>
      </c>
      <c r="K27" s="35"/>
      <c r="L27" s="32"/>
      <c r="M27" s="35">
        <v>5618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280</v>
      </c>
      <c r="C28" s="35">
        <v>6127</v>
      </c>
      <c r="D28" s="35"/>
      <c r="E28" s="36" t="str">
        <f t="shared" si="3"/>
        <v/>
      </c>
      <c r="F28" s="35"/>
      <c r="G28" s="69"/>
      <c r="H28" s="35">
        <v>2969</v>
      </c>
      <c r="I28" s="35"/>
      <c r="J28" s="36" t="str">
        <f t="shared" si="4"/>
        <v/>
      </c>
      <c r="K28" s="35"/>
      <c r="L28" s="32"/>
      <c r="M28" s="35">
        <v>3158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281</v>
      </c>
      <c r="C29" s="78">
        <f>SUM(C17:C28)</f>
        <v>107494</v>
      </c>
      <c r="D29" s="78">
        <f>SUM(D17:D28)</f>
        <v>44798</v>
      </c>
      <c r="E29" s="77"/>
      <c r="F29" s="78"/>
      <c r="G29" s="82"/>
      <c r="H29" s="78">
        <f>SUM(H17:H28)</f>
        <v>47610</v>
      </c>
      <c r="I29" s="78">
        <f>SUM(I17:I28)</f>
        <v>19850</v>
      </c>
      <c r="J29" s="77"/>
      <c r="K29" s="78"/>
      <c r="L29" s="82"/>
      <c r="M29" s="78">
        <f>SUM(M17:M28)</f>
        <v>59884</v>
      </c>
      <c r="N29" s="78">
        <f>SUM(N17:N28)</f>
        <v>24948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283</v>
      </c>
      <c r="C32" s="78">
        <f>SUM(C17:C21)</f>
        <v>40556</v>
      </c>
      <c r="D32" s="78">
        <f>SUM(D17:D21)</f>
        <v>44798</v>
      </c>
      <c r="E32" s="77">
        <f>(D32/C32-1)*100</f>
        <v>10.459611401518899</v>
      </c>
      <c r="G32" s="21"/>
      <c r="H32" s="78">
        <f>SUM(H17:H21)</f>
        <v>17755</v>
      </c>
      <c r="I32" s="78">
        <f>SUM(I17:I21)</f>
        <v>19850</v>
      </c>
      <c r="J32" s="77">
        <f>(I32/H32-1)*100</f>
        <v>11.799493100535052</v>
      </c>
      <c r="K32" s="21"/>
      <c r="L32" s="21"/>
      <c r="M32" s="78">
        <f>SUM(M17:M21)</f>
        <v>22801</v>
      </c>
      <c r="N32" s="78">
        <f>SUM(N17:N21)</f>
        <v>24948</v>
      </c>
      <c r="O32" s="77">
        <f>(N32/M32-1)*100</f>
        <v>9.416253673084519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10.459611401518899</v>
      </c>
      <c r="E33" s="21"/>
      <c r="F33" s="79"/>
      <c r="G33" s="21"/>
      <c r="H33" s="79"/>
      <c r="I33" s="77">
        <f>(I32/H32-1)*100</f>
        <v>11.799493100535052</v>
      </c>
      <c r="J33" s="21"/>
      <c r="K33" s="21"/>
      <c r="L33" s="21"/>
      <c r="M33" s="79"/>
      <c r="N33" s="77">
        <f>(N32/M32-1)*100</f>
        <v>9.416253673084519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C21</f>
        <v>10068</v>
      </c>
      <c r="E40" s="84">
        <f>D21</f>
        <v>10331</v>
      </c>
      <c r="F40" s="21"/>
      <c r="G40" s="21"/>
      <c r="H40" s="21" t="s">
        <v>301</v>
      </c>
      <c r="I40" s="84">
        <f>H21</f>
        <v>4701</v>
      </c>
      <c r="J40" s="84">
        <f>I21</f>
        <v>4538</v>
      </c>
      <c r="K40" s="21"/>
      <c r="L40" s="21"/>
      <c r="M40" s="21" t="s">
        <v>301</v>
      </c>
      <c r="N40" s="84">
        <f>M21</f>
        <v>5367</v>
      </c>
      <c r="O40" s="84">
        <f>N21</f>
        <v>5793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B21</f>
        <v xml:space="preserve">  Mayo</v>
      </c>
      <c r="E41" s="21"/>
      <c r="F41" s="21"/>
      <c r="G41" s="21"/>
      <c r="H41" s="21" t="s">
        <v>302</v>
      </c>
      <c r="I41" s="21" t="str">
        <f>B21</f>
        <v xml:space="preserve">  Mayo</v>
      </c>
      <c r="J41" s="21"/>
      <c r="K41" s="21"/>
      <c r="L41" s="21"/>
      <c r="M41" s="21" t="str">
        <f>B20</f>
        <v xml:space="preserve">  Abril</v>
      </c>
      <c r="N41" s="21" t="str">
        <f>B21</f>
        <v xml:space="preserve">  Mayo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267</v>
      </c>
      <c r="D14" s="96"/>
      <c r="E14" s="94" t="s">
        <v>311</v>
      </c>
      <c r="F14" s="95" t="s">
        <v>312</v>
      </c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2017</v>
      </c>
      <c r="D15" s="31">
        <v>2018</v>
      </c>
      <c r="E15" s="94"/>
      <c r="F15" s="95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269</v>
      </c>
      <c r="C17" s="35">
        <v>2898</v>
      </c>
      <c r="D17" s="35">
        <v>2090</v>
      </c>
      <c r="E17" s="36">
        <f t="shared" ref="E17:E19" si="0">IF(ISBLANK(D17),"",(IFERROR(((D17/C17-1)*100),"")))</f>
        <v>-27.881297446514843</v>
      </c>
      <c r="F17" s="35">
        <v>163155</v>
      </c>
      <c r="G17" s="69"/>
      <c r="H17" s="35">
        <v>2051</v>
      </c>
      <c r="I17" s="35">
        <v>1506</v>
      </c>
      <c r="J17" s="36">
        <f t="shared" ref="J17:J19" si="1">IF(ISBLANK(I17),"",(IFERROR(((I17/H17-1)*100),"")))</f>
        <v>-26.572403705509508</v>
      </c>
      <c r="K17" s="35">
        <v>127013</v>
      </c>
      <c r="L17" s="32"/>
      <c r="M17" s="35">
        <v>622</v>
      </c>
      <c r="N17" s="35">
        <v>418</v>
      </c>
      <c r="O17" s="36">
        <f t="shared" ref="O17:O19" si="2">IF(ISBLANK(N17),"",(IFERROR(((N17/M17-1)*100),"")))</f>
        <v>-32.797427652733127</v>
      </c>
      <c r="P17" s="35">
        <v>41658</v>
      </c>
      <c r="Q17" s="76"/>
      <c r="R17" s="73"/>
      <c r="S17" s="73"/>
    </row>
    <row r="18" spans="1:19" s="2" customFormat="1" ht="15.75">
      <c r="A18" s="22"/>
      <c r="B18" s="34" t="s">
        <v>270</v>
      </c>
      <c r="C18" s="35">
        <v>3292</v>
      </c>
      <c r="D18" s="35">
        <v>4996</v>
      </c>
      <c r="E18" s="36">
        <f t="shared" si="0"/>
        <v>51.761846901579588</v>
      </c>
      <c r="F18" s="35">
        <v>166546</v>
      </c>
      <c r="G18" s="69"/>
      <c r="H18" s="35">
        <v>2224</v>
      </c>
      <c r="I18" s="35">
        <v>3824</v>
      </c>
      <c r="J18" s="36">
        <f t="shared" si="1"/>
        <v>71.942446043165461</v>
      </c>
      <c r="K18" s="35">
        <v>129644</v>
      </c>
      <c r="L18" s="32"/>
      <c r="M18" s="35">
        <v>698</v>
      </c>
      <c r="N18" s="35">
        <v>1312</v>
      </c>
      <c r="O18" s="36">
        <f t="shared" si="2"/>
        <v>87.96561604584528</v>
      </c>
      <c r="P18" s="35">
        <v>42627</v>
      </c>
      <c r="Q18" s="76"/>
      <c r="R18" s="73"/>
      <c r="S18" s="73"/>
    </row>
    <row r="19" spans="1:19" s="2" customFormat="1" ht="15.75">
      <c r="A19" s="22"/>
      <c r="B19" s="34" t="s">
        <v>271</v>
      </c>
      <c r="C19" s="35">
        <v>5484</v>
      </c>
      <c r="D19" s="35">
        <v>4350</v>
      </c>
      <c r="E19" s="36">
        <f t="shared" si="0"/>
        <v>-20.678336980306344</v>
      </c>
      <c r="F19" s="35">
        <v>170896</v>
      </c>
      <c r="G19" s="69"/>
      <c r="H19" s="35">
        <v>3754</v>
      </c>
      <c r="I19" s="35">
        <v>3404</v>
      </c>
      <c r="J19" s="36">
        <f t="shared" si="1"/>
        <v>-9.3233883857218984</v>
      </c>
      <c r="K19" s="35">
        <v>133048</v>
      </c>
      <c r="L19" s="85"/>
      <c r="M19" s="35">
        <v>1257</v>
      </c>
      <c r="N19" s="35">
        <v>1292</v>
      </c>
      <c r="O19" s="36">
        <f t="shared" si="2"/>
        <v>2.7844073190135266</v>
      </c>
      <c r="P19" s="35">
        <v>43919</v>
      </c>
      <c r="Q19" s="76"/>
      <c r="R19" s="73"/>
      <c r="S19" s="73"/>
    </row>
    <row r="20" spans="1:19" s="2" customFormat="1" ht="15.75">
      <c r="A20" s="22"/>
      <c r="B20" s="34" t="s">
        <v>272</v>
      </c>
      <c r="C20" s="35">
        <v>4051</v>
      </c>
      <c r="D20" s="35">
        <v>5364</v>
      </c>
      <c r="E20" s="36">
        <f>IF(ISBLANK(D20),"",(IFERROR(((D20/C20-1)*100),"")))</f>
        <v>32.411750185139468</v>
      </c>
      <c r="F20" s="35">
        <v>176260</v>
      </c>
      <c r="G20" s="69"/>
      <c r="H20" s="35">
        <v>2712</v>
      </c>
      <c r="I20" s="35">
        <v>3991</v>
      </c>
      <c r="J20" s="36">
        <f>IF(ISBLANK(I20),"",(IFERROR(((I20/H20-1)*100),"")))</f>
        <v>47.160766961651923</v>
      </c>
      <c r="K20" s="35">
        <v>137039</v>
      </c>
      <c r="L20" s="85"/>
      <c r="M20" s="35">
        <v>948</v>
      </c>
      <c r="N20" s="35">
        <v>1332</v>
      </c>
      <c r="O20" s="36">
        <f>IF(ISBLANK(N20),"",(IFERROR(((N20/M20-1)*100),"")))</f>
        <v>40.506329113924046</v>
      </c>
      <c r="P20" s="35">
        <v>45251</v>
      </c>
      <c r="Q20" s="76"/>
      <c r="R20" s="73"/>
      <c r="S20" s="73"/>
    </row>
    <row r="21" spans="1:19" s="2" customFormat="1" ht="15.75">
      <c r="A21" s="22"/>
      <c r="B21" s="34" t="s">
        <v>273</v>
      </c>
      <c r="C21" s="35">
        <v>5032</v>
      </c>
      <c r="D21" s="102">
        <v>5109</v>
      </c>
      <c r="E21" s="103">
        <f t="shared" ref="E21:E28" si="3">IF(ISBLANK(D21),"",(IFERROR(((D21/C21-1)*100),"")))</f>
        <v>1.530206677265511</v>
      </c>
      <c r="F21" s="102">
        <v>181369</v>
      </c>
      <c r="G21" s="69"/>
      <c r="H21" s="35">
        <v>3547</v>
      </c>
      <c r="I21" s="102">
        <v>3719</v>
      </c>
      <c r="J21" s="103">
        <f t="shared" ref="J21:J28" si="4">IF(ISBLANK(I21),"",(IFERROR(((I21/H21-1)*100),"")))</f>
        <v>4.8491683112489525</v>
      </c>
      <c r="K21" s="102">
        <v>140758</v>
      </c>
      <c r="L21" s="32"/>
      <c r="M21" s="35">
        <v>1328</v>
      </c>
      <c r="N21" s="102">
        <v>1307</v>
      </c>
      <c r="O21" s="103">
        <f t="shared" ref="O21:O28" si="5">IF(ISBLANK(N21),"",(IFERROR(((N21/M21-1)*100),"")))</f>
        <v>-1.5813253012048167</v>
      </c>
      <c r="P21" s="102">
        <v>46558</v>
      </c>
      <c r="Q21" s="76"/>
      <c r="R21" s="73"/>
      <c r="S21" s="73"/>
    </row>
    <row r="22" spans="1:19" s="2" customFormat="1" ht="15.75">
      <c r="A22" s="22"/>
      <c r="B22" s="34" t="s">
        <v>274</v>
      </c>
      <c r="C22" s="35">
        <v>5515</v>
      </c>
      <c r="D22" s="35"/>
      <c r="E22" s="36" t="str">
        <f t="shared" si="3"/>
        <v/>
      </c>
      <c r="F22" s="35"/>
      <c r="G22" s="69"/>
      <c r="H22" s="35">
        <v>3593</v>
      </c>
      <c r="I22" s="35"/>
      <c r="J22" s="36" t="str">
        <f t="shared" si="4"/>
        <v/>
      </c>
      <c r="K22" s="35"/>
      <c r="L22" s="32"/>
      <c r="M22" s="35">
        <v>1178</v>
      </c>
      <c r="N22" s="35"/>
      <c r="O22" s="36" t="str">
        <f t="shared" si="5"/>
        <v/>
      </c>
      <c r="P22" s="35"/>
      <c r="Q22" s="76"/>
      <c r="R22" s="73"/>
      <c r="S22" s="73"/>
    </row>
    <row r="23" spans="1:19" s="2" customFormat="1" ht="15.75">
      <c r="A23" s="22"/>
      <c r="B23" s="34" t="s">
        <v>275</v>
      </c>
      <c r="C23" s="35">
        <v>4688</v>
      </c>
      <c r="D23" s="35"/>
      <c r="E23" s="36" t="str">
        <f t="shared" si="3"/>
        <v/>
      </c>
      <c r="F23" s="35"/>
      <c r="G23" s="69"/>
      <c r="H23" s="35">
        <v>3278</v>
      </c>
      <c r="I23" s="35"/>
      <c r="J23" s="36" t="str">
        <f t="shared" si="4"/>
        <v/>
      </c>
      <c r="K23" s="35"/>
      <c r="L23" s="32"/>
      <c r="M23" s="35">
        <v>970</v>
      </c>
      <c r="N23" s="35"/>
      <c r="O23" s="36" t="str">
        <f t="shared" si="5"/>
        <v/>
      </c>
      <c r="P23" s="35"/>
      <c r="Q23" s="76"/>
      <c r="R23" s="73"/>
      <c r="S23" s="73"/>
    </row>
    <row r="24" spans="1:19" s="2" customFormat="1" ht="15.75">
      <c r="A24" s="22"/>
      <c r="B24" s="34" t="s">
        <v>276</v>
      </c>
      <c r="C24" s="35">
        <v>4947</v>
      </c>
      <c r="D24" s="35"/>
      <c r="E24" s="36" t="str">
        <f t="shared" si="3"/>
        <v/>
      </c>
      <c r="F24" s="35"/>
      <c r="G24" s="69"/>
      <c r="H24" s="35">
        <v>3603</v>
      </c>
      <c r="I24" s="35"/>
      <c r="J24" s="36" t="str">
        <f t="shared" si="4"/>
        <v/>
      </c>
      <c r="K24" s="35"/>
      <c r="L24" s="32"/>
      <c r="M24" s="35">
        <v>1191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277</v>
      </c>
      <c r="C25" s="35">
        <v>5058</v>
      </c>
      <c r="D25" s="35"/>
      <c r="E25" s="36" t="str">
        <f t="shared" si="3"/>
        <v/>
      </c>
      <c r="F25" s="35"/>
      <c r="G25" s="69"/>
      <c r="H25" s="35">
        <v>3747</v>
      </c>
      <c r="I25" s="35"/>
      <c r="J25" s="36" t="str">
        <f t="shared" si="4"/>
        <v/>
      </c>
      <c r="K25" s="35"/>
      <c r="L25" s="32"/>
      <c r="M25" s="35">
        <v>1228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278</v>
      </c>
      <c r="C26" s="35">
        <v>5335</v>
      </c>
      <c r="D26" s="35"/>
      <c r="E26" s="36" t="str">
        <f t="shared" si="3"/>
        <v/>
      </c>
      <c r="F26" s="35"/>
      <c r="G26" s="69"/>
      <c r="H26" s="35">
        <v>3895</v>
      </c>
      <c r="I26" s="35"/>
      <c r="J26" s="36" t="str">
        <f t="shared" si="4"/>
        <v/>
      </c>
      <c r="K26" s="35"/>
      <c r="L26" s="32"/>
      <c r="M26" s="35">
        <v>1298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279</v>
      </c>
      <c r="C27" s="35">
        <v>4899</v>
      </c>
      <c r="D27" s="35"/>
      <c r="E27" s="36" t="str">
        <f t="shared" si="3"/>
        <v/>
      </c>
      <c r="F27" s="35"/>
      <c r="G27" s="69"/>
      <c r="H27" s="35">
        <v>3658</v>
      </c>
      <c r="I27" s="35"/>
      <c r="J27" s="36" t="str">
        <f t="shared" si="4"/>
        <v/>
      </c>
      <c r="K27" s="35"/>
      <c r="L27" s="32"/>
      <c r="M27" s="35">
        <v>1390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280</v>
      </c>
      <c r="C28" s="35">
        <v>2856</v>
      </c>
      <c r="D28" s="35"/>
      <c r="E28" s="36" t="str">
        <f t="shared" si="3"/>
        <v/>
      </c>
      <c r="F28" s="35"/>
      <c r="G28" s="69"/>
      <c r="H28" s="35">
        <v>2306</v>
      </c>
      <c r="I28" s="35"/>
      <c r="J28" s="36" t="str">
        <f t="shared" si="4"/>
        <v/>
      </c>
      <c r="K28" s="35"/>
      <c r="L28" s="32"/>
      <c r="M28" s="35">
        <v>777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281</v>
      </c>
      <c r="C29" s="78">
        <f>SUM(C17:C28)</f>
        <v>54055</v>
      </c>
      <c r="D29" s="78">
        <f>SUM(D17:D28)</f>
        <v>21909</v>
      </c>
      <c r="E29" s="77"/>
      <c r="F29" s="78"/>
      <c r="G29" s="82"/>
      <c r="H29" s="78">
        <f>SUM(H17:H28)</f>
        <v>38368</v>
      </c>
      <c r="I29" s="78">
        <f>SUM(I17:I28)</f>
        <v>16444</v>
      </c>
      <c r="J29" s="77"/>
      <c r="K29" s="78"/>
      <c r="L29" s="82"/>
      <c r="M29" s="78">
        <f>SUM(M17:M28)</f>
        <v>12885</v>
      </c>
      <c r="N29" s="78">
        <f>SUM(N17:N28)</f>
        <v>5661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303</v>
      </c>
      <c r="G30" s="21"/>
      <c r="H30" s="21"/>
      <c r="I30" s="21"/>
      <c r="J30" s="21"/>
      <c r="K30" s="21" t="s">
        <v>303</v>
      </c>
      <c r="L30" s="21"/>
      <c r="M30" s="21"/>
      <c r="N30" s="21"/>
      <c r="O30" s="21"/>
      <c r="P30" s="21" t="s">
        <v>303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283</v>
      </c>
      <c r="C32" s="78">
        <f>SUM(C17:C21)</f>
        <v>20757</v>
      </c>
      <c r="D32" s="78">
        <f>SUM(D17:D21)</f>
        <v>21909</v>
      </c>
      <c r="E32" s="77">
        <f>(D32/C32-1)*100</f>
        <v>5.5499349616996652</v>
      </c>
      <c r="G32" s="21"/>
      <c r="H32" s="78">
        <f>SUM(H17:H21)</f>
        <v>14288</v>
      </c>
      <c r="I32" s="78">
        <f>SUM(I17:I21)</f>
        <v>16444</v>
      </c>
      <c r="J32" s="77">
        <f>(I32/H32-1)*100</f>
        <v>15.089585666293392</v>
      </c>
      <c r="K32" s="21"/>
      <c r="L32" s="21"/>
      <c r="M32" s="78">
        <f>SUM(M17:M21)</f>
        <v>4853</v>
      </c>
      <c r="N32" s="78">
        <f>SUM(N17:N21)</f>
        <v>5661</v>
      </c>
      <c r="O32" s="77">
        <f>(N32/M32-1)*100</f>
        <v>16.649495157634455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5.5499349616996652</v>
      </c>
      <c r="E33" s="21"/>
      <c r="F33" s="79"/>
      <c r="G33" s="21"/>
      <c r="H33" s="79"/>
      <c r="I33" s="77">
        <f>(I32/H32-1)*100</f>
        <v>15.089585666293392</v>
      </c>
      <c r="J33" s="21"/>
      <c r="K33" s="21"/>
      <c r="L33" s="21"/>
      <c r="M33" s="79"/>
      <c r="N33" s="77">
        <f>(N32/M32-1)*100</f>
        <v>16.649495157634455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C21</f>
        <v>5032</v>
      </c>
      <c r="E40" s="84">
        <f>D21</f>
        <v>5109</v>
      </c>
      <c r="F40" s="21"/>
      <c r="G40" s="21"/>
      <c r="H40" s="21" t="s">
        <v>301</v>
      </c>
      <c r="I40" s="84">
        <f>H21</f>
        <v>3547</v>
      </c>
      <c r="J40" s="84">
        <f>I21</f>
        <v>3719</v>
      </c>
      <c r="K40" s="21"/>
      <c r="L40" s="21"/>
      <c r="M40" s="21" t="s">
        <v>301</v>
      </c>
      <c r="N40" s="84">
        <f>M21</f>
        <v>1328</v>
      </c>
      <c r="O40" s="84">
        <f>N21</f>
        <v>1307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B21</f>
        <v xml:space="preserve">  Mayo</v>
      </c>
      <c r="E41" s="21"/>
      <c r="F41" s="21"/>
      <c r="G41" s="21"/>
      <c r="H41" s="21" t="s">
        <v>302</v>
      </c>
      <c r="I41" s="21" t="str">
        <f>B21</f>
        <v xml:space="preserve">  Mayo</v>
      </c>
      <c r="J41" s="21"/>
      <c r="K41" s="21"/>
      <c r="L41" s="21"/>
      <c r="M41" s="21" t="str">
        <f>B20</f>
        <v xml:space="preserve">  Abril</v>
      </c>
      <c r="N41" s="21" t="str">
        <f>B21</f>
        <v xml:space="preserve">  Mayo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253</v>
      </c>
      <c r="C13" s="98" t="s">
        <v>314</v>
      </c>
      <c r="D13" s="98"/>
      <c r="E13" s="95" t="s">
        <v>311</v>
      </c>
      <c r="F13" s="95" t="s">
        <v>304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6</v>
      </c>
      <c r="D16" s="35">
        <v>4</v>
      </c>
      <c r="E16" s="36">
        <f t="shared" ref="E16:E50" si="0">IF(ISBLANK(D16),"",(IFERROR(((D16/C16-1)*100),"")))</f>
        <v>-33.333333333333336</v>
      </c>
      <c r="F16" s="36">
        <f>+(D16*100)/$D$50</f>
        <v>3.8718420288452231E-2</v>
      </c>
      <c r="G16" s="35">
        <v>13</v>
      </c>
      <c r="H16" s="35">
        <v>13</v>
      </c>
      <c r="I16" s="36">
        <f t="shared" ref="I16:I50" si="1">IF(ISBLANK(H16),"",(IFERROR(((H16/G16-1)*100),"")))</f>
        <v>0</v>
      </c>
      <c r="J16" s="36">
        <f>+(H16*100)/$H$50</f>
        <v>3.1230480949406621E-2</v>
      </c>
      <c r="K16" s="81"/>
      <c r="L16" s="35">
        <v>117</v>
      </c>
      <c r="M16" s="36">
        <f>+(L16*100)/$L$50</f>
        <v>3.1467008052326675E-2</v>
      </c>
      <c r="N16" s="15"/>
    </row>
    <row r="17" spans="1:14" ht="15.75">
      <c r="A17" s="12"/>
      <c r="B17" s="34" t="s">
        <v>0</v>
      </c>
      <c r="C17" s="35">
        <v>2494</v>
      </c>
      <c r="D17" s="35">
        <v>3091</v>
      </c>
      <c r="E17" s="36">
        <f t="shared" si="0"/>
        <v>23.937449879711316</v>
      </c>
      <c r="F17" s="36">
        <f t="shared" ref="F17:F48" si="2">+(D17*100)/$D$50</f>
        <v>29.919659277901463</v>
      </c>
      <c r="G17" s="35">
        <v>10582</v>
      </c>
      <c r="H17" s="35">
        <v>13396</v>
      </c>
      <c r="I17" s="36">
        <f t="shared" si="1"/>
        <v>26.5923265923266</v>
      </c>
      <c r="J17" s="36">
        <f t="shared" ref="J17:J48" si="3">+(H17*100)/$H$50</f>
        <v>32.181809446019315</v>
      </c>
      <c r="K17" s="81"/>
      <c r="L17" s="35">
        <v>88837</v>
      </c>
      <c r="M17" s="36">
        <f t="shared" ref="M17:M47" si="4">+(L17*100)/$L$50</f>
        <v>23.892603370466198</v>
      </c>
      <c r="N17" s="15"/>
    </row>
    <row r="18" spans="1:14" ht="15.75">
      <c r="A18" s="12"/>
      <c r="B18" s="34" t="s">
        <v>23</v>
      </c>
      <c r="C18" s="35">
        <v>115</v>
      </c>
      <c r="D18" s="35">
        <v>78</v>
      </c>
      <c r="E18" s="36">
        <f t="shared" si="0"/>
        <v>-32.173913043478265</v>
      </c>
      <c r="F18" s="36">
        <f t="shared" si="2"/>
        <v>0.7550091956248185</v>
      </c>
      <c r="G18" s="35">
        <v>458</v>
      </c>
      <c r="H18" s="35">
        <v>339</v>
      </c>
      <c r="I18" s="36">
        <f t="shared" si="1"/>
        <v>-25.982532751091703</v>
      </c>
      <c r="J18" s="36">
        <f t="shared" si="3"/>
        <v>0.81439484937298801</v>
      </c>
      <c r="K18" s="81"/>
      <c r="L18" s="35">
        <v>4074</v>
      </c>
      <c r="M18" s="36">
        <f t="shared" si="4"/>
        <v>1.0956973573092212</v>
      </c>
      <c r="N18" s="15"/>
    </row>
    <row r="19" spans="1:14" ht="15.75">
      <c r="A19" s="12"/>
      <c r="B19" s="34" t="s">
        <v>2</v>
      </c>
      <c r="C19" s="35">
        <v>384</v>
      </c>
      <c r="D19" s="35">
        <v>400</v>
      </c>
      <c r="E19" s="36">
        <f t="shared" si="0"/>
        <v>4.1666666666666741</v>
      </c>
      <c r="F19" s="36">
        <f t="shared" si="2"/>
        <v>3.8718420288452231</v>
      </c>
      <c r="G19" s="35">
        <v>1463</v>
      </c>
      <c r="H19" s="35">
        <v>1590</v>
      </c>
      <c r="I19" s="36">
        <f t="shared" si="1"/>
        <v>8.6807928913192001</v>
      </c>
      <c r="J19" s="36">
        <f t="shared" si="3"/>
        <v>3.8197280545812715</v>
      </c>
      <c r="K19" s="81"/>
      <c r="L19" s="35">
        <v>15763</v>
      </c>
      <c r="M19" s="36">
        <f t="shared" si="4"/>
        <v>4.2394397258873964</v>
      </c>
      <c r="N19" s="15"/>
    </row>
    <row r="20" spans="1:14" ht="15.75">
      <c r="A20" s="12"/>
      <c r="B20" s="34" t="s">
        <v>230</v>
      </c>
      <c r="C20" s="35">
        <v>876</v>
      </c>
      <c r="D20" s="35">
        <v>1168</v>
      </c>
      <c r="E20" s="36">
        <f t="shared" si="0"/>
        <v>33.333333333333329</v>
      </c>
      <c r="F20" s="36">
        <f t="shared" si="2"/>
        <v>11.305778724228052</v>
      </c>
      <c r="G20" s="35">
        <v>3760</v>
      </c>
      <c r="H20" s="35">
        <v>4621</v>
      </c>
      <c r="I20" s="36">
        <f t="shared" si="1"/>
        <v>22.898936170212771</v>
      </c>
      <c r="J20" s="36">
        <f t="shared" si="3"/>
        <v>11.101234805169845</v>
      </c>
      <c r="K20" s="81"/>
      <c r="L20" s="35">
        <v>36423</v>
      </c>
      <c r="M20" s="36">
        <f t="shared" si="4"/>
        <v>9.7959216605973882</v>
      </c>
      <c r="N20" s="15"/>
    </row>
    <row r="21" spans="1:14" ht="15.75">
      <c r="A21" s="12"/>
      <c r="B21" s="34" t="s">
        <v>5</v>
      </c>
      <c r="C21" s="35">
        <v>59</v>
      </c>
      <c r="D21" s="35">
        <v>92</v>
      </c>
      <c r="E21" s="36">
        <f t="shared" si="0"/>
        <v>55.932203389830512</v>
      </c>
      <c r="F21" s="36">
        <f t="shared" si="2"/>
        <v>0.8905236666344013</v>
      </c>
      <c r="G21" s="35">
        <v>266</v>
      </c>
      <c r="H21" s="35">
        <v>377</v>
      </c>
      <c r="I21" s="36">
        <f t="shared" si="1"/>
        <v>41.729323308270679</v>
      </c>
      <c r="J21" s="36">
        <f t="shared" si="3"/>
        <v>0.90568394753279202</v>
      </c>
      <c r="K21" s="81"/>
      <c r="L21" s="35">
        <v>3577</v>
      </c>
      <c r="M21" s="36">
        <f t="shared" si="4"/>
        <v>0.96202981028352585</v>
      </c>
      <c r="N21" s="15"/>
    </row>
    <row r="22" spans="1:14" ht="15.75">
      <c r="A22" s="12"/>
      <c r="B22" s="34" t="s">
        <v>9</v>
      </c>
      <c r="C22" s="35">
        <v>66</v>
      </c>
      <c r="D22" s="35">
        <v>64</v>
      </c>
      <c r="E22" s="36">
        <f t="shared" si="0"/>
        <v>-3.0303030303030276</v>
      </c>
      <c r="F22" s="36">
        <f t="shared" si="2"/>
        <v>0.61949472461523569</v>
      </c>
      <c r="G22" s="35">
        <v>255</v>
      </c>
      <c r="H22" s="35">
        <v>307</v>
      </c>
      <c r="I22" s="36">
        <f t="shared" si="1"/>
        <v>20.392156862745093</v>
      </c>
      <c r="J22" s="36">
        <f t="shared" si="3"/>
        <v>0.73751981934367938</v>
      </c>
      <c r="K22" s="81"/>
      <c r="L22" s="35">
        <v>2558</v>
      </c>
      <c r="M22" s="36">
        <f t="shared" si="4"/>
        <v>0.68797099656283456</v>
      </c>
      <c r="N22" s="15"/>
    </row>
    <row r="23" spans="1:14" ht="15.75">
      <c r="A23" s="12"/>
      <c r="B23" s="34" t="s">
        <v>10</v>
      </c>
      <c r="C23" s="35">
        <v>74</v>
      </c>
      <c r="D23" s="35">
        <v>113</v>
      </c>
      <c r="E23" s="36">
        <f t="shared" si="0"/>
        <v>52.702702702702695</v>
      </c>
      <c r="F23" s="36">
        <f t="shared" si="2"/>
        <v>1.0937953731487755</v>
      </c>
      <c r="G23" s="35">
        <v>330</v>
      </c>
      <c r="H23" s="35">
        <v>391</v>
      </c>
      <c r="I23" s="36">
        <f t="shared" si="1"/>
        <v>18.484848484848481</v>
      </c>
      <c r="J23" s="36">
        <f t="shared" si="3"/>
        <v>0.93931677317061457</v>
      </c>
      <c r="K23" s="81"/>
      <c r="L23" s="35">
        <v>3572</v>
      </c>
      <c r="M23" s="36">
        <f t="shared" si="4"/>
        <v>0.96068506634966566</v>
      </c>
      <c r="N23" s="15"/>
    </row>
    <row r="24" spans="1:14" ht="15.75">
      <c r="A24" s="12"/>
      <c r="B24" s="34" t="s">
        <v>21</v>
      </c>
      <c r="C24" s="35">
        <v>103</v>
      </c>
      <c r="D24" s="35">
        <v>123</v>
      </c>
      <c r="E24" s="36">
        <f t="shared" si="0"/>
        <v>19.417475728155331</v>
      </c>
      <c r="F24" s="36">
        <f t="shared" si="2"/>
        <v>1.190591423869906</v>
      </c>
      <c r="G24" s="35">
        <v>577</v>
      </c>
      <c r="H24" s="35">
        <v>500</v>
      </c>
      <c r="I24" s="36">
        <f t="shared" si="1"/>
        <v>-13.344887348353552</v>
      </c>
      <c r="J24" s="36">
        <f t="shared" si="3"/>
        <v>1.2011723442079469</v>
      </c>
      <c r="K24" s="81"/>
      <c r="L24" s="35">
        <v>5198</v>
      </c>
      <c r="M24" s="36">
        <f t="shared" si="4"/>
        <v>1.3979957936409748</v>
      </c>
      <c r="N24" s="15"/>
    </row>
    <row r="25" spans="1:14" ht="15.75">
      <c r="A25" s="12"/>
      <c r="B25" s="34" t="s">
        <v>12</v>
      </c>
      <c r="C25" s="35">
        <v>300</v>
      </c>
      <c r="D25" s="35">
        <v>225</v>
      </c>
      <c r="E25" s="36">
        <f t="shared" si="0"/>
        <v>-25</v>
      </c>
      <c r="F25" s="36">
        <f t="shared" si="2"/>
        <v>2.1779111412254379</v>
      </c>
      <c r="G25" s="35">
        <v>1014</v>
      </c>
      <c r="H25" s="35">
        <v>719</v>
      </c>
      <c r="I25" s="36">
        <f t="shared" si="1"/>
        <v>-29.092702169625252</v>
      </c>
      <c r="J25" s="36">
        <f t="shared" si="3"/>
        <v>1.7272858309710277</v>
      </c>
      <c r="K25" s="81"/>
      <c r="L25" s="35">
        <v>8271</v>
      </c>
      <c r="M25" s="36">
        <f t="shared" si="4"/>
        <v>2.2244754153914013</v>
      </c>
      <c r="N25" s="15"/>
    </row>
    <row r="26" spans="1:14" ht="15.75">
      <c r="A26" s="12"/>
      <c r="B26" s="34" t="s">
        <v>16</v>
      </c>
      <c r="C26" s="35">
        <v>278</v>
      </c>
      <c r="D26" s="35">
        <v>278</v>
      </c>
      <c r="E26" s="36">
        <f t="shared" si="0"/>
        <v>0</v>
      </c>
      <c r="F26" s="36">
        <f t="shared" si="2"/>
        <v>2.6909302100474299</v>
      </c>
      <c r="G26" s="35">
        <v>1045</v>
      </c>
      <c r="H26" s="35">
        <v>924</v>
      </c>
      <c r="I26" s="36">
        <f t="shared" si="1"/>
        <v>-11.578947368421055</v>
      </c>
      <c r="J26" s="36">
        <f t="shared" si="3"/>
        <v>2.2197664920962858</v>
      </c>
      <c r="K26" s="81"/>
      <c r="L26" s="35">
        <v>6795</v>
      </c>
      <c r="M26" s="36">
        <f t="shared" si="4"/>
        <v>1.8275070061158953</v>
      </c>
      <c r="N26" s="15"/>
    </row>
    <row r="27" spans="1:14" ht="15.75">
      <c r="A27" s="12"/>
      <c r="B27" s="34" t="s">
        <v>14</v>
      </c>
      <c r="C27" s="35">
        <v>393</v>
      </c>
      <c r="D27" s="35">
        <v>545</v>
      </c>
      <c r="E27" s="36">
        <f t="shared" si="0"/>
        <v>38.676844783715005</v>
      </c>
      <c r="F27" s="36">
        <f t="shared" si="2"/>
        <v>5.2753847643016165</v>
      </c>
      <c r="G27" s="35">
        <v>1472</v>
      </c>
      <c r="H27" s="35">
        <v>1930</v>
      </c>
      <c r="I27" s="36">
        <f t="shared" si="1"/>
        <v>31.114130434782616</v>
      </c>
      <c r="J27" s="36">
        <f t="shared" si="3"/>
        <v>4.6365252486426751</v>
      </c>
      <c r="K27" s="81"/>
      <c r="L27" s="35">
        <v>12085</v>
      </c>
      <c r="M27" s="36">
        <f t="shared" si="4"/>
        <v>3.2502460881398965</v>
      </c>
      <c r="N27" s="15"/>
    </row>
    <row r="28" spans="1:14" ht="15.75">
      <c r="A28" s="12"/>
      <c r="B28" s="34" t="s">
        <v>24</v>
      </c>
      <c r="C28" s="35">
        <v>40</v>
      </c>
      <c r="D28" s="35">
        <v>152</v>
      </c>
      <c r="E28" s="36">
        <f t="shared" si="0"/>
        <v>280</v>
      </c>
      <c r="F28" s="36">
        <f t="shared" si="2"/>
        <v>1.4712999709611847</v>
      </c>
      <c r="G28" s="35">
        <v>505</v>
      </c>
      <c r="H28" s="35">
        <v>386</v>
      </c>
      <c r="I28" s="36">
        <f t="shared" si="1"/>
        <v>-23.564356435643564</v>
      </c>
      <c r="J28" s="36">
        <f t="shared" si="3"/>
        <v>0.927305049728535</v>
      </c>
      <c r="K28" s="81"/>
      <c r="L28" s="35">
        <v>2940</v>
      </c>
      <c r="M28" s="36">
        <f t="shared" si="4"/>
        <v>0.79070943310974728</v>
      </c>
      <c r="N28" s="15"/>
    </row>
    <row r="29" spans="1:14" ht="15.75">
      <c r="A29" s="12"/>
      <c r="B29" s="34" t="s">
        <v>18</v>
      </c>
      <c r="C29" s="35">
        <v>794</v>
      </c>
      <c r="D29" s="35">
        <v>264</v>
      </c>
      <c r="E29" s="36">
        <f t="shared" si="0"/>
        <v>-66.750629722921914</v>
      </c>
      <c r="F29" s="36">
        <f t="shared" si="2"/>
        <v>2.5554157390378474</v>
      </c>
      <c r="G29" s="35">
        <v>1380</v>
      </c>
      <c r="H29" s="35">
        <v>836</v>
      </c>
      <c r="I29" s="36">
        <f t="shared" si="1"/>
        <v>-39.420289855072468</v>
      </c>
      <c r="J29" s="36">
        <f t="shared" si="3"/>
        <v>2.0083601595156875</v>
      </c>
      <c r="K29" s="81"/>
      <c r="L29" s="35">
        <v>7419</v>
      </c>
      <c r="M29" s="36">
        <f t="shared" si="4"/>
        <v>1.9953310490616376</v>
      </c>
      <c r="N29" s="15"/>
    </row>
    <row r="30" spans="1:14" ht="15.75">
      <c r="A30" s="12"/>
      <c r="B30" s="34" t="s">
        <v>1</v>
      </c>
      <c r="C30" s="35">
        <v>458</v>
      </c>
      <c r="D30" s="35">
        <v>544</v>
      </c>
      <c r="E30" s="36">
        <f t="shared" si="0"/>
        <v>18.777292576419224</v>
      </c>
      <c r="F30" s="36">
        <f t="shared" si="2"/>
        <v>5.265705159229503</v>
      </c>
      <c r="G30" s="35">
        <v>2099</v>
      </c>
      <c r="H30" s="35">
        <v>2180</v>
      </c>
      <c r="I30" s="36">
        <f t="shared" si="1"/>
        <v>3.8589804668889949</v>
      </c>
      <c r="J30" s="36">
        <f t="shared" si="3"/>
        <v>5.2371114207466487</v>
      </c>
      <c r="K30" s="81"/>
      <c r="L30" s="35">
        <v>16406</v>
      </c>
      <c r="M30" s="36">
        <f t="shared" si="4"/>
        <v>4.4123737957818072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0</v>
      </c>
      <c r="I31" s="36" t="str">
        <f t="shared" si="1"/>
        <v/>
      </c>
      <c r="J31" s="36">
        <f t="shared" si="3"/>
        <v>0</v>
      </c>
      <c r="K31" s="81"/>
      <c r="L31" s="35">
        <v>5</v>
      </c>
      <c r="M31" s="36">
        <f t="shared" si="4"/>
        <v>1.3447439338601143E-3</v>
      </c>
      <c r="N31" s="15"/>
    </row>
    <row r="32" spans="1:14" ht="15.75">
      <c r="A32" s="12"/>
      <c r="B32" s="34" t="s">
        <v>26</v>
      </c>
      <c r="C32" s="35">
        <v>2</v>
      </c>
      <c r="D32" s="35">
        <v>2</v>
      </c>
      <c r="E32" s="36">
        <f t="shared" si="0"/>
        <v>0</v>
      </c>
      <c r="F32" s="36">
        <f t="shared" si="2"/>
        <v>1.9359210144226115E-2</v>
      </c>
      <c r="G32" s="35">
        <v>8</v>
      </c>
      <c r="H32" s="35">
        <v>6</v>
      </c>
      <c r="I32" s="36">
        <f t="shared" si="1"/>
        <v>-25</v>
      </c>
      <c r="J32" s="36">
        <f t="shared" si="3"/>
        <v>1.4414068130495363E-2</v>
      </c>
      <c r="K32" s="81"/>
      <c r="L32" s="35">
        <v>57</v>
      </c>
      <c r="M32" s="36">
        <f t="shared" si="4"/>
        <v>1.5330080846005303E-2</v>
      </c>
      <c r="N32" s="15"/>
    </row>
    <row r="33" spans="1:14" ht="15.75">
      <c r="A33" s="12"/>
      <c r="B33" s="34" t="s">
        <v>8</v>
      </c>
      <c r="C33" s="35">
        <v>123</v>
      </c>
      <c r="D33" s="35">
        <v>124</v>
      </c>
      <c r="E33" s="36">
        <f t="shared" si="0"/>
        <v>0.81300813008129413</v>
      </c>
      <c r="F33" s="36">
        <f t="shared" si="2"/>
        <v>1.2002710289420191</v>
      </c>
      <c r="G33" s="35">
        <v>689</v>
      </c>
      <c r="H33" s="35">
        <v>536</v>
      </c>
      <c r="I33" s="36">
        <f t="shared" si="1"/>
        <v>-22.206095791001456</v>
      </c>
      <c r="J33" s="36">
        <f t="shared" si="3"/>
        <v>1.2876567529909191</v>
      </c>
      <c r="K33" s="81"/>
      <c r="L33" s="35">
        <v>4944</v>
      </c>
      <c r="M33" s="36">
        <f t="shared" si="4"/>
        <v>1.3296828018008811</v>
      </c>
      <c r="N33" s="15"/>
    </row>
    <row r="34" spans="1:14" ht="15.75">
      <c r="A34" s="12"/>
      <c r="B34" s="34" t="s">
        <v>19</v>
      </c>
      <c r="C34" s="35">
        <v>231</v>
      </c>
      <c r="D34" s="35">
        <v>217</v>
      </c>
      <c r="E34" s="36">
        <f t="shared" si="0"/>
        <v>-6.0606060606060552</v>
      </c>
      <c r="F34" s="36">
        <f t="shared" si="2"/>
        <v>2.1004743006485334</v>
      </c>
      <c r="G34" s="35">
        <v>840</v>
      </c>
      <c r="H34" s="35">
        <v>774</v>
      </c>
      <c r="I34" s="36">
        <f t="shared" si="1"/>
        <v>-7.857142857142863</v>
      </c>
      <c r="J34" s="36">
        <f t="shared" si="3"/>
        <v>1.8594147888339019</v>
      </c>
      <c r="K34" s="81"/>
      <c r="L34" s="35">
        <v>5451</v>
      </c>
      <c r="M34" s="36">
        <f t="shared" si="4"/>
        <v>1.4660398366942966</v>
      </c>
      <c r="N34" s="15"/>
    </row>
    <row r="35" spans="1:14" ht="15.75">
      <c r="A35" s="12"/>
      <c r="B35" s="34" t="s">
        <v>17</v>
      </c>
      <c r="C35" s="35">
        <v>197</v>
      </c>
      <c r="D35" s="35">
        <v>219</v>
      </c>
      <c r="E35" s="36">
        <f t="shared" si="0"/>
        <v>11.16751269035532</v>
      </c>
      <c r="F35" s="36">
        <f t="shared" si="2"/>
        <v>2.1198335107927595</v>
      </c>
      <c r="G35" s="35">
        <v>965</v>
      </c>
      <c r="H35" s="35">
        <v>990</v>
      </c>
      <c r="I35" s="36">
        <f t="shared" si="1"/>
        <v>2.5906735751295429</v>
      </c>
      <c r="J35" s="36">
        <f t="shared" si="3"/>
        <v>2.3783212415317352</v>
      </c>
      <c r="K35" s="81"/>
      <c r="L35" s="35">
        <v>8118</v>
      </c>
      <c r="M35" s="36">
        <f t="shared" si="4"/>
        <v>2.1833262510152815</v>
      </c>
      <c r="N35" s="15"/>
    </row>
    <row r="36" spans="1:14" ht="15.75">
      <c r="A36" s="12"/>
      <c r="B36" s="34" t="s">
        <v>4</v>
      </c>
      <c r="C36" s="35">
        <v>387</v>
      </c>
      <c r="D36" s="35">
        <v>287</v>
      </c>
      <c r="E36" s="36">
        <f t="shared" si="0"/>
        <v>-25.839793281653744</v>
      </c>
      <c r="F36" s="36">
        <f t="shared" si="2"/>
        <v>2.7780466556964476</v>
      </c>
      <c r="G36" s="35">
        <v>1858</v>
      </c>
      <c r="H36" s="35">
        <v>1456</v>
      </c>
      <c r="I36" s="36">
        <f t="shared" si="1"/>
        <v>-21.636167922497307</v>
      </c>
      <c r="J36" s="36">
        <f t="shared" si="3"/>
        <v>3.4978138663335416</v>
      </c>
      <c r="K36" s="81"/>
      <c r="L36" s="35">
        <v>24587</v>
      </c>
      <c r="M36" s="36">
        <f t="shared" si="4"/>
        <v>6.6126438203637266</v>
      </c>
      <c r="N36" s="15"/>
    </row>
    <row r="37" spans="1:14" ht="15.75">
      <c r="A37" s="12"/>
      <c r="B37" s="34" t="s">
        <v>13</v>
      </c>
      <c r="C37" s="35">
        <v>291</v>
      </c>
      <c r="D37" s="35">
        <v>239</v>
      </c>
      <c r="E37" s="36">
        <f t="shared" si="0"/>
        <v>-17.869415807560141</v>
      </c>
      <c r="F37" s="36">
        <f t="shared" si="2"/>
        <v>2.313425612235021</v>
      </c>
      <c r="G37" s="35">
        <v>1374</v>
      </c>
      <c r="H37" s="35">
        <v>816</v>
      </c>
      <c r="I37" s="36">
        <f t="shared" si="1"/>
        <v>-40.611353711790386</v>
      </c>
      <c r="J37" s="36">
        <f t="shared" si="3"/>
        <v>1.9603132657473694</v>
      </c>
      <c r="K37" s="81"/>
      <c r="L37" s="35">
        <v>7813</v>
      </c>
      <c r="M37" s="36">
        <f t="shared" si="4"/>
        <v>2.1012968710498146</v>
      </c>
      <c r="N37" s="15"/>
    </row>
    <row r="38" spans="1:14" ht="15.75">
      <c r="A38" s="12"/>
      <c r="B38" s="34" t="s">
        <v>11</v>
      </c>
      <c r="C38" s="35">
        <v>242</v>
      </c>
      <c r="D38" s="35">
        <v>186</v>
      </c>
      <c r="E38" s="36">
        <f t="shared" si="0"/>
        <v>-23.140495867768596</v>
      </c>
      <c r="F38" s="36">
        <f t="shared" si="2"/>
        <v>1.8004065434130287</v>
      </c>
      <c r="G38" s="35">
        <v>1005</v>
      </c>
      <c r="H38" s="35">
        <v>881</v>
      </c>
      <c r="I38" s="36">
        <f t="shared" si="1"/>
        <v>-12.338308457711445</v>
      </c>
      <c r="J38" s="36">
        <f t="shared" si="3"/>
        <v>2.1164656704944025</v>
      </c>
      <c r="K38" s="81"/>
      <c r="L38" s="35">
        <v>8296</v>
      </c>
      <c r="M38" s="36">
        <f t="shared" si="4"/>
        <v>2.2311991350607019</v>
      </c>
      <c r="N38" s="15"/>
    </row>
    <row r="39" spans="1:14" ht="15.75">
      <c r="A39" s="12"/>
      <c r="B39" s="34" t="s">
        <v>22</v>
      </c>
      <c r="C39" s="35">
        <v>303</v>
      </c>
      <c r="D39" s="35">
        <v>277</v>
      </c>
      <c r="E39" s="36">
        <f t="shared" si="0"/>
        <v>-8.5808580858085843</v>
      </c>
      <c r="F39" s="36">
        <f t="shared" si="2"/>
        <v>2.6812506049753169</v>
      </c>
      <c r="G39" s="35">
        <v>1011</v>
      </c>
      <c r="H39" s="35">
        <v>869</v>
      </c>
      <c r="I39" s="36">
        <f t="shared" si="1"/>
        <v>-14.045499505440162</v>
      </c>
      <c r="J39" s="36">
        <f t="shared" si="3"/>
        <v>2.0876375342334117</v>
      </c>
      <c r="K39" s="81"/>
      <c r="L39" s="35">
        <v>6827</v>
      </c>
      <c r="M39" s="36">
        <f t="shared" si="4"/>
        <v>1.8361133672926002</v>
      </c>
      <c r="N39" s="15"/>
    </row>
    <row r="40" spans="1:14" ht="15.75">
      <c r="A40" s="12"/>
      <c r="B40" s="34" t="s">
        <v>15</v>
      </c>
      <c r="C40" s="35">
        <v>74</v>
      </c>
      <c r="D40" s="35">
        <v>63</v>
      </c>
      <c r="E40" s="36">
        <f t="shared" si="0"/>
        <v>-14.864864864864868</v>
      </c>
      <c r="F40" s="36">
        <f t="shared" si="2"/>
        <v>0.60981511954312262</v>
      </c>
      <c r="G40" s="35">
        <v>267</v>
      </c>
      <c r="H40" s="35">
        <v>244</v>
      </c>
      <c r="I40" s="36">
        <f t="shared" si="1"/>
        <v>-8.6142322097378266</v>
      </c>
      <c r="J40" s="36">
        <f t="shared" si="3"/>
        <v>0.58617210397347808</v>
      </c>
      <c r="K40" s="81"/>
      <c r="L40" s="35">
        <v>1722</v>
      </c>
      <c r="M40" s="36">
        <f t="shared" si="4"/>
        <v>0.4631298108214234</v>
      </c>
      <c r="N40" s="15"/>
    </row>
    <row r="41" spans="1:14" ht="15.75">
      <c r="A41" s="12"/>
      <c r="B41" s="34" t="s">
        <v>6</v>
      </c>
      <c r="C41" s="35">
        <v>118</v>
      </c>
      <c r="D41" s="35">
        <v>127</v>
      </c>
      <c r="E41" s="36">
        <f t="shared" si="0"/>
        <v>7.6271186440677985</v>
      </c>
      <c r="F41" s="36">
        <f t="shared" si="2"/>
        <v>1.2293098441583583</v>
      </c>
      <c r="G41" s="35">
        <v>463</v>
      </c>
      <c r="H41" s="35">
        <v>550</v>
      </c>
      <c r="I41" s="36">
        <f t="shared" si="1"/>
        <v>18.790496760259188</v>
      </c>
      <c r="J41" s="36">
        <f t="shared" si="3"/>
        <v>1.3212895786287417</v>
      </c>
      <c r="K41" s="81"/>
      <c r="L41" s="35">
        <v>5758</v>
      </c>
      <c r="M41" s="36">
        <f t="shared" si="4"/>
        <v>1.5486071142333078</v>
      </c>
      <c r="N41" s="15"/>
    </row>
    <row r="42" spans="1:14" ht="15.75">
      <c r="A42" s="12"/>
      <c r="B42" s="34" t="s">
        <v>74</v>
      </c>
      <c r="C42" s="35">
        <v>1</v>
      </c>
      <c r="D42" s="35">
        <v>2</v>
      </c>
      <c r="E42" s="36">
        <f t="shared" si="0"/>
        <v>100</v>
      </c>
      <c r="F42" s="36">
        <f t="shared" si="2"/>
        <v>1.9359210144226115E-2</v>
      </c>
      <c r="G42" s="35">
        <v>3</v>
      </c>
      <c r="H42" s="35">
        <v>8</v>
      </c>
      <c r="I42" s="36">
        <f t="shared" si="1"/>
        <v>166.66666666666666</v>
      </c>
      <c r="J42" s="36">
        <f t="shared" si="3"/>
        <v>1.9218757507327152E-2</v>
      </c>
      <c r="K42" s="81"/>
      <c r="L42" s="35">
        <v>33</v>
      </c>
      <c r="M42" s="36">
        <f t="shared" si="4"/>
        <v>8.8753099634767546E-3</v>
      </c>
      <c r="N42" s="15"/>
    </row>
    <row r="43" spans="1:14" ht="15.75">
      <c r="A43" s="12"/>
      <c r="B43" s="34" t="s">
        <v>3</v>
      </c>
      <c r="C43" s="35">
        <v>491</v>
      </c>
      <c r="D43" s="35">
        <v>618</v>
      </c>
      <c r="E43" s="36">
        <f t="shared" si="0"/>
        <v>25.865580448065174</v>
      </c>
      <c r="F43" s="36">
        <f t="shared" si="2"/>
        <v>5.9819959345658695</v>
      </c>
      <c r="G43" s="35">
        <v>2088</v>
      </c>
      <c r="H43" s="35">
        <v>2431</v>
      </c>
      <c r="I43" s="36">
        <f t="shared" si="1"/>
        <v>16.427203065134101</v>
      </c>
      <c r="J43" s="36">
        <f t="shared" si="3"/>
        <v>5.8400999375390379</v>
      </c>
      <c r="K43" s="81"/>
      <c r="L43" s="35">
        <v>20511</v>
      </c>
      <c r="M43" s="36">
        <f t="shared" si="4"/>
        <v>5.5164085654809609</v>
      </c>
      <c r="N43" s="15"/>
    </row>
    <row r="44" spans="1:14" ht="15.75">
      <c r="A44" s="12"/>
      <c r="B44" s="34" t="s">
        <v>20</v>
      </c>
      <c r="C44" s="35">
        <v>342</v>
      </c>
      <c r="D44" s="35">
        <v>140</v>
      </c>
      <c r="E44" s="36">
        <f t="shared" si="0"/>
        <v>-59.064327485380119</v>
      </c>
      <c r="F44" s="36">
        <f t="shared" si="2"/>
        <v>1.355144710095828</v>
      </c>
      <c r="G44" s="35">
        <v>782</v>
      </c>
      <c r="H44" s="35">
        <v>318</v>
      </c>
      <c r="I44" s="36">
        <f t="shared" si="1"/>
        <v>-59.335038363171357</v>
      </c>
      <c r="J44" s="36">
        <f t="shared" si="3"/>
        <v>0.76394561091625424</v>
      </c>
      <c r="K44" s="81"/>
      <c r="L44" s="35">
        <v>10271</v>
      </c>
      <c r="M44" s="36">
        <f t="shared" si="4"/>
        <v>2.7623729889354469</v>
      </c>
      <c r="N44" s="15"/>
    </row>
    <row r="45" spans="1:14" ht="15.75">
      <c r="A45" s="12"/>
      <c r="B45" s="34" t="s">
        <v>7</v>
      </c>
      <c r="C45" s="35">
        <v>166</v>
      </c>
      <c r="D45" s="35">
        <v>182</v>
      </c>
      <c r="E45" s="36">
        <f t="shared" si="0"/>
        <v>9.6385542168674796</v>
      </c>
      <c r="F45" s="36">
        <f t="shared" si="2"/>
        <v>1.7616881231245765</v>
      </c>
      <c r="G45" s="35">
        <v>805</v>
      </c>
      <c r="H45" s="35">
        <v>742</v>
      </c>
      <c r="I45" s="36">
        <f t="shared" si="1"/>
        <v>-7.8260869565217384</v>
      </c>
      <c r="J45" s="36">
        <f t="shared" si="3"/>
        <v>1.7825397588045933</v>
      </c>
      <c r="K45" s="81"/>
      <c r="L45" s="35">
        <v>5788</v>
      </c>
      <c r="M45" s="36">
        <f t="shared" si="4"/>
        <v>1.5566755778364685</v>
      </c>
      <c r="N45" s="15"/>
    </row>
    <row r="46" spans="1:14" ht="15.75">
      <c r="A46" s="12"/>
      <c r="B46" s="34" t="s">
        <v>231</v>
      </c>
      <c r="C46" s="35">
        <v>660</v>
      </c>
      <c r="D46" s="35">
        <v>507</v>
      </c>
      <c r="E46" s="36">
        <f t="shared" si="0"/>
        <v>-23.18181818181818</v>
      </c>
      <c r="F46" s="36">
        <f t="shared" si="2"/>
        <v>4.9075597715613206</v>
      </c>
      <c r="G46" s="35">
        <v>3178</v>
      </c>
      <c r="H46" s="35">
        <v>2495</v>
      </c>
      <c r="I46" s="36">
        <f t="shared" si="1"/>
        <v>-21.491504090623039</v>
      </c>
      <c r="J46" s="36">
        <f t="shared" si="3"/>
        <v>5.9938499975976551</v>
      </c>
      <c r="K46" s="81"/>
      <c r="L46" s="35">
        <v>47577</v>
      </c>
      <c r="M46" s="36">
        <f t="shared" si="4"/>
        <v>12.795776428252532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12</v>
      </c>
      <c r="M47" s="36">
        <f t="shared" si="4"/>
        <v>3.2273854412642744E-3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1</v>
      </c>
      <c r="H48" s="35">
        <v>1</v>
      </c>
      <c r="I48" s="36">
        <f t="shared" si="1"/>
        <v>0</v>
      </c>
      <c r="J48" s="36">
        <f t="shared" si="3"/>
        <v>2.402344688415894E-3</v>
      </c>
      <c r="K48" s="81"/>
      <c r="L48" s="35">
        <v>8</v>
      </c>
      <c r="M48" s="36">
        <f>+(L48*100)/$L$50</f>
        <v>2.1515902941761831E-3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1.3447439338601143E-3</v>
      </c>
      <c r="N49" s="15"/>
    </row>
    <row r="50" spans="1:14" ht="15.75">
      <c r="A50" s="12"/>
      <c r="B50" s="40" t="s">
        <v>70</v>
      </c>
      <c r="C50" s="37">
        <f>SUM(C16:C49)</f>
        <v>10068</v>
      </c>
      <c r="D50" s="37">
        <f>SUM(D16:D49)</f>
        <v>10331</v>
      </c>
      <c r="E50" s="38">
        <f t="shared" si="0"/>
        <v>2.6122367898291587</v>
      </c>
      <c r="F50" s="38">
        <v>100</v>
      </c>
      <c r="G50" s="37">
        <f>SUM(G16:G49)</f>
        <v>40556</v>
      </c>
      <c r="H50" s="37">
        <f>SUM(H16:H49)</f>
        <v>41626</v>
      </c>
      <c r="I50" s="38">
        <f t="shared" si="1"/>
        <v>2.6383272512082057</v>
      </c>
      <c r="J50" s="38">
        <v>100</v>
      </c>
      <c r="K50" s="81"/>
      <c r="L50" s="37">
        <f>SUM(L16:L49)</f>
        <v>371818</v>
      </c>
      <c r="M50" s="38">
        <f>SUM(M16:M49)</f>
        <v>100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77</v>
      </c>
      <c r="D16" s="35">
        <v>42</v>
      </c>
      <c r="E16" s="36">
        <f t="shared" ref="E16:E48" si="0">IF(ISBLANK(D16),"",(IFERROR(((D16/C16-1)*100),"")))</f>
        <v>-45.45454545454546</v>
      </c>
      <c r="F16" s="36">
        <f>+(D16*100)/$D$48</f>
        <v>0.87354409317803661</v>
      </c>
      <c r="G16" s="35">
        <v>322</v>
      </c>
      <c r="H16" s="35">
        <v>179</v>
      </c>
      <c r="I16" s="36">
        <f t="shared" ref="I16:I48" si="1">IF(ISBLANK(H16),"",(IFERROR(((H16/G16-1)*100),"")))</f>
        <v>-44.409937888198755</v>
      </c>
      <c r="J16" s="36">
        <f>+(H16*100)/$H$48</f>
        <v>0.9165386584741424</v>
      </c>
      <c r="K16" s="81"/>
      <c r="L16" s="35">
        <v>2829</v>
      </c>
      <c r="M16" s="36">
        <f>+(L16*100)/$L$48</f>
        <v>1.5199054424327083</v>
      </c>
      <c r="N16" s="15"/>
    </row>
    <row r="17" spans="1:14" ht="15.75">
      <c r="A17" s="12"/>
      <c r="B17" s="34" t="s">
        <v>43</v>
      </c>
      <c r="C17" s="35">
        <v>49</v>
      </c>
      <c r="D17" s="35">
        <v>39</v>
      </c>
      <c r="E17" s="36">
        <f t="shared" si="0"/>
        <v>-20.408163265306122</v>
      </c>
      <c r="F17" s="36">
        <f t="shared" ref="F17:F47" si="2">+(D17*100)/$D$48</f>
        <v>0.81114808652246251</v>
      </c>
      <c r="G17" s="35">
        <v>176</v>
      </c>
      <c r="H17" s="35">
        <v>170</v>
      </c>
      <c r="I17" s="36">
        <f t="shared" si="1"/>
        <v>-3.4090909090909061</v>
      </c>
      <c r="J17" s="36">
        <f t="shared" ref="J17:J47" si="3">+(H17*100)/$H$48</f>
        <v>0.87045570916538662</v>
      </c>
      <c r="K17" s="81"/>
      <c r="L17" s="35">
        <v>1176</v>
      </c>
      <c r="M17" s="36">
        <f t="shared" ref="M17:M47" si="4">+(L17*100)/$L$48</f>
        <v>0.63181647235802929</v>
      </c>
      <c r="N17" s="15"/>
    </row>
    <row r="18" spans="1:14" ht="15.75">
      <c r="A18" s="12"/>
      <c r="B18" s="34" t="s">
        <v>33</v>
      </c>
      <c r="C18" s="35">
        <v>211</v>
      </c>
      <c r="D18" s="35">
        <v>265</v>
      </c>
      <c r="E18" s="36">
        <f t="shared" si="0"/>
        <v>25.592417061611371</v>
      </c>
      <c r="F18" s="36">
        <f t="shared" si="2"/>
        <v>5.5116472545757071</v>
      </c>
      <c r="G18" s="35">
        <v>834</v>
      </c>
      <c r="H18" s="35">
        <v>967</v>
      </c>
      <c r="I18" s="36">
        <f t="shared" si="1"/>
        <v>15.947242206235002</v>
      </c>
      <c r="J18" s="36">
        <f t="shared" si="3"/>
        <v>4.9513568868407578</v>
      </c>
      <c r="K18" s="81"/>
      <c r="L18" s="35">
        <v>8892</v>
      </c>
      <c r="M18" s="36">
        <f t="shared" si="4"/>
        <v>4.7773061838499977</v>
      </c>
      <c r="N18" s="15"/>
    </row>
    <row r="19" spans="1:14" ht="15.75">
      <c r="A19" s="12"/>
      <c r="B19" s="34" t="s">
        <v>30</v>
      </c>
      <c r="C19" s="35">
        <v>876</v>
      </c>
      <c r="D19" s="35">
        <v>1168</v>
      </c>
      <c r="E19" s="36">
        <f t="shared" si="0"/>
        <v>33.333333333333329</v>
      </c>
      <c r="F19" s="36">
        <f t="shared" si="2"/>
        <v>24.292845257903494</v>
      </c>
      <c r="G19" s="35">
        <v>3760</v>
      </c>
      <c r="H19" s="35">
        <v>4621</v>
      </c>
      <c r="I19" s="36">
        <f t="shared" si="1"/>
        <v>22.898936170212771</v>
      </c>
      <c r="J19" s="36">
        <f t="shared" si="3"/>
        <v>23.661034306195596</v>
      </c>
      <c r="K19" s="81"/>
      <c r="L19" s="35">
        <v>36423</v>
      </c>
      <c r="M19" s="36">
        <f t="shared" si="4"/>
        <v>19.568581099231722</v>
      </c>
      <c r="N19" s="15"/>
    </row>
    <row r="20" spans="1:14" ht="15.75">
      <c r="A20" s="12"/>
      <c r="B20" s="34" t="s">
        <v>34</v>
      </c>
      <c r="C20" s="35">
        <v>124</v>
      </c>
      <c r="D20" s="35">
        <v>157</v>
      </c>
      <c r="E20" s="36">
        <f t="shared" si="0"/>
        <v>26.612903225806448</v>
      </c>
      <c r="F20" s="36">
        <f t="shared" si="2"/>
        <v>3.2653910149750418</v>
      </c>
      <c r="G20" s="35">
        <v>620</v>
      </c>
      <c r="H20" s="35">
        <v>650</v>
      </c>
      <c r="I20" s="36">
        <f t="shared" si="1"/>
        <v>4.8387096774193505</v>
      </c>
      <c r="J20" s="36">
        <f t="shared" si="3"/>
        <v>3.3282130056323607</v>
      </c>
      <c r="K20" s="81"/>
      <c r="L20" s="35">
        <v>5195</v>
      </c>
      <c r="M20" s="36">
        <f t="shared" si="4"/>
        <v>2.7910600118196958</v>
      </c>
      <c r="N20" s="15"/>
    </row>
    <row r="21" spans="1:14" ht="15.75">
      <c r="A21" s="12"/>
      <c r="B21" s="34" t="s">
        <v>32</v>
      </c>
      <c r="C21" s="35">
        <v>226</v>
      </c>
      <c r="D21" s="35">
        <v>163</v>
      </c>
      <c r="E21" s="36">
        <f t="shared" si="0"/>
        <v>-27.876106194690266</v>
      </c>
      <c r="F21" s="36">
        <f t="shared" si="2"/>
        <v>3.3901830282861898</v>
      </c>
      <c r="G21" s="35">
        <v>1013</v>
      </c>
      <c r="H21" s="35">
        <v>848</v>
      </c>
      <c r="I21" s="36">
        <f t="shared" si="1"/>
        <v>-16.288252714708783</v>
      </c>
      <c r="J21" s="36">
        <f t="shared" si="3"/>
        <v>4.3420378904249874</v>
      </c>
      <c r="K21" s="81"/>
      <c r="L21" s="35">
        <v>15536</v>
      </c>
      <c r="M21" s="36">
        <f t="shared" si="4"/>
        <v>8.3468543491108367</v>
      </c>
      <c r="N21" s="15"/>
    </row>
    <row r="22" spans="1:14" ht="15.75">
      <c r="A22" s="12"/>
      <c r="B22" s="34" t="s">
        <v>35</v>
      </c>
      <c r="C22" s="35">
        <v>32</v>
      </c>
      <c r="D22" s="35">
        <v>44</v>
      </c>
      <c r="E22" s="36">
        <f t="shared" si="0"/>
        <v>37.5</v>
      </c>
      <c r="F22" s="36">
        <f t="shared" si="2"/>
        <v>0.91514143094841927</v>
      </c>
      <c r="G22" s="35">
        <v>198</v>
      </c>
      <c r="H22" s="35">
        <v>283</v>
      </c>
      <c r="I22" s="36">
        <f t="shared" si="1"/>
        <v>42.929292929292927</v>
      </c>
      <c r="J22" s="36">
        <f t="shared" si="3"/>
        <v>1.4490527393753201</v>
      </c>
      <c r="K22" s="81"/>
      <c r="L22" s="35">
        <v>2745</v>
      </c>
      <c r="M22" s="36">
        <f t="shared" si="4"/>
        <v>1.4747756944071349</v>
      </c>
      <c r="N22" s="15"/>
    </row>
    <row r="23" spans="1:14" ht="15.75">
      <c r="A23" s="12"/>
      <c r="B23" s="34" t="s">
        <v>41</v>
      </c>
      <c r="C23" s="35">
        <v>189</v>
      </c>
      <c r="D23" s="35">
        <v>110</v>
      </c>
      <c r="E23" s="36">
        <f t="shared" si="0"/>
        <v>-41.798941798941804</v>
      </c>
      <c r="F23" s="36">
        <f t="shared" si="2"/>
        <v>2.2878535773710484</v>
      </c>
      <c r="G23" s="35">
        <v>748</v>
      </c>
      <c r="H23" s="35">
        <v>561</v>
      </c>
      <c r="I23" s="36">
        <f t="shared" si="1"/>
        <v>-25</v>
      </c>
      <c r="J23" s="36">
        <f t="shared" si="3"/>
        <v>2.8725038402457757</v>
      </c>
      <c r="K23" s="81"/>
      <c r="L23" s="35">
        <v>5946</v>
      </c>
      <c r="M23" s="36">
        <f t="shared" si="4"/>
        <v>3.1945414495245257</v>
      </c>
      <c r="N23" s="15"/>
    </row>
    <row r="24" spans="1:14" ht="15.75">
      <c r="A24" s="12"/>
      <c r="B24" s="34" t="s">
        <v>52</v>
      </c>
      <c r="C24" s="35">
        <v>95</v>
      </c>
      <c r="D24" s="35">
        <v>115</v>
      </c>
      <c r="E24" s="36">
        <f t="shared" si="0"/>
        <v>21.052631578947366</v>
      </c>
      <c r="F24" s="36">
        <f t="shared" si="2"/>
        <v>2.3918469217970051</v>
      </c>
      <c r="G24" s="35">
        <v>530</v>
      </c>
      <c r="H24" s="35">
        <v>444</v>
      </c>
      <c r="I24" s="36">
        <f t="shared" si="1"/>
        <v>-16.226415094339618</v>
      </c>
      <c r="J24" s="36">
        <f t="shared" si="3"/>
        <v>2.2734254992319509</v>
      </c>
      <c r="K24" s="81"/>
      <c r="L24" s="35">
        <v>4828</v>
      </c>
      <c r="M24" s="36">
        <f t="shared" si="4"/>
        <v>2.5938859936603449</v>
      </c>
      <c r="N24" s="15"/>
    </row>
    <row r="25" spans="1:14" ht="15.75">
      <c r="A25" s="12"/>
      <c r="B25" s="34" t="s">
        <v>38</v>
      </c>
      <c r="C25" s="35">
        <v>121</v>
      </c>
      <c r="D25" s="35">
        <v>137</v>
      </c>
      <c r="E25" s="36">
        <f t="shared" si="0"/>
        <v>13.223140495867769</v>
      </c>
      <c r="F25" s="36">
        <f t="shared" si="2"/>
        <v>2.8494176372712148</v>
      </c>
      <c r="G25" s="35">
        <v>544</v>
      </c>
      <c r="H25" s="35">
        <v>573</v>
      </c>
      <c r="I25" s="36">
        <f t="shared" si="1"/>
        <v>5.3308823529411686</v>
      </c>
      <c r="J25" s="36">
        <f t="shared" si="3"/>
        <v>2.9339477726574499</v>
      </c>
      <c r="K25" s="81"/>
      <c r="L25" s="35">
        <v>4185</v>
      </c>
      <c r="M25" s="36">
        <f t="shared" si="4"/>
        <v>2.2484285177026808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0</v>
      </c>
      <c r="I26" s="36" t="str">
        <f t="shared" si="1"/>
        <v/>
      </c>
      <c r="J26" s="36">
        <f t="shared" si="3"/>
        <v>0</v>
      </c>
      <c r="K26" s="81"/>
      <c r="L26" s="35">
        <v>3</v>
      </c>
      <c r="M26" s="36">
        <f t="shared" si="4"/>
        <v>1.6117767151990544E-3</v>
      </c>
      <c r="N26" s="15"/>
    </row>
    <row r="27" spans="1:14" ht="15.75">
      <c r="A27" s="12"/>
      <c r="B27" s="34" t="s">
        <v>56</v>
      </c>
      <c r="C27" s="35">
        <v>6</v>
      </c>
      <c r="D27" s="35">
        <v>4</v>
      </c>
      <c r="E27" s="36">
        <f t="shared" si="0"/>
        <v>-33.333333333333336</v>
      </c>
      <c r="F27" s="36">
        <f t="shared" si="2"/>
        <v>8.3194675540765387E-2</v>
      </c>
      <c r="G27" s="35">
        <v>13</v>
      </c>
      <c r="H27" s="35">
        <v>13</v>
      </c>
      <c r="I27" s="36">
        <f t="shared" si="1"/>
        <v>0</v>
      </c>
      <c r="J27" s="36">
        <f t="shared" si="3"/>
        <v>6.6564260112647211E-2</v>
      </c>
      <c r="K27" s="81"/>
      <c r="L27" s="35">
        <v>115</v>
      </c>
      <c r="M27" s="36">
        <f t="shared" si="4"/>
        <v>6.1784774082630417E-2</v>
      </c>
      <c r="N27" s="15"/>
    </row>
    <row r="28" spans="1:14" ht="15.75">
      <c r="A28" s="12"/>
      <c r="B28" s="34" t="s">
        <v>39</v>
      </c>
      <c r="C28" s="35">
        <v>35</v>
      </c>
      <c r="D28" s="35">
        <v>47</v>
      </c>
      <c r="E28" s="36">
        <f t="shared" si="0"/>
        <v>34.285714285714278</v>
      </c>
      <c r="F28" s="36">
        <f t="shared" si="2"/>
        <v>0.97753743760399336</v>
      </c>
      <c r="G28" s="35">
        <v>168</v>
      </c>
      <c r="H28" s="35">
        <v>193</v>
      </c>
      <c r="I28" s="36">
        <f t="shared" si="1"/>
        <v>14.880952380952372</v>
      </c>
      <c r="J28" s="36">
        <f t="shared" si="3"/>
        <v>0.98822324628776237</v>
      </c>
      <c r="K28" s="81"/>
      <c r="L28" s="35">
        <v>1932</v>
      </c>
      <c r="M28" s="36">
        <f t="shared" si="4"/>
        <v>1.0379842045881911</v>
      </c>
      <c r="N28" s="15"/>
    </row>
    <row r="29" spans="1:14" ht="15.75">
      <c r="A29" s="12"/>
      <c r="B29" s="34" t="s">
        <v>31</v>
      </c>
      <c r="C29" s="35">
        <v>1027</v>
      </c>
      <c r="D29" s="35">
        <v>1102</v>
      </c>
      <c r="E29" s="36">
        <f t="shared" si="0"/>
        <v>7.3028237585199607</v>
      </c>
      <c r="F29" s="36">
        <f t="shared" si="2"/>
        <v>22.920133111480865</v>
      </c>
      <c r="G29" s="35">
        <v>3684</v>
      </c>
      <c r="H29" s="35">
        <v>4612</v>
      </c>
      <c r="I29" s="36">
        <f t="shared" si="1"/>
        <v>25.190010857763291</v>
      </c>
      <c r="J29" s="36">
        <f t="shared" si="3"/>
        <v>23.614951356886841</v>
      </c>
      <c r="K29" s="81"/>
      <c r="L29" s="35">
        <v>35053</v>
      </c>
      <c r="M29" s="36">
        <f t="shared" si="4"/>
        <v>18.832536399290817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12</v>
      </c>
      <c r="M30" s="36">
        <f t="shared" si="4"/>
        <v>6.4471068607962175E-3</v>
      </c>
      <c r="N30" s="15"/>
    </row>
    <row r="31" spans="1:14" ht="15.75">
      <c r="A31" s="12"/>
      <c r="B31" s="34" t="s">
        <v>55</v>
      </c>
      <c r="C31" s="35">
        <v>24</v>
      </c>
      <c r="D31" s="35">
        <v>57</v>
      </c>
      <c r="E31" s="36">
        <f t="shared" si="0"/>
        <v>137.5</v>
      </c>
      <c r="F31" s="36">
        <f t="shared" si="2"/>
        <v>1.1855241264559069</v>
      </c>
      <c r="G31" s="35">
        <v>99</v>
      </c>
      <c r="H31" s="35">
        <v>150</v>
      </c>
      <c r="I31" s="36">
        <f t="shared" si="1"/>
        <v>51.515151515151516</v>
      </c>
      <c r="J31" s="36">
        <f t="shared" si="3"/>
        <v>0.76804915514592931</v>
      </c>
      <c r="K31" s="81"/>
      <c r="L31" s="35">
        <v>939</v>
      </c>
      <c r="M31" s="36">
        <f t="shared" si="4"/>
        <v>0.50448611185730408</v>
      </c>
      <c r="N31" s="15"/>
    </row>
    <row r="32" spans="1:14" ht="15.75">
      <c r="A32" s="12"/>
      <c r="B32" s="34" t="s">
        <v>47</v>
      </c>
      <c r="C32" s="35">
        <v>572</v>
      </c>
      <c r="D32" s="35">
        <v>162</v>
      </c>
      <c r="E32" s="36">
        <f t="shared" si="0"/>
        <v>-71.67832167832168</v>
      </c>
      <c r="F32" s="36">
        <f t="shared" si="2"/>
        <v>3.3693843594009985</v>
      </c>
      <c r="G32" s="35">
        <v>893</v>
      </c>
      <c r="H32" s="35">
        <v>602</v>
      </c>
      <c r="I32" s="36">
        <f t="shared" si="1"/>
        <v>-32.586786114221724</v>
      </c>
      <c r="J32" s="36">
        <f t="shared" si="3"/>
        <v>3.0824372759856629</v>
      </c>
      <c r="K32" s="81"/>
      <c r="L32" s="35">
        <v>4922</v>
      </c>
      <c r="M32" s="36">
        <f t="shared" si="4"/>
        <v>2.6443883307365819</v>
      </c>
      <c r="N32" s="15"/>
    </row>
    <row r="33" spans="1:14" ht="15.75">
      <c r="A33" s="12"/>
      <c r="B33" s="34" t="s">
        <v>40</v>
      </c>
      <c r="C33" s="35">
        <v>85</v>
      </c>
      <c r="D33" s="35">
        <v>83</v>
      </c>
      <c r="E33" s="36">
        <f t="shared" si="0"/>
        <v>-2.352941176470591</v>
      </c>
      <c r="F33" s="36">
        <f t="shared" si="2"/>
        <v>1.7262895174708819</v>
      </c>
      <c r="G33" s="35">
        <v>433</v>
      </c>
      <c r="H33" s="35">
        <v>361</v>
      </c>
      <c r="I33" s="36">
        <f t="shared" si="1"/>
        <v>-16.628175519630485</v>
      </c>
      <c r="J33" s="36">
        <f t="shared" si="3"/>
        <v>1.8484383000512032</v>
      </c>
      <c r="K33" s="81"/>
      <c r="L33" s="35">
        <v>3583</v>
      </c>
      <c r="M33" s="36">
        <f t="shared" si="4"/>
        <v>1.9249986568527373</v>
      </c>
      <c r="N33" s="15"/>
    </row>
    <row r="34" spans="1:14" ht="15.75">
      <c r="A34" s="12"/>
      <c r="B34" s="34" t="s">
        <v>44</v>
      </c>
      <c r="C34" s="35">
        <v>203</v>
      </c>
      <c r="D34" s="35">
        <v>94</v>
      </c>
      <c r="E34" s="36">
        <f t="shared" si="0"/>
        <v>-53.694581280788178</v>
      </c>
      <c r="F34" s="36">
        <f t="shared" si="2"/>
        <v>1.9550748752079867</v>
      </c>
      <c r="G34" s="35">
        <v>710</v>
      </c>
      <c r="H34" s="35">
        <v>325</v>
      </c>
      <c r="I34" s="36">
        <f t="shared" si="1"/>
        <v>-54.225352112676049</v>
      </c>
      <c r="J34" s="36">
        <f t="shared" si="3"/>
        <v>1.6641065028161803</v>
      </c>
      <c r="K34" s="81"/>
      <c r="L34" s="35">
        <v>4515</v>
      </c>
      <c r="M34" s="36">
        <f t="shared" si="4"/>
        <v>2.4257239563745769</v>
      </c>
      <c r="N34" s="15"/>
    </row>
    <row r="35" spans="1:14" ht="15.75">
      <c r="A35" s="12"/>
      <c r="B35" s="34" t="s">
        <v>36</v>
      </c>
      <c r="C35" s="35">
        <v>70</v>
      </c>
      <c r="D35" s="35">
        <v>71</v>
      </c>
      <c r="E35" s="36">
        <f t="shared" si="0"/>
        <v>1.4285714285714235</v>
      </c>
      <c r="F35" s="36">
        <f t="shared" si="2"/>
        <v>1.4767054908485857</v>
      </c>
      <c r="G35" s="35">
        <v>260</v>
      </c>
      <c r="H35" s="35">
        <v>292</v>
      </c>
      <c r="I35" s="36">
        <f t="shared" si="1"/>
        <v>12.307692307692308</v>
      </c>
      <c r="J35" s="36">
        <f t="shared" si="3"/>
        <v>1.4951356886840759</v>
      </c>
      <c r="K35" s="81"/>
      <c r="L35" s="35">
        <v>3824</v>
      </c>
      <c r="M35" s="36">
        <f t="shared" si="4"/>
        <v>2.0544780529737281</v>
      </c>
      <c r="N35" s="15"/>
    </row>
    <row r="36" spans="1:14" ht="15.75">
      <c r="A36" s="12"/>
      <c r="B36" s="34" t="s">
        <v>48</v>
      </c>
      <c r="C36" s="35">
        <v>202</v>
      </c>
      <c r="D36" s="35">
        <v>133</v>
      </c>
      <c r="E36" s="36">
        <f t="shared" si="0"/>
        <v>-34.158415841584159</v>
      </c>
      <c r="F36" s="36">
        <f t="shared" si="2"/>
        <v>2.7662229617304495</v>
      </c>
      <c r="G36" s="35">
        <v>631</v>
      </c>
      <c r="H36" s="35">
        <v>579</v>
      </c>
      <c r="I36" s="36">
        <f t="shared" si="1"/>
        <v>-8.2408874801901728</v>
      </c>
      <c r="J36" s="36">
        <f t="shared" si="3"/>
        <v>2.9646697388632872</v>
      </c>
      <c r="K36" s="81"/>
      <c r="L36" s="35">
        <v>4142</v>
      </c>
      <c r="M36" s="36">
        <f t="shared" si="4"/>
        <v>2.2253263847848279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1</v>
      </c>
      <c r="H37" s="35">
        <v>1</v>
      </c>
      <c r="I37" s="36">
        <f t="shared" si="1"/>
        <v>0</v>
      </c>
      <c r="J37" s="36">
        <f t="shared" si="3"/>
        <v>5.1203277009728623E-3</v>
      </c>
      <c r="K37" s="81"/>
      <c r="L37" s="35">
        <v>7</v>
      </c>
      <c r="M37" s="36">
        <f t="shared" si="4"/>
        <v>3.7608123354644601E-3</v>
      </c>
      <c r="N37" s="15"/>
    </row>
    <row r="38" spans="1:14" ht="15.75">
      <c r="A38" s="12"/>
      <c r="B38" s="34" t="s">
        <v>53</v>
      </c>
      <c r="C38" s="35">
        <v>36</v>
      </c>
      <c r="D38" s="35">
        <v>117</v>
      </c>
      <c r="E38" s="36">
        <f t="shared" si="0"/>
        <v>225</v>
      </c>
      <c r="F38" s="36">
        <f t="shared" si="2"/>
        <v>2.4334442595673877</v>
      </c>
      <c r="G38" s="35">
        <v>423</v>
      </c>
      <c r="H38" s="35">
        <v>327</v>
      </c>
      <c r="I38" s="36">
        <f t="shared" si="1"/>
        <v>-22.695035460992909</v>
      </c>
      <c r="J38" s="36">
        <f t="shared" si="3"/>
        <v>1.674347158218126</v>
      </c>
      <c r="K38" s="81"/>
      <c r="L38" s="35">
        <v>2502</v>
      </c>
      <c r="M38" s="36">
        <f t="shared" si="4"/>
        <v>1.3442217804760115</v>
      </c>
      <c r="N38" s="15"/>
    </row>
    <row r="39" spans="1:14" ht="15.75">
      <c r="A39" s="12"/>
      <c r="B39" s="34" t="s">
        <v>50</v>
      </c>
      <c r="C39" s="35">
        <v>103</v>
      </c>
      <c r="D39" s="35">
        <v>74</v>
      </c>
      <c r="E39" s="36">
        <f t="shared" si="0"/>
        <v>-28.155339805825243</v>
      </c>
      <c r="F39" s="36">
        <f t="shared" si="2"/>
        <v>1.5391014975041597</v>
      </c>
      <c r="G39" s="35">
        <v>509</v>
      </c>
      <c r="H39" s="35">
        <v>402</v>
      </c>
      <c r="I39" s="36">
        <f t="shared" si="1"/>
        <v>-21.021611001964637</v>
      </c>
      <c r="J39" s="36">
        <f t="shared" si="3"/>
        <v>2.0583717357910905</v>
      </c>
      <c r="K39" s="81"/>
      <c r="L39" s="35">
        <v>3195</v>
      </c>
      <c r="M39" s="36">
        <f t="shared" si="4"/>
        <v>1.7165422016869929</v>
      </c>
      <c r="N39" s="15"/>
    </row>
    <row r="40" spans="1:14" ht="15.75">
      <c r="A40" s="12"/>
      <c r="B40" s="34" t="s">
        <v>54</v>
      </c>
      <c r="C40" s="35">
        <v>1</v>
      </c>
      <c r="D40" s="35">
        <v>2</v>
      </c>
      <c r="E40" s="36">
        <f t="shared" si="0"/>
        <v>100</v>
      </c>
      <c r="F40" s="36">
        <f t="shared" si="2"/>
        <v>4.1597337770382693E-2</v>
      </c>
      <c r="G40" s="35">
        <v>3</v>
      </c>
      <c r="H40" s="35">
        <v>8</v>
      </c>
      <c r="I40" s="36">
        <f t="shared" si="1"/>
        <v>166.66666666666666</v>
      </c>
      <c r="J40" s="36">
        <f t="shared" si="3"/>
        <v>4.0962621607782898E-2</v>
      </c>
      <c r="K40" s="81"/>
      <c r="L40" s="35">
        <v>33</v>
      </c>
      <c r="M40" s="36">
        <f t="shared" si="4"/>
        <v>1.7729543867189598E-2</v>
      </c>
      <c r="N40" s="15"/>
    </row>
    <row r="41" spans="1:14" ht="15.75">
      <c r="A41" s="12"/>
      <c r="B41" s="34" t="s">
        <v>232</v>
      </c>
      <c r="C41" s="35">
        <v>2</v>
      </c>
      <c r="D41" s="35">
        <v>2</v>
      </c>
      <c r="E41" s="36">
        <f t="shared" si="0"/>
        <v>0</v>
      </c>
      <c r="F41" s="36">
        <f t="shared" si="2"/>
        <v>4.1597337770382693E-2</v>
      </c>
      <c r="G41" s="35">
        <v>8</v>
      </c>
      <c r="H41" s="35">
        <v>6</v>
      </c>
      <c r="I41" s="36">
        <f t="shared" si="1"/>
        <v>-25</v>
      </c>
      <c r="J41" s="36">
        <f t="shared" si="3"/>
        <v>3.0721966205837174E-2</v>
      </c>
      <c r="K41" s="81"/>
      <c r="L41" s="35">
        <v>51</v>
      </c>
      <c r="M41" s="36">
        <f t="shared" si="4"/>
        <v>2.7400204158383925E-2</v>
      </c>
      <c r="N41" s="15"/>
    </row>
    <row r="42" spans="1:14" ht="15.75">
      <c r="A42" s="12"/>
      <c r="B42" s="34" t="s">
        <v>42</v>
      </c>
      <c r="C42" s="35">
        <v>109</v>
      </c>
      <c r="D42" s="35">
        <v>96</v>
      </c>
      <c r="E42" s="36">
        <f t="shared" si="0"/>
        <v>-11.926605504587151</v>
      </c>
      <c r="F42" s="36">
        <f t="shared" si="2"/>
        <v>1.9966722129783694</v>
      </c>
      <c r="G42" s="35">
        <v>535</v>
      </c>
      <c r="H42" s="35">
        <v>439</v>
      </c>
      <c r="I42" s="36">
        <f t="shared" si="1"/>
        <v>-17.943925233644865</v>
      </c>
      <c r="J42" s="36">
        <f t="shared" si="3"/>
        <v>2.2478238607270864</v>
      </c>
      <c r="K42" s="81"/>
      <c r="L42" s="35">
        <v>5150</v>
      </c>
      <c r="M42" s="36">
        <f t="shared" si="4"/>
        <v>2.7668833610917103</v>
      </c>
      <c r="N42" s="15"/>
    </row>
    <row r="43" spans="1:14" ht="15.75">
      <c r="A43" s="12"/>
      <c r="B43" s="34" t="s">
        <v>51</v>
      </c>
      <c r="C43" s="35">
        <v>198</v>
      </c>
      <c r="D43" s="35">
        <v>85</v>
      </c>
      <c r="E43" s="36">
        <f t="shared" si="0"/>
        <v>-57.070707070707073</v>
      </c>
      <c r="F43" s="36">
        <f t="shared" si="2"/>
        <v>1.7678868552412645</v>
      </c>
      <c r="G43" s="35">
        <v>462</v>
      </c>
      <c r="H43" s="35">
        <v>209</v>
      </c>
      <c r="I43" s="36">
        <f t="shared" si="1"/>
        <v>-54.761904761904766</v>
      </c>
      <c r="J43" s="36">
        <f t="shared" si="3"/>
        <v>1.0701484895033282</v>
      </c>
      <c r="K43" s="81"/>
      <c r="L43" s="35">
        <v>8192</v>
      </c>
      <c r="M43" s="36">
        <f t="shared" si="4"/>
        <v>4.4012249503035514</v>
      </c>
      <c r="N43" s="15"/>
    </row>
    <row r="44" spans="1:14" ht="15.75">
      <c r="A44" s="12"/>
      <c r="B44" s="34" t="s">
        <v>46</v>
      </c>
      <c r="C44" s="35">
        <v>19</v>
      </c>
      <c r="D44" s="35">
        <v>14</v>
      </c>
      <c r="E44" s="36">
        <f t="shared" si="0"/>
        <v>-26.315789473684216</v>
      </c>
      <c r="F44" s="36">
        <f t="shared" si="2"/>
        <v>0.29118136439267889</v>
      </c>
      <c r="G44" s="35">
        <v>80</v>
      </c>
      <c r="H44" s="35">
        <v>71</v>
      </c>
      <c r="I44" s="36">
        <f t="shared" si="1"/>
        <v>-11.250000000000004</v>
      </c>
      <c r="J44" s="36">
        <f t="shared" si="3"/>
        <v>0.36354326676907323</v>
      </c>
      <c r="K44" s="81"/>
      <c r="L44" s="35">
        <v>815</v>
      </c>
      <c r="M44" s="36">
        <f t="shared" si="4"/>
        <v>0.43786600762907646</v>
      </c>
      <c r="N44" s="15"/>
    </row>
    <row r="45" spans="1:14" ht="15.75">
      <c r="A45" s="12"/>
      <c r="B45" s="34" t="s">
        <v>49</v>
      </c>
      <c r="C45" s="35">
        <v>120</v>
      </c>
      <c r="D45" s="35">
        <v>201</v>
      </c>
      <c r="E45" s="36">
        <f t="shared" si="0"/>
        <v>67.5</v>
      </c>
      <c r="F45" s="36">
        <f t="shared" si="2"/>
        <v>4.1805324459234612</v>
      </c>
      <c r="G45" s="35">
        <v>593</v>
      </c>
      <c r="H45" s="35">
        <v>789</v>
      </c>
      <c r="I45" s="36">
        <f t="shared" si="1"/>
        <v>33.052276559865092</v>
      </c>
      <c r="J45" s="36">
        <f t="shared" si="3"/>
        <v>4.0399385560675887</v>
      </c>
      <c r="K45" s="81"/>
      <c r="L45" s="35">
        <v>5694</v>
      </c>
      <c r="M45" s="36">
        <f t="shared" si="4"/>
        <v>3.0591522054478051</v>
      </c>
      <c r="N45" s="15"/>
    </row>
    <row r="46" spans="1:14" ht="15.75">
      <c r="A46" s="12"/>
      <c r="B46" s="34" t="s">
        <v>37</v>
      </c>
      <c r="C46" s="35">
        <v>155</v>
      </c>
      <c r="D46" s="35">
        <v>131</v>
      </c>
      <c r="E46" s="36">
        <f t="shared" si="0"/>
        <v>-15.483870967741931</v>
      </c>
      <c r="F46" s="36">
        <f t="shared" si="2"/>
        <v>2.7246256239600664</v>
      </c>
      <c r="G46" s="35">
        <v>802</v>
      </c>
      <c r="H46" s="35">
        <v>545</v>
      </c>
      <c r="I46" s="36">
        <f t="shared" si="1"/>
        <v>-32.044887780548628</v>
      </c>
      <c r="J46" s="36">
        <f t="shared" si="3"/>
        <v>2.7905785970302097</v>
      </c>
      <c r="K46" s="81"/>
      <c r="L46" s="35">
        <v>9816</v>
      </c>
      <c r="M46" s="36">
        <f t="shared" si="4"/>
        <v>5.273733412131306</v>
      </c>
      <c r="N46" s="15"/>
    </row>
    <row r="47" spans="1:14" ht="15.75">
      <c r="A47" s="12"/>
      <c r="B47" s="34" t="s">
        <v>45</v>
      </c>
      <c r="C47" s="35">
        <v>95</v>
      </c>
      <c r="D47" s="35">
        <v>93</v>
      </c>
      <c r="E47" s="36">
        <f t="shared" si="0"/>
        <v>-2.1052631578947323</v>
      </c>
      <c r="F47" s="36">
        <f t="shared" si="2"/>
        <v>1.9342762063227954</v>
      </c>
      <c r="G47" s="35">
        <v>397</v>
      </c>
      <c r="H47" s="35">
        <v>310</v>
      </c>
      <c r="I47" s="36">
        <f t="shared" si="1"/>
        <v>-21.914357682619645</v>
      </c>
      <c r="J47" s="36">
        <f t="shared" si="3"/>
        <v>1.5873015873015872</v>
      </c>
      <c r="K47" s="81"/>
      <c r="L47" s="35">
        <v>3880</v>
      </c>
      <c r="M47" s="36">
        <f t="shared" si="4"/>
        <v>2.0845645516574436</v>
      </c>
      <c r="N47" s="15"/>
    </row>
    <row r="48" spans="1:14" ht="15.75">
      <c r="A48" s="12"/>
      <c r="B48" s="40" t="s">
        <v>70</v>
      </c>
      <c r="C48" s="42">
        <f>SUM(C16:C47)</f>
        <v>5062</v>
      </c>
      <c r="D48" s="42">
        <f>SUM(D16:D47)</f>
        <v>4808</v>
      </c>
      <c r="E48" s="38">
        <f t="shared" si="0"/>
        <v>-5.0177795337811197</v>
      </c>
      <c r="F48" s="38">
        <f>SUM(F16:F47)</f>
        <v>99.999999999999986</v>
      </c>
      <c r="G48" s="42">
        <f>SUM(G16:G47)</f>
        <v>19449</v>
      </c>
      <c r="H48" s="42">
        <f>SUM(H16:H47)</f>
        <v>19530</v>
      </c>
      <c r="I48" s="38">
        <f t="shared" si="1"/>
        <v>0.41647385469689713</v>
      </c>
      <c r="J48" s="38">
        <f>SUM(J16:J47)</f>
        <v>99.999999999999986</v>
      </c>
      <c r="K48" s="4"/>
      <c r="L48" s="42">
        <f>SUM(L16:L47)</f>
        <v>186130</v>
      </c>
      <c r="M48" s="38">
        <f>SUM(M16:M47)</f>
        <v>100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256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72</v>
      </c>
      <c r="D16" s="35">
        <v>280</v>
      </c>
      <c r="E16" s="36">
        <f t="shared" ref="E16:E41" si="0">IF(ISBLANK(D16),"",(IFERROR(((D16/C16-1)*100),"")))</f>
        <v>288.88888888888886</v>
      </c>
      <c r="F16" s="36">
        <f>+(D16*100)/$D$41</f>
        <v>2.7102894201916561</v>
      </c>
      <c r="G16" s="35">
        <v>344</v>
      </c>
      <c r="H16" s="35">
        <v>1168</v>
      </c>
      <c r="I16" s="36">
        <f t="shared" ref="I16:I41" si="1">IF(ISBLANK(H16),"",(IFERROR(((H16/G16-1)*100),"")))</f>
        <v>239.53488372093022</v>
      </c>
      <c r="J16" s="36">
        <f>+(H16*100)/$H$41</f>
        <v>2.805938596069764</v>
      </c>
      <c r="K16" s="81"/>
      <c r="L16" s="35">
        <v>6649</v>
      </c>
      <c r="M16" s="36">
        <f>+(L16*100)/$L$41</f>
        <v>1.7882404832471801</v>
      </c>
      <c r="N16" s="15"/>
    </row>
    <row r="17" spans="1:18" ht="15.75">
      <c r="A17" s="12"/>
      <c r="B17" s="34" t="s">
        <v>234</v>
      </c>
      <c r="C17" s="35">
        <v>29</v>
      </c>
      <c r="D17" s="35">
        <v>336</v>
      </c>
      <c r="E17" s="36">
        <f t="shared" si="0"/>
        <v>1058.6206896551723</v>
      </c>
      <c r="F17" s="36">
        <f t="shared" ref="F17:F40" si="2">+(D17*100)/$D$41</f>
        <v>3.2523473042299873</v>
      </c>
      <c r="G17" s="35">
        <v>181</v>
      </c>
      <c r="H17" s="35">
        <v>1396</v>
      </c>
      <c r="I17" s="36">
        <f t="shared" si="1"/>
        <v>671.27071823204426</v>
      </c>
      <c r="J17" s="36">
        <f t="shared" ref="J17:J40" si="3">+(H17*100)/$H$41</f>
        <v>3.3536731850285877</v>
      </c>
      <c r="K17" s="81"/>
      <c r="L17" s="35">
        <v>5171</v>
      </c>
      <c r="M17" s="36">
        <f t="shared" ref="M17:M40" si="4">+(L17*100)/$L$41</f>
        <v>1.3907341763981302</v>
      </c>
      <c r="N17" s="15"/>
    </row>
    <row r="18" spans="1:18" ht="15.75">
      <c r="A18" s="12"/>
      <c r="B18" s="34" t="s">
        <v>235</v>
      </c>
      <c r="C18" s="35">
        <v>726</v>
      </c>
      <c r="D18" s="35">
        <v>40</v>
      </c>
      <c r="E18" s="36">
        <f t="shared" si="0"/>
        <v>-94.490358126721759</v>
      </c>
      <c r="F18" s="36">
        <f t="shared" si="2"/>
        <v>0.38718420288452232</v>
      </c>
      <c r="G18" s="35">
        <v>3142</v>
      </c>
      <c r="H18" s="35">
        <v>184</v>
      </c>
      <c r="I18" s="36">
        <f t="shared" si="1"/>
        <v>-94.143857415658815</v>
      </c>
      <c r="J18" s="36">
        <f t="shared" si="3"/>
        <v>0.44203142266852447</v>
      </c>
      <c r="K18" s="81"/>
      <c r="L18" s="35">
        <v>25075</v>
      </c>
      <c r="M18" s="36">
        <f t="shared" si="4"/>
        <v>6.7438908283084738</v>
      </c>
      <c r="N18" s="15"/>
    </row>
    <row r="19" spans="1:18" ht="15.75">
      <c r="A19" s="12"/>
      <c r="B19" s="34" t="s">
        <v>236</v>
      </c>
      <c r="C19" s="35">
        <v>88</v>
      </c>
      <c r="D19" s="35">
        <v>62</v>
      </c>
      <c r="E19" s="36">
        <f t="shared" si="0"/>
        <v>-29.54545454545454</v>
      </c>
      <c r="F19" s="36">
        <f t="shared" si="2"/>
        <v>0.60013551447100955</v>
      </c>
      <c r="G19" s="35">
        <v>361</v>
      </c>
      <c r="H19" s="35">
        <v>262</v>
      </c>
      <c r="I19" s="36">
        <f t="shared" si="1"/>
        <v>-27.423822714681446</v>
      </c>
      <c r="J19" s="36">
        <f t="shared" si="3"/>
        <v>0.62941430836496426</v>
      </c>
      <c r="K19" s="81"/>
      <c r="L19" s="35">
        <v>3394</v>
      </c>
      <c r="M19" s="36">
        <f t="shared" si="4"/>
        <v>0.91281218230424566</v>
      </c>
      <c r="N19" s="15"/>
    </row>
    <row r="20" spans="1:18" ht="15.75">
      <c r="A20" s="12"/>
      <c r="B20" s="34" t="s">
        <v>237</v>
      </c>
      <c r="C20" s="35">
        <v>205</v>
      </c>
      <c r="D20" s="35">
        <v>69</v>
      </c>
      <c r="E20" s="36">
        <f t="shared" si="0"/>
        <v>-66.341463414634134</v>
      </c>
      <c r="F20" s="36">
        <f t="shared" si="2"/>
        <v>0.66789274997580095</v>
      </c>
      <c r="G20" s="35">
        <v>802</v>
      </c>
      <c r="H20" s="35">
        <v>306</v>
      </c>
      <c r="I20" s="36">
        <f t="shared" si="1"/>
        <v>-61.845386533665838</v>
      </c>
      <c r="J20" s="36">
        <f t="shared" si="3"/>
        <v>0.73511747465526356</v>
      </c>
      <c r="K20" s="81"/>
      <c r="L20" s="35">
        <v>5899</v>
      </c>
      <c r="M20" s="36">
        <f t="shared" si="4"/>
        <v>1.5865288931681629</v>
      </c>
      <c r="N20" s="15"/>
    </row>
    <row r="21" spans="1:18" ht="15" customHeight="1">
      <c r="A21" s="12"/>
      <c r="B21" s="34" t="s">
        <v>238</v>
      </c>
      <c r="C21" s="35">
        <v>75</v>
      </c>
      <c r="D21" s="35">
        <v>26</v>
      </c>
      <c r="E21" s="36">
        <f t="shared" si="0"/>
        <v>-65.333333333333329</v>
      </c>
      <c r="F21" s="36">
        <f t="shared" si="2"/>
        <v>0.25166973187493952</v>
      </c>
      <c r="G21" s="35">
        <v>378</v>
      </c>
      <c r="H21" s="35">
        <v>103</v>
      </c>
      <c r="I21" s="36">
        <f t="shared" si="1"/>
        <v>-72.751322751322746</v>
      </c>
      <c r="J21" s="36">
        <f t="shared" si="3"/>
        <v>0.24744150290683709</v>
      </c>
      <c r="K21" s="81"/>
      <c r="L21" s="35">
        <v>2884</v>
      </c>
      <c r="M21" s="36">
        <f t="shared" si="4"/>
        <v>0.77564830105051397</v>
      </c>
      <c r="N21" s="15"/>
    </row>
    <row r="22" spans="1:18" ht="15.75">
      <c r="A22" s="12"/>
      <c r="B22" s="34" t="s">
        <v>239</v>
      </c>
      <c r="C22" s="35">
        <v>467</v>
      </c>
      <c r="D22" s="35">
        <v>16</v>
      </c>
      <c r="E22" s="36">
        <f t="shared" si="0"/>
        <v>-96.573875802997861</v>
      </c>
      <c r="F22" s="36">
        <f t="shared" si="2"/>
        <v>0.15487368115380892</v>
      </c>
      <c r="G22" s="35">
        <v>1987</v>
      </c>
      <c r="H22" s="35">
        <v>62</v>
      </c>
      <c r="I22" s="36">
        <f t="shared" si="1"/>
        <v>-96.879718168092595</v>
      </c>
      <c r="J22" s="36">
        <f t="shared" si="3"/>
        <v>0.14894537068178543</v>
      </c>
      <c r="K22" s="81"/>
      <c r="L22" s="35">
        <v>11836</v>
      </c>
      <c r="M22" s="36">
        <f t="shared" si="4"/>
        <v>3.1832778402336626</v>
      </c>
      <c r="N22" s="15"/>
    </row>
    <row r="23" spans="1:18" ht="15.75">
      <c r="A23" s="12"/>
      <c r="B23" s="34" t="s">
        <v>240</v>
      </c>
      <c r="C23" s="35">
        <v>585</v>
      </c>
      <c r="D23" s="35">
        <v>227</v>
      </c>
      <c r="E23" s="36">
        <f t="shared" si="0"/>
        <v>-61.196581196581199</v>
      </c>
      <c r="F23" s="36">
        <f t="shared" si="2"/>
        <v>2.1972703513696641</v>
      </c>
      <c r="G23" s="35">
        <v>2528</v>
      </c>
      <c r="H23" s="35">
        <v>950</v>
      </c>
      <c r="I23" s="36">
        <f t="shared" si="1"/>
        <v>-62.420886075949369</v>
      </c>
      <c r="J23" s="36">
        <f t="shared" si="3"/>
        <v>2.2822274539950991</v>
      </c>
      <c r="K23" s="81"/>
      <c r="L23" s="35">
        <v>17953</v>
      </c>
      <c r="M23" s="36">
        <f t="shared" si="4"/>
        <v>4.8284375689181269</v>
      </c>
      <c r="N23" s="15"/>
    </row>
    <row r="24" spans="1:18" ht="15.75">
      <c r="A24" s="12"/>
      <c r="B24" s="34" t="s">
        <v>241</v>
      </c>
      <c r="C24" s="35">
        <v>314</v>
      </c>
      <c r="D24" s="35">
        <v>60</v>
      </c>
      <c r="E24" s="36">
        <f t="shared" si="0"/>
        <v>-80.891719745222929</v>
      </c>
      <c r="F24" s="36">
        <f t="shared" si="2"/>
        <v>0.58077630432678351</v>
      </c>
      <c r="G24" s="35">
        <v>1287</v>
      </c>
      <c r="H24" s="35">
        <v>229</v>
      </c>
      <c r="I24" s="36">
        <f t="shared" si="1"/>
        <v>-82.206682206682217</v>
      </c>
      <c r="J24" s="36">
        <f t="shared" si="3"/>
        <v>0.5501369336472397</v>
      </c>
      <c r="K24" s="81"/>
      <c r="L24" s="35">
        <v>9329</v>
      </c>
      <c r="M24" s="36">
        <f t="shared" si="4"/>
        <v>2.5090232317962013</v>
      </c>
      <c r="N24" s="15"/>
    </row>
    <row r="25" spans="1:18" ht="15.75">
      <c r="A25" s="12"/>
      <c r="B25" s="34" t="s">
        <v>75</v>
      </c>
      <c r="C25" s="35">
        <v>416</v>
      </c>
      <c r="D25" s="35">
        <v>82</v>
      </c>
      <c r="E25" s="36">
        <f t="shared" si="0"/>
        <v>-80.288461538461547</v>
      </c>
      <c r="F25" s="36">
        <f t="shared" si="2"/>
        <v>0.79372761591327079</v>
      </c>
      <c r="G25" s="35">
        <v>1883</v>
      </c>
      <c r="H25" s="35">
        <v>299</v>
      </c>
      <c r="I25" s="36">
        <f t="shared" si="1"/>
        <v>-84.12108337758896</v>
      </c>
      <c r="J25" s="36">
        <f t="shared" si="3"/>
        <v>0.71830106183635223</v>
      </c>
      <c r="K25" s="81"/>
      <c r="L25" s="35">
        <v>14028</v>
      </c>
      <c r="M25" s="36">
        <f t="shared" si="4"/>
        <v>3.7728135808379371</v>
      </c>
      <c r="N25" s="15"/>
      <c r="R25" s="4"/>
    </row>
    <row r="26" spans="1:18" ht="15" customHeight="1">
      <c r="A26" s="12"/>
      <c r="B26" s="34" t="s">
        <v>242</v>
      </c>
      <c r="C26" s="35">
        <v>133</v>
      </c>
      <c r="D26" s="35">
        <v>163</v>
      </c>
      <c r="E26" s="36">
        <f t="shared" si="0"/>
        <v>22.55639097744362</v>
      </c>
      <c r="F26" s="36">
        <f t="shared" si="2"/>
        <v>1.5777756267544285</v>
      </c>
      <c r="G26" s="35">
        <v>460</v>
      </c>
      <c r="H26" s="35">
        <v>621</v>
      </c>
      <c r="I26" s="36">
        <f t="shared" si="1"/>
        <v>35.000000000000007</v>
      </c>
      <c r="J26" s="36">
        <f t="shared" si="3"/>
        <v>1.4918560515062702</v>
      </c>
      <c r="K26" s="81"/>
      <c r="L26" s="35">
        <v>4770</v>
      </c>
      <c r="M26" s="36">
        <f t="shared" si="4"/>
        <v>1.282885712902549</v>
      </c>
      <c r="N26" s="15"/>
    </row>
    <row r="27" spans="1:18" ht="15" customHeight="1">
      <c r="A27" s="12"/>
      <c r="B27" s="34" t="s">
        <v>76</v>
      </c>
      <c r="C27" s="35">
        <v>21</v>
      </c>
      <c r="D27" s="35">
        <v>300</v>
      </c>
      <c r="E27" s="36">
        <f t="shared" si="0"/>
        <v>1328.5714285714287</v>
      </c>
      <c r="F27" s="36">
        <f t="shared" si="2"/>
        <v>2.9038815216339176</v>
      </c>
      <c r="G27" s="35">
        <v>96</v>
      </c>
      <c r="H27" s="35">
        <v>1159</v>
      </c>
      <c r="I27" s="36">
        <f t="shared" si="1"/>
        <v>1107.2916666666665</v>
      </c>
      <c r="J27" s="36">
        <f t="shared" si="3"/>
        <v>2.7843174938740209</v>
      </c>
      <c r="K27" s="81"/>
      <c r="L27" s="35">
        <v>3823</v>
      </c>
      <c r="M27" s="36">
        <f t="shared" si="4"/>
        <v>1.0281912118294434</v>
      </c>
      <c r="N27" s="15"/>
    </row>
    <row r="28" spans="1:18" ht="15" customHeight="1">
      <c r="A28" s="12"/>
      <c r="B28" s="34" t="s">
        <v>243</v>
      </c>
      <c r="C28" s="35">
        <v>69</v>
      </c>
      <c r="D28" s="35">
        <v>418</v>
      </c>
      <c r="E28" s="36">
        <f t="shared" si="0"/>
        <v>505.79710144927537</v>
      </c>
      <c r="F28" s="36">
        <f t="shared" si="2"/>
        <v>4.0460749201432584</v>
      </c>
      <c r="G28" s="35">
        <v>253</v>
      </c>
      <c r="H28" s="35">
        <v>1561</v>
      </c>
      <c r="I28" s="36">
        <f t="shared" si="1"/>
        <v>516.99604743083012</v>
      </c>
      <c r="J28" s="36">
        <f t="shared" si="3"/>
        <v>3.7500600586172106</v>
      </c>
      <c r="K28" s="81"/>
      <c r="L28" s="35">
        <v>6678</v>
      </c>
      <c r="M28" s="36">
        <f t="shared" si="4"/>
        <v>1.7960399980635688</v>
      </c>
      <c r="N28" s="15"/>
    </row>
    <row r="29" spans="1:18" ht="15" customHeight="1">
      <c r="A29" s="12"/>
      <c r="B29" s="34" t="s">
        <v>79</v>
      </c>
      <c r="C29" s="35">
        <v>14</v>
      </c>
      <c r="D29" s="35">
        <v>650</v>
      </c>
      <c r="E29" s="36">
        <f t="shared" si="0"/>
        <v>4542.8571428571431</v>
      </c>
      <c r="F29" s="36">
        <f t="shared" si="2"/>
        <v>6.2917432968734879</v>
      </c>
      <c r="G29" s="35">
        <v>47</v>
      </c>
      <c r="H29" s="35">
        <v>2857</v>
      </c>
      <c r="I29" s="36">
        <f t="shared" si="1"/>
        <v>5978.7234042553191</v>
      </c>
      <c r="J29" s="36">
        <f t="shared" si="3"/>
        <v>6.8634987748042091</v>
      </c>
      <c r="K29" s="81"/>
      <c r="L29" s="35">
        <v>6542</v>
      </c>
      <c r="M29" s="36">
        <f t="shared" si="4"/>
        <v>1.7594629630625735</v>
      </c>
      <c r="N29" s="15"/>
    </row>
    <row r="30" spans="1:18" ht="15" customHeight="1">
      <c r="A30" s="12"/>
      <c r="B30" s="34" t="s">
        <v>244</v>
      </c>
      <c r="C30" s="35">
        <v>427</v>
      </c>
      <c r="D30" s="35">
        <v>108</v>
      </c>
      <c r="E30" s="36">
        <f t="shared" si="0"/>
        <v>-74.707259953161582</v>
      </c>
      <c r="F30" s="36">
        <f t="shared" si="2"/>
        <v>1.0453973477882101</v>
      </c>
      <c r="G30" s="35">
        <v>1779</v>
      </c>
      <c r="H30" s="35">
        <v>416</v>
      </c>
      <c r="I30" s="36">
        <f t="shared" si="1"/>
        <v>-76.616076447442381</v>
      </c>
      <c r="J30" s="36">
        <f t="shared" si="3"/>
        <v>0.99937539038101186</v>
      </c>
      <c r="K30" s="81"/>
      <c r="L30" s="35">
        <v>12488</v>
      </c>
      <c r="M30" s="36">
        <f t="shared" si="4"/>
        <v>3.3586324492090216</v>
      </c>
      <c r="N30" s="15"/>
    </row>
    <row r="31" spans="1:18" ht="15" customHeight="1">
      <c r="A31" s="12"/>
      <c r="B31" s="34" t="s">
        <v>78</v>
      </c>
      <c r="C31" s="35">
        <v>343</v>
      </c>
      <c r="D31" s="35">
        <v>885</v>
      </c>
      <c r="E31" s="36">
        <f t="shared" si="0"/>
        <v>158.01749271137027</v>
      </c>
      <c r="F31" s="36">
        <f t="shared" si="2"/>
        <v>8.5664504888200561</v>
      </c>
      <c r="G31" s="35">
        <v>1528</v>
      </c>
      <c r="H31" s="35">
        <v>3411</v>
      </c>
      <c r="I31" s="36">
        <f t="shared" si="1"/>
        <v>123.23298429319371</v>
      </c>
      <c r="J31" s="36">
        <f t="shared" si="3"/>
        <v>8.1943977321866139</v>
      </c>
      <c r="K31" s="81"/>
      <c r="L31" s="35">
        <v>15403</v>
      </c>
      <c r="M31" s="36">
        <f t="shared" si="4"/>
        <v>4.1426181626494687</v>
      </c>
      <c r="N31" s="15"/>
    </row>
    <row r="32" spans="1:18" ht="15" customHeight="1">
      <c r="A32" s="12"/>
      <c r="B32" s="34" t="s">
        <v>245</v>
      </c>
      <c r="C32" s="35">
        <v>232</v>
      </c>
      <c r="D32" s="35">
        <v>813</v>
      </c>
      <c r="E32" s="36">
        <f t="shared" si="0"/>
        <v>250.43103448275863</v>
      </c>
      <c r="F32" s="36">
        <f t="shared" si="2"/>
        <v>7.8695189236279157</v>
      </c>
      <c r="G32" s="35">
        <v>1155</v>
      </c>
      <c r="H32" s="35">
        <v>3438</v>
      </c>
      <c r="I32" s="36">
        <f t="shared" si="1"/>
        <v>197.66233766233765</v>
      </c>
      <c r="J32" s="36">
        <f t="shared" si="3"/>
        <v>8.2592610387738432</v>
      </c>
      <c r="K32" s="81"/>
      <c r="L32" s="35">
        <v>14948</v>
      </c>
      <c r="M32" s="36">
        <f t="shared" si="4"/>
        <v>4.0202464646681975</v>
      </c>
      <c r="N32" s="15"/>
    </row>
    <row r="33" spans="1:14" ht="15" customHeight="1">
      <c r="A33" s="12"/>
      <c r="B33" s="34" t="s">
        <v>246</v>
      </c>
      <c r="C33" s="35">
        <v>259</v>
      </c>
      <c r="D33" s="35">
        <v>317</v>
      </c>
      <c r="E33" s="36">
        <f t="shared" si="0"/>
        <v>22.393822393822393</v>
      </c>
      <c r="F33" s="36">
        <f t="shared" si="2"/>
        <v>3.0684348078598394</v>
      </c>
      <c r="G33" s="35">
        <v>1017</v>
      </c>
      <c r="H33" s="35">
        <v>1201</v>
      </c>
      <c r="I33" s="36">
        <f t="shared" si="1"/>
        <v>18.092428711897735</v>
      </c>
      <c r="J33" s="36">
        <f t="shared" si="3"/>
        <v>2.8852159707874887</v>
      </c>
      <c r="K33" s="81"/>
      <c r="L33" s="35">
        <v>10110</v>
      </c>
      <c r="M33" s="36">
        <f t="shared" si="4"/>
        <v>2.7190722342651514</v>
      </c>
      <c r="N33" s="15"/>
    </row>
    <row r="34" spans="1:14" ht="15" customHeight="1">
      <c r="A34" s="12"/>
      <c r="B34" s="34" t="s">
        <v>247</v>
      </c>
      <c r="C34" s="35">
        <v>35</v>
      </c>
      <c r="D34" s="35">
        <v>730</v>
      </c>
      <c r="E34" s="36">
        <f t="shared" si="0"/>
        <v>1985.7142857142858</v>
      </c>
      <c r="F34" s="36">
        <f t="shared" si="2"/>
        <v>7.066111702642532</v>
      </c>
      <c r="G34" s="35">
        <v>179</v>
      </c>
      <c r="H34" s="35">
        <v>2863</v>
      </c>
      <c r="I34" s="36">
        <f t="shared" si="1"/>
        <v>1499.441340782123</v>
      </c>
      <c r="J34" s="36">
        <f t="shared" si="3"/>
        <v>6.8779128429347045</v>
      </c>
      <c r="K34" s="81"/>
      <c r="L34" s="35">
        <v>7948</v>
      </c>
      <c r="M34" s="36">
        <f t="shared" si="4"/>
        <v>2.1376049572640379</v>
      </c>
      <c r="N34" s="15"/>
    </row>
    <row r="35" spans="1:14" ht="15" customHeight="1">
      <c r="A35" s="12"/>
      <c r="B35" s="34" t="s">
        <v>77</v>
      </c>
      <c r="C35" s="35">
        <v>82</v>
      </c>
      <c r="D35" s="35">
        <v>121</v>
      </c>
      <c r="E35" s="36">
        <f t="shared" si="0"/>
        <v>47.560975609756099</v>
      </c>
      <c r="F35" s="36">
        <f t="shared" si="2"/>
        <v>1.1712322137256801</v>
      </c>
      <c r="G35" s="35">
        <v>370</v>
      </c>
      <c r="H35" s="35">
        <v>527</v>
      </c>
      <c r="I35" s="36">
        <f t="shared" si="1"/>
        <v>42.432432432432442</v>
      </c>
      <c r="J35" s="36">
        <f t="shared" si="3"/>
        <v>1.266035650795176</v>
      </c>
      <c r="K35" s="81"/>
      <c r="L35" s="35">
        <v>4142</v>
      </c>
      <c r="M35" s="36">
        <f t="shared" si="4"/>
        <v>1.1139858748097187</v>
      </c>
      <c r="N35" s="15"/>
    </row>
    <row r="36" spans="1:14" ht="15" customHeight="1">
      <c r="A36" s="12"/>
      <c r="B36" s="34" t="s">
        <v>248</v>
      </c>
      <c r="C36" s="35">
        <v>402</v>
      </c>
      <c r="D36" s="35">
        <v>443</v>
      </c>
      <c r="E36" s="36">
        <f t="shared" si="0"/>
        <v>10.199004975124382</v>
      </c>
      <c r="F36" s="36">
        <f t="shared" si="2"/>
        <v>4.2880650469460848</v>
      </c>
      <c r="G36" s="35">
        <v>1557</v>
      </c>
      <c r="H36" s="35">
        <v>2089</v>
      </c>
      <c r="I36" s="36">
        <f t="shared" si="1"/>
        <v>34.168272318561343</v>
      </c>
      <c r="J36" s="36">
        <f t="shared" si="3"/>
        <v>5.0184980541008022</v>
      </c>
      <c r="K36" s="81"/>
      <c r="L36" s="35">
        <v>15470</v>
      </c>
      <c r="M36" s="36">
        <f t="shared" si="4"/>
        <v>4.1606377313631935</v>
      </c>
      <c r="N36" s="15"/>
    </row>
    <row r="37" spans="1:14" ht="15" customHeight="1">
      <c r="A37" s="12"/>
      <c r="B37" s="34" t="s">
        <v>249</v>
      </c>
      <c r="C37" s="35">
        <v>240</v>
      </c>
      <c r="D37" s="35">
        <v>240</v>
      </c>
      <c r="E37" s="36">
        <f t="shared" si="0"/>
        <v>0</v>
      </c>
      <c r="F37" s="36">
        <f t="shared" si="2"/>
        <v>2.323105217307134</v>
      </c>
      <c r="G37" s="35">
        <v>856</v>
      </c>
      <c r="H37" s="35">
        <v>1117</v>
      </c>
      <c r="I37" s="36">
        <f t="shared" si="1"/>
        <v>30.490654205607481</v>
      </c>
      <c r="J37" s="36">
        <f t="shared" si="3"/>
        <v>2.6834190169605536</v>
      </c>
      <c r="K37" s="81"/>
      <c r="L37" s="35">
        <v>7072</v>
      </c>
      <c r="M37" s="36">
        <f t="shared" si="4"/>
        <v>1.9020058200517458</v>
      </c>
      <c r="N37" s="15"/>
    </row>
    <row r="38" spans="1:14" ht="15" customHeight="1">
      <c r="A38" s="12"/>
      <c r="B38" s="34" t="s">
        <v>250</v>
      </c>
      <c r="C38" s="35">
        <v>249</v>
      </c>
      <c r="D38" s="35">
        <v>17</v>
      </c>
      <c r="E38" s="36">
        <f t="shared" si="0"/>
        <v>-93.172690763052216</v>
      </c>
      <c r="F38" s="36">
        <f t="shared" si="2"/>
        <v>0.16455328622592197</v>
      </c>
      <c r="G38" s="35">
        <v>847</v>
      </c>
      <c r="H38" s="35">
        <v>76</v>
      </c>
      <c r="I38" s="36">
        <f t="shared" si="1"/>
        <v>-91.027154663518289</v>
      </c>
      <c r="J38" s="36">
        <f t="shared" si="3"/>
        <v>0.18257819631960795</v>
      </c>
      <c r="K38" s="81"/>
      <c r="L38" s="35">
        <v>5019</v>
      </c>
      <c r="M38" s="36">
        <f t="shared" si="4"/>
        <v>1.3498539608087827</v>
      </c>
      <c r="N38" s="15"/>
    </row>
    <row r="39" spans="1:14" ht="15" customHeight="1">
      <c r="A39" s="12"/>
      <c r="B39" s="34" t="s">
        <v>251</v>
      </c>
      <c r="C39" s="35">
        <v>783</v>
      </c>
      <c r="D39" s="35">
        <v>151</v>
      </c>
      <c r="E39" s="36">
        <f t="shared" si="0"/>
        <v>-80.715197956577271</v>
      </c>
      <c r="F39" s="36">
        <f t="shared" si="2"/>
        <v>1.4616203658890716</v>
      </c>
      <c r="G39" s="35">
        <v>3208</v>
      </c>
      <c r="H39" s="35">
        <v>624</v>
      </c>
      <c r="I39" s="36">
        <f t="shared" si="1"/>
        <v>-80.548628428927685</v>
      </c>
      <c r="J39" s="36">
        <f t="shared" si="3"/>
        <v>1.4990630855715179</v>
      </c>
      <c r="K39" s="81"/>
      <c r="L39" s="35">
        <v>24666</v>
      </c>
      <c r="M39" s="36">
        <f t="shared" si="4"/>
        <v>6.6338907745187159</v>
      </c>
      <c r="N39" s="15"/>
    </row>
    <row r="40" spans="1:14" ht="15" customHeight="1">
      <c r="A40" s="12"/>
      <c r="B40" s="34" t="s">
        <v>71</v>
      </c>
      <c r="C40" s="35">
        <v>3802</v>
      </c>
      <c r="D40" s="35">
        <v>3777</v>
      </c>
      <c r="E40" s="36">
        <f t="shared" si="0"/>
        <v>-0.6575486586007373</v>
      </c>
      <c r="F40" s="36">
        <f t="shared" si="2"/>
        <v>36.559868357371016</v>
      </c>
      <c r="G40" s="35">
        <v>14311</v>
      </c>
      <c r="H40" s="35">
        <v>14707</v>
      </c>
      <c r="I40" s="36">
        <f t="shared" si="1"/>
        <v>2.7671022290545633</v>
      </c>
      <c r="J40" s="36">
        <f t="shared" si="3"/>
        <v>35.33128333253255</v>
      </c>
      <c r="K40" s="81"/>
      <c r="L40" s="35">
        <v>130521</v>
      </c>
      <c r="M40" s="36">
        <f t="shared" si="4"/>
        <v>35.103464598271195</v>
      </c>
      <c r="N40" s="15"/>
    </row>
    <row r="41" spans="1:14" ht="15.75">
      <c r="A41" s="12"/>
      <c r="B41" s="40" t="s">
        <v>70</v>
      </c>
      <c r="C41" s="42">
        <f>SUM(C16:C40)</f>
        <v>10068</v>
      </c>
      <c r="D41" s="42">
        <f>SUM(D16:D40)</f>
        <v>10331</v>
      </c>
      <c r="E41" s="38">
        <f t="shared" si="0"/>
        <v>2.6122367898291587</v>
      </c>
      <c r="F41" s="38">
        <v>100</v>
      </c>
      <c r="G41" s="42">
        <f>SUM(G16:G40)</f>
        <v>40556</v>
      </c>
      <c r="H41" s="42">
        <f>SUM(H16:H40)</f>
        <v>41626</v>
      </c>
      <c r="I41" s="38">
        <f t="shared" si="1"/>
        <v>2.6383272512082057</v>
      </c>
      <c r="J41" s="38">
        <v>100</v>
      </c>
      <c r="K41" s="4"/>
      <c r="L41" s="37">
        <f>SUM(L16:L40)</f>
        <v>371818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257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1046</v>
      </c>
      <c r="D16" s="35">
        <v>1103</v>
      </c>
      <c r="E16" s="36">
        <f t="shared" ref="E16:I23" si="0">IF(ISBLANK(D16),"",(IFERROR(((D16/C16-1)*100),"")))</f>
        <v>5.4493307839388105</v>
      </c>
      <c r="F16" s="36">
        <f>+(D16*100)/$D$23</f>
        <v>10.676604394540703</v>
      </c>
      <c r="G16" s="35">
        <v>3836</v>
      </c>
      <c r="H16" s="35">
        <v>4480</v>
      </c>
      <c r="I16" s="36">
        <f t="shared" si="0"/>
        <v>16.788321167883204</v>
      </c>
      <c r="J16" s="36">
        <f>+(H16*100)/$H$23</f>
        <v>10.762504204103205</v>
      </c>
      <c r="K16" s="81"/>
      <c r="L16" s="35">
        <v>32228</v>
      </c>
      <c r="M16" s="36">
        <f>+(L16*100)/$L$23</f>
        <v>8.6676815000887526</v>
      </c>
      <c r="N16" s="15"/>
    </row>
    <row r="17" spans="1:14" ht="15.75">
      <c r="A17" s="12"/>
      <c r="B17" s="34" t="s">
        <v>60</v>
      </c>
      <c r="C17" s="35">
        <v>4019</v>
      </c>
      <c r="D17" s="35">
        <v>4205</v>
      </c>
      <c r="E17" s="36">
        <f t="shared" si="0"/>
        <v>4.62801691963175</v>
      </c>
      <c r="F17" s="36">
        <f t="shared" ref="F17:F22" si="1">+(D17*100)/$D$23</f>
        <v>40.70273932823541</v>
      </c>
      <c r="G17" s="35">
        <v>16051</v>
      </c>
      <c r="H17" s="35">
        <v>17303</v>
      </c>
      <c r="I17" s="36">
        <f t="shared" si="0"/>
        <v>7.8001370631113343</v>
      </c>
      <c r="J17" s="36">
        <f t="shared" ref="J17:J22" si="2">+(H17*100)/$H$23</f>
        <v>41.567770143660212</v>
      </c>
      <c r="K17" s="81"/>
      <c r="L17" s="35">
        <v>140216</v>
      </c>
      <c r="M17" s="36">
        <f t="shared" ref="M17:M22" si="3">+(L17*100)/$L$23</f>
        <v>37.710923086025957</v>
      </c>
      <c r="N17" s="15"/>
    </row>
    <row r="18" spans="1:14" ht="15.75">
      <c r="A18" s="12"/>
      <c r="B18" s="34" t="s">
        <v>80</v>
      </c>
      <c r="C18" s="35">
        <v>1651</v>
      </c>
      <c r="D18" s="35">
        <v>1601</v>
      </c>
      <c r="E18" s="36">
        <f t="shared" si="0"/>
        <v>-3.0284675953967333</v>
      </c>
      <c r="F18" s="36">
        <f t="shared" si="1"/>
        <v>15.497047720453006</v>
      </c>
      <c r="G18" s="35">
        <v>6886</v>
      </c>
      <c r="H18" s="35">
        <v>6235</v>
      </c>
      <c r="I18" s="36">
        <f t="shared" si="0"/>
        <v>-9.4539645657856557</v>
      </c>
      <c r="J18" s="36">
        <f t="shared" si="2"/>
        <v>14.978619132273099</v>
      </c>
      <c r="K18" s="81"/>
      <c r="L18" s="35">
        <v>63601</v>
      </c>
      <c r="M18" s="36">
        <f t="shared" si="3"/>
        <v>17.105411787487427</v>
      </c>
      <c r="N18" s="15"/>
    </row>
    <row r="19" spans="1:14" ht="15.75">
      <c r="A19" s="12"/>
      <c r="B19" s="34" t="s">
        <v>81</v>
      </c>
      <c r="C19" s="35">
        <v>572</v>
      </c>
      <c r="D19" s="35">
        <v>530</v>
      </c>
      <c r="E19" s="36">
        <f t="shared" si="0"/>
        <v>-7.3426573426573434</v>
      </c>
      <c r="F19" s="36">
        <f t="shared" si="1"/>
        <v>5.1301906882199209</v>
      </c>
      <c r="G19" s="35">
        <v>2464</v>
      </c>
      <c r="H19" s="35">
        <v>2118</v>
      </c>
      <c r="I19" s="36">
        <f t="shared" si="0"/>
        <v>-14.042207792207794</v>
      </c>
      <c r="J19" s="36">
        <f t="shared" si="2"/>
        <v>5.0881660500648636</v>
      </c>
      <c r="K19" s="81"/>
      <c r="L19" s="35">
        <v>23283</v>
      </c>
      <c r="M19" s="36">
        <f t="shared" si="3"/>
        <v>6.2619346024130085</v>
      </c>
      <c r="N19" s="15"/>
    </row>
    <row r="20" spans="1:14" ht="15.75">
      <c r="A20" s="12"/>
      <c r="B20" s="34" t="s">
        <v>59</v>
      </c>
      <c r="C20" s="35">
        <v>635</v>
      </c>
      <c r="D20" s="35">
        <v>637</v>
      </c>
      <c r="E20" s="36">
        <f t="shared" si="0"/>
        <v>0.31496062992126816</v>
      </c>
      <c r="F20" s="36">
        <f t="shared" si="1"/>
        <v>6.1659084309360175</v>
      </c>
      <c r="G20" s="35">
        <v>2955</v>
      </c>
      <c r="H20" s="35">
        <v>2445</v>
      </c>
      <c r="I20" s="36">
        <f t="shared" si="0"/>
        <v>-17.25888324873096</v>
      </c>
      <c r="J20" s="36">
        <f t="shared" si="2"/>
        <v>5.8737327631768608</v>
      </c>
      <c r="K20" s="81"/>
      <c r="L20" s="35">
        <v>29724</v>
      </c>
      <c r="M20" s="36">
        <f t="shared" si="3"/>
        <v>7.9942337380116077</v>
      </c>
      <c r="N20" s="15"/>
    </row>
    <row r="21" spans="1:14" ht="15.75">
      <c r="A21" s="12"/>
      <c r="B21" s="34" t="s">
        <v>86</v>
      </c>
      <c r="C21" s="35">
        <v>46</v>
      </c>
      <c r="D21" s="35">
        <v>41</v>
      </c>
      <c r="E21" s="36">
        <f t="shared" si="0"/>
        <v>-10.869565217391308</v>
      </c>
      <c r="F21" s="36">
        <f t="shared" si="1"/>
        <v>0.39686380795663539</v>
      </c>
      <c r="G21" s="35">
        <v>245</v>
      </c>
      <c r="H21" s="35">
        <v>206</v>
      </c>
      <c r="I21" s="36">
        <f t="shared" si="0"/>
        <v>-15.918367346938778</v>
      </c>
      <c r="J21" s="36">
        <f t="shared" si="2"/>
        <v>0.49488300581367417</v>
      </c>
      <c r="K21" s="81"/>
      <c r="L21" s="35">
        <v>2906</v>
      </c>
      <c r="M21" s="36">
        <f t="shared" si="3"/>
        <v>0.78156517435949846</v>
      </c>
      <c r="N21" s="15"/>
    </row>
    <row r="22" spans="1:14" ht="15.75">
      <c r="A22" s="12"/>
      <c r="B22" s="34" t="s">
        <v>252</v>
      </c>
      <c r="C22" s="35">
        <v>2099</v>
      </c>
      <c r="D22" s="35">
        <v>2214</v>
      </c>
      <c r="E22" s="36">
        <f t="shared" si="0"/>
        <v>5.4787994282991859</v>
      </c>
      <c r="F22" s="36">
        <f t="shared" si="1"/>
        <v>21.430645629658311</v>
      </c>
      <c r="G22" s="35">
        <v>8119</v>
      </c>
      <c r="H22" s="35">
        <v>8839</v>
      </c>
      <c r="I22" s="36">
        <f t="shared" si="0"/>
        <v>8.8680872028574989</v>
      </c>
      <c r="J22" s="36">
        <f t="shared" si="2"/>
        <v>21.234324700908086</v>
      </c>
      <c r="K22" s="81"/>
      <c r="L22" s="35">
        <v>79860</v>
      </c>
      <c r="M22" s="36">
        <f t="shared" si="3"/>
        <v>21.478250111613747</v>
      </c>
      <c r="N22" s="15"/>
    </row>
    <row r="23" spans="1:14" ht="15.75">
      <c r="A23" s="12"/>
      <c r="B23" s="40" t="s">
        <v>70</v>
      </c>
      <c r="C23" s="37">
        <f>SUM(C16:C22)</f>
        <v>10068</v>
      </c>
      <c r="D23" s="37">
        <f>SUM(D16:D22)</f>
        <v>10331</v>
      </c>
      <c r="E23" s="38">
        <f t="shared" si="0"/>
        <v>2.6122367898291587</v>
      </c>
      <c r="F23" s="38">
        <f>SUM(F16:F22)</f>
        <v>100.00000000000001</v>
      </c>
      <c r="G23" s="37">
        <f>SUM(G16:G22)</f>
        <v>40556</v>
      </c>
      <c r="H23" s="37">
        <f>SUM(H16:H22)</f>
        <v>41626</v>
      </c>
      <c r="I23" s="38">
        <f t="shared" si="0"/>
        <v>2.6383272512082057</v>
      </c>
      <c r="J23" s="38">
        <f>SUM(J16:J22)</f>
        <v>100.00000000000001</v>
      </c>
      <c r="K23" s="4"/>
      <c r="L23" s="37">
        <f>SUM(L16:L22)</f>
        <v>371818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259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3881</v>
      </c>
      <c r="D16" s="35">
        <v>3846</v>
      </c>
      <c r="E16" s="36">
        <f t="shared" ref="E16:E22" si="0">IF(ISBLANK(D16),"",(IFERROR(((D16/C16-1)*100),"")))</f>
        <v>-0.90182942540582012</v>
      </c>
      <c r="F16" s="36">
        <f>+(D16*100)/$D$22</f>
        <v>37.227761107346822</v>
      </c>
      <c r="G16" s="35">
        <v>14699</v>
      </c>
      <c r="H16" s="35">
        <v>15043</v>
      </c>
      <c r="I16" s="36">
        <f t="shared" ref="I16:I22" si="1">IF(ISBLANK(H16),"",(IFERROR(((H16/G16-1)*100),"")))</f>
        <v>2.3402952581808245</v>
      </c>
      <c r="J16" s="36">
        <f>+(H16*100)/$H$22</f>
        <v>36.138471147840292</v>
      </c>
      <c r="K16" s="81"/>
      <c r="L16" s="35">
        <v>134548</v>
      </c>
      <c r="M16" s="36">
        <f>+(L16*100)/$L$22</f>
        <v>36.186521362602136</v>
      </c>
      <c r="N16" s="15"/>
    </row>
    <row r="17" spans="1:14" ht="15.75">
      <c r="A17" s="12"/>
      <c r="B17" s="34" t="s">
        <v>298</v>
      </c>
      <c r="C17" s="35">
        <v>3404</v>
      </c>
      <c r="D17" s="35">
        <v>3430</v>
      </c>
      <c r="E17" s="36">
        <f t="shared" si="0"/>
        <v>0.76380728554641397</v>
      </c>
      <c r="F17" s="36">
        <f t="shared" ref="F17:F21" si="2">+(D17*100)/$D$22</f>
        <v>33.201045397347791</v>
      </c>
      <c r="G17" s="35">
        <v>14238</v>
      </c>
      <c r="H17" s="35">
        <v>13817</v>
      </c>
      <c r="I17" s="36">
        <f t="shared" si="1"/>
        <v>-2.956875965725525</v>
      </c>
      <c r="J17" s="36">
        <f t="shared" ref="J17:J21" si="3">+(H17*100)/$H$22</f>
        <v>33.193196559842406</v>
      </c>
      <c r="K17" s="81"/>
      <c r="L17" s="35">
        <v>134590</v>
      </c>
      <c r="M17" s="36">
        <f t="shared" ref="M17:M21" si="4">+(L17*100)/$L$22</f>
        <v>36.197817211646559</v>
      </c>
      <c r="N17" s="15"/>
    </row>
    <row r="18" spans="1:14" ht="15.75">
      <c r="A18" s="12"/>
      <c r="B18" s="34" t="s">
        <v>260</v>
      </c>
      <c r="C18" s="35">
        <v>1088</v>
      </c>
      <c r="D18" s="35">
        <v>1206</v>
      </c>
      <c r="E18" s="36">
        <f t="shared" si="0"/>
        <v>10.845588235294112</v>
      </c>
      <c r="F18" s="36">
        <f t="shared" si="2"/>
        <v>11.673603716968348</v>
      </c>
      <c r="G18" s="35">
        <v>4493</v>
      </c>
      <c r="H18" s="35">
        <v>4929</v>
      </c>
      <c r="I18" s="36">
        <f t="shared" si="1"/>
        <v>9.7039839750723278</v>
      </c>
      <c r="J18" s="36">
        <f t="shared" si="3"/>
        <v>11.841156969201942</v>
      </c>
      <c r="K18" s="81"/>
      <c r="L18" s="35">
        <v>40722</v>
      </c>
      <c r="M18" s="36">
        <f t="shared" si="4"/>
        <v>10.952132494930316</v>
      </c>
      <c r="N18" s="15"/>
    </row>
    <row r="19" spans="1:14" ht="15.75">
      <c r="A19" s="12"/>
      <c r="B19" s="34" t="s">
        <v>261</v>
      </c>
      <c r="C19" s="35">
        <v>874</v>
      </c>
      <c r="D19" s="35">
        <v>964</v>
      </c>
      <c r="E19" s="36">
        <f t="shared" si="0"/>
        <v>10.297482837528605</v>
      </c>
      <c r="F19" s="36">
        <f t="shared" si="2"/>
        <v>9.3311392895169885</v>
      </c>
      <c r="G19" s="35">
        <v>3781</v>
      </c>
      <c r="H19" s="35">
        <v>4126</v>
      </c>
      <c r="I19" s="36">
        <f t="shared" si="1"/>
        <v>9.1245702195186453</v>
      </c>
      <c r="J19" s="36">
        <f t="shared" si="3"/>
        <v>9.9120741844039788</v>
      </c>
      <c r="K19" s="81"/>
      <c r="L19" s="35">
        <v>33013</v>
      </c>
      <c r="M19" s="36">
        <f t="shared" si="4"/>
        <v>8.8788062977047915</v>
      </c>
      <c r="N19" s="15"/>
    </row>
    <row r="20" spans="1:14" ht="15.75">
      <c r="A20" s="12"/>
      <c r="B20" s="34" t="s">
        <v>262</v>
      </c>
      <c r="C20" s="35">
        <v>377</v>
      </c>
      <c r="D20" s="35">
        <v>388</v>
      </c>
      <c r="E20" s="36">
        <f t="shared" si="0"/>
        <v>2.917771883289122</v>
      </c>
      <c r="F20" s="36">
        <f t="shared" si="2"/>
        <v>3.7556867679798662</v>
      </c>
      <c r="G20" s="35">
        <v>1379</v>
      </c>
      <c r="H20" s="35">
        <v>1540</v>
      </c>
      <c r="I20" s="36">
        <f t="shared" si="1"/>
        <v>11.675126903553302</v>
      </c>
      <c r="J20" s="36">
        <f t="shared" si="3"/>
        <v>3.6996108201604767</v>
      </c>
      <c r="K20" s="81"/>
      <c r="L20" s="35">
        <v>12018</v>
      </c>
      <c r="M20" s="36">
        <f t="shared" si="4"/>
        <v>3.2322265194261708</v>
      </c>
      <c r="N20" s="15"/>
    </row>
    <row r="21" spans="1:14" ht="15.75">
      <c r="A21" s="12"/>
      <c r="B21" s="34" t="s">
        <v>263</v>
      </c>
      <c r="C21" s="35">
        <v>444</v>
      </c>
      <c r="D21" s="35">
        <v>497</v>
      </c>
      <c r="E21" s="36">
        <f t="shared" si="0"/>
        <v>11.936936936936938</v>
      </c>
      <c r="F21" s="36">
        <f t="shared" si="2"/>
        <v>4.8107637208401899</v>
      </c>
      <c r="G21" s="35">
        <v>1966</v>
      </c>
      <c r="H21" s="35">
        <v>2171</v>
      </c>
      <c r="I21" s="36">
        <f t="shared" si="1"/>
        <v>10.427263479145466</v>
      </c>
      <c r="J21" s="36">
        <f t="shared" si="3"/>
        <v>5.2154903185509056</v>
      </c>
      <c r="K21" s="81"/>
      <c r="L21" s="35">
        <v>16927</v>
      </c>
      <c r="M21" s="36">
        <f t="shared" si="4"/>
        <v>4.5524961136900313</v>
      </c>
      <c r="N21" s="15"/>
    </row>
    <row r="22" spans="1:14" ht="15.75">
      <c r="A22" s="12"/>
      <c r="B22" s="40" t="s">
        <v>70</v>
      </c>
      <c r="C22" s="37">
        <f>SUM(C16:C21)</f>
        <v>10068</v>
      </c>
      <c r="D22" s="37">
        <f>SUM(D16:D21)</f>
        <v>10331</v>
      </c>
      <c r="E22" s="38">
        <f t="shared" si="0"/>
        <v>2.6122367898291587</v>
      </c>
      <c r="F22" s="37">
        <f>SUM(F16:F21)</f>
        <v>100</v>
      </c>
      <c r="G22" s="37">
        <f>SUM(G16:G21)</f>
        <v>40556</v>
      </c>
      <c r="H22" s="37">
        <f>SUM(H16:H21)</f>
        <v>41626</v>
      </c>
      <c r="I22" s="38">
        <f t="shared" si="1"/>
        <v>2.6383272512082057</v>
      </c>
      <c r="J22" s="37">
        <f>SUM(J16:J21)</f>
        <v>100</v>
      </c>
      <c r="K22" s="4"/>
      <c r="L22" s="37">
        <f>SUM(L16:L21)</f>
        <v>371818</v>
      </c>
      <c r="M22" s="37">
        <f>SUM(M16:M21)</f>
        <v>99.999999999999986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66</v>
      </c>
      <c r="D16" s="35">
        <v>52</v>
      </c>
      <c r="E16" s="36">
        <f t="shared" ref="E16:E22" si="0">IF(ISBLANK(D16),"",(IFERROR(((D16/C16-1)*100),"")))</f>
        <v>-21.212121212121215</v>
      </c>
      <c r="F16" s="36">
        <f>+(D16*100)/$D$22</f>
        <v>0.50333946374987903</v>
      </c>
      <c r="G16" s="35">
        <v>288</v>
      </c>
      <c r="H16" s="35">
        <v>328</v>
      </c>
      <c r="I16" s="36">
        <f t="shared" ref="I16:I22" si="1">IF(ISBLANK(H16),"",(IFERROR(((H16/G16-1)*100),"")))</f>
        <v>13.888888888888884</v>
      </c>
      <c r="J16" s="36">
        <f>+(H16*100)/$H$22</f>
        <v>0.78796905780041315</v>
      </c>
      <c r="K16" s="81"/>
      <c r="L16" s="35">
        <v>2072</v>
      </c>
      <c r="M16" s="36">
        <f>+(L16*100)/$L$22</f>
        <v>0.55726188619163142</v>
      </c>
      <c r="N16" s="15"/>
    </row>
    <row r="17" spans="1:14" ht="15.75">
      <c r="A17" s="12"/>
      <c r="B17" s="34" t="s">
        <v>82</v>
      </c>
      <c r="C17" s="35">
        <v>4421</v>
      </c>
      <c r="D17" s="35">
        <v>4241</v>
      </c>
      <c r="E17" s="36">
        <f t="shared" si="0"/>
        <v>-4.0714770413933454</v>
      </c>
      <c r="F17" s="36">
        <f t="shared" ref="F17:F21" si="2">+(D17*100)/$D$22</f>
        <v>41.051205110831475</v>
      </c>
      <c r="G17" s="35">
        <v>19356</v>
      </c>
      <c r="H17" s="35">
        <v>17141</v>
      </c>
      <c r="I17" s="36">
        <f t="shared" si="1"/>
        <v>-11.443480057863198</v>
      </c>
      <c r="J17" s="36">
        <f t="shared" ref="J17:J21" si="3">+(H17*100)/$H$22</f>
        <v>41.17859030413684</v>
      </c>
      <c r="K17" s="81"/>
      <c r="L17" s="35">
        <v>156980</v>
      </c>
      <c r="M17" s="36">
        <f t="shared" ref="M17:M21" si="4">+(L17*100)/$L$22</f>
        <v>42.219580547472148</v>
      </c>
      <c r="N17" s="15"/>
    </row>
    <row r="18" spans="1:14" ht="15.75">
      <c r="A18" s="12"/>
      <c r="B18" s="34" t="s">
        <v>88</v>
      </c>
      <c r="C18" s="35">
        <v>311</v>
      </c>
      <c r="D18" s="35">
        <v>203</v>
      </c>
      <c r="E18" s="36">
        <f t="shared" si="0"/>
        <v>-34.726688102893888</v>
      </c>
      <c r="F18" s="36">
        <f t="shared" si="2"/>
        <v>1.9649598296389508</v>
      </c>
      <c r="G18" s="35">
        <v>1436</v>
      </c>
      <c r="H18" s="35">
        <v>878</v>
      </c>
      <c r="I18" s="36">
        <f t="shared" si="1"/>
        <v>-38.857938718662957</v>
      </c>
      <c r="J18" s="36">
        <f t="shared" si="3"/>
        <v>2.1092586364291548</v>
      </c>
      <c r="K18" s="81"/>
      <c r="L18" s="35">
        <v>12133</v>
      </c>
      <c r="M18" s="36">
        <f t="shared" si="4"/>
        <v>3.2631556299049533</v>
      </c>
      <c r="N18" s="15"/>
    </row>
    <row r="19" spans="1:14" ht="15.75">
      <c r="A19" s="12"/>
      <c r="B19" s="34" t="s">
        <v>89</v>
      </c>
      <c r="C19" s="35">
        <v>63</v>
      </c>
      <c r="D19" s="35">
        <v>61</v>
      </c>
      <c r="E19" s="36">
        <f t="shared" si="0"/>
        <v>-3.1746031746031744</v>
      </c>
      <c r="F19" s="36">
        <f t="shared" si="2"/>
        <v>0.59045590939889647</v>
      </c>
      <c r="G19" s="35">
        <v>304</v>
      </c>
      <c r="H19" s="35">
        <v>211</v>
      </c>
      <c r="I19" s="36">
        <f t="shared" si="1"/>
        <v>-30.592105263157897</v>
      </c>
      <c r="J19" s="36">
        <f t="shared" si="3"/>
        <v>0.50689472925575363</v>
      </c>
      <c r="K19" s="81"/>
      <c r="L19" s="35">
        <v>2264</v>
      </c>
      <c r="M19" s="36">
        <f t="shared" si="4"/>
        <v>0.60890005325185981</v>
      </c>
      <c r="N19" s="15"/>
    </row>
    <row r="20" spans="1:14" ht="15.75">
      <c r="A20" s="12"/>
      <c r="B20" s="34" t="s">
        <v>90</v>
      </c>
      <c r="C20" s="35">
        <v>4372</v>
      </c>
      <c r="D20" s="35">
        <v>4815</v>
      </c>
      <c r="E20" s="36">
        <f t="shared" si="0"/>
        <v>10.132662397072266</v>
      </c>
      <c r="F20" s="36">
        <f t="shared" si="2"/>
        <v>46.607298422224375</v>
      </c>
      <c r="G20" s="35">
        <v>15392</v>
      </c>
      <c r="H20" s="35">
        <v>19178</v>
      </c>
      <c r="I20" s="36">
        <f t="shared" si="1"/>
        <v>24.597193347193347</v>
      </c>
      <c r="J20" s="36">
        <f t="shared" si="3"/>
        <v>46.072166434440014</v>
      </c>
      <c r="K20" s="81"/>
      <c r="L20" s="35">
        <v>179345</v>
      </c>
      <c r="M20" s="36">
        <f t="shared" si="4"/>
        <v>48.234620163628442</v>
      </c>
      <c r="N20" s="15"/>
    </row>
    <row r="21" spans="1:14" ht="15.75">
      <c r="A21" s="12"/>
      <c r="B21" s="34" t="s">
        <v>71</v>
      </c>
      <c r="C21" s="35">
        <v>835</v>
      </c>
      <c r="D21" s="35">
        <v>959</v>
      </c>
      <c r="E21" s="36">
        <f t="shared" si="0"/>
        <v>14.850299401197598</v>
      </c>
      <c r="F21" s="36">
        <f t="shared" si="2"/>
        <v>9.2827412641564226</v>
      </c>
      <c r="G21" s="35">
        <v>3780</v>
      </c>
      <c r="H21" s="35">
        <v>3890</v>
      </c>
      <c r="I21" s="36">
        <f t="shared" si="1"/>
        <v>2.9100529100529071</v>
      </c>
      <c r="J21" s="36">
        <f t="shared" si="3"/>
        <v>9.3451208379378272</v>
      </c>
      <c r="K21" s="81"/>
      <c r="L21" s="35">
        <v>19024</v>
      </c>
      <c r="M21" s="36">
        <f t="shared" si="4"/>
        <v>5.1164817195509631</v>
      </c>
      <c r="N21" s="15"/>
    </row>
    <row r="22" spans="1:14" ht="15.75">
      <c r="A22" s="12"/>
      <c r="B22" s="40" t="s">
        <v>70</v>
      </c>
      <c r="C22" s="42">
        <f>SUM(C16:C21)</f>
        <v>10068</v>
      </c>
      <c r="D22" s="42">
        <f>SUM(D16:D21)</f>
        <v>10331</v>
      </c>
      <c r="E22" s="38">
        <f t="shared" si="0"/>
        <v>2.6122367898291587</v>
      </c>
      <c r="F22" s="38">
        <v>100</v>
      </c>
      <c r="G22" s="42">
        <f>SUM(G16:G21)</f>
        <v>40556</v>
      </c>
      <c r="H22" s="42">
        <f>SUM(H16:H21)</f>
        <v>41626</v>
      </c>
      <c r="I22" s="38">
        <f t="shared" si="1"/>
        <v>2.6383272512082057</v>
      </c>
      <c r="J22" s="38">
        <v>100</v>
      </c>
      <c r="K22" s="4"/>
      <c r="L22" s="42">
        <f>SUM(L16:L21)</f>
        <v>371818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2018-06-07T14:34:35Z</dcterms:modified>
</cp:coreProperties>
</file>