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568DA506-9C81-45B7-AB64-A61AFA872772}" xr6:coauthVersionLast="31" xr6:coauthVersionMax="31" xr10:uidLastSave="{00000000-0000-0000-0000-000000000000}"/>
  <bookViews>
    <workbookView xWindow="0" yWindow="0" windowWidth="25200" windowHeight="11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E25" i="15" l="1"/>
  <c r="I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<sst xmlns="http://schemas.openxmlformats.org/spreadsheetml/2006/main" count="447" uniqueCount="317">
  <si>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</si>
  <si>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</si>
  <si>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</si>
  <si>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</si>
  <si>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</si>
  <si>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</si>
  <si>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</si>
  <si>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</si>
  <si>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</si>
  <si>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</si>
  <si>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</si>
  <si>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</si>
  <si>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</si>
  <si>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</si>
  <si>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</si>
  <si>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</si>
  <si>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</si>
  <si>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</si>
  <si>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</si>
  <si>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</si>
  <si>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</si>
  <si>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</si>
  <si>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</si>
  <si>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</si>
  <si>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</si>
  <si>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</si>
  <si>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</si>
  <si>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</si>
  <si>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</si>
  <si>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</si>
  <si>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</si>
  <si>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</si>
  <si>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</si>
  <si>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</si>
  <si>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</si>
  <si>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</si>
  <si>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</si>
  <si>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</si>
  <si>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</si>
  <si>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</si>
  <si>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</si>
  <si>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</si>
  <si>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</si>
  <si>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</si>
  <si>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</si>
  <si>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</si>
  <si>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</si>
  <si>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</si>
  <si>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</si>
  <si>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</si>
  <si>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</si>
  <si>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</si>
  <si>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</si>
  <si>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</si>
  <si>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</si>
  <si>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</si>
  <si>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</si>
  <si>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</si>
  <si>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</si>
  <si>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</si>
  <si>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</si>
  <si>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</si>
  <si>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</si>
  <si>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</si>
  <si>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</si>
  <si>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</si>
  <si>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</si>
  <si>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</si>
  <si>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</si>
  <si>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</si>
  <si>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</si>
  <si>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</si>
  <si>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</si>
  <si>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</si>
  <si>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</si>
  <si>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</si>
  <si>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</si>
  <si>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</si>
  <si>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</si>
  <si>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</si>
  <si>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</si>
  <si>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</si>
  <si>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</si>
  <si>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</si>
  <si>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</si>
  <si>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</si>
  <si>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</si>
  <si>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</si>
  <si>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</si>
  <si>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</si>
  <si>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</si>
  <si>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</si>
  <si>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</si>
  <si>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</si>
  <si>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</si>
  <si>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</si>
  <si>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</si>
  <si>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</si>
  <si>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</si>
  <si>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</si>
  <si>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</si>
  <si>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</si>
  <si>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</si>
  <si>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</si>
  <si>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</si>
  <si>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</si>
  <si>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</si>
  <si>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</si>
  <si>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</si>
  <si>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</si>
  <si>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</si>
  <si>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</si>
  <si>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</si>
  <si>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</si>
  <si>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</si>
  <si>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</si>
  <si>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</si>
  <si>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</si>
  <si>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</si>
  <si>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</si>
  <si>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</si>
  <si>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</si>
  <si>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</si>
  <si>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</si>
  <si>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</si>
  <si>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</si>
  <si>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</si>
  <si>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</si>
  <si>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</si>
  <si>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</si>
  <si>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</si>
  <si>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</si>
  <si>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</si>
  <si>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</si>
  <si>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</si>
  <si>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</si>
  <si>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</si>
  <si>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</si>
  <si>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</si>
  <si>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</si>
  <si>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</si>
  <si>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</si>
  <si>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</si>
  <si>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</si>
  <si>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</si>
  <si>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</si>
  <si>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</si>
  <si>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</si>
  <si>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</si>
  <si>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</si>
  <si>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</si>
  <si>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</si>
  <si>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</si>
  <si>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</si>
  <si>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</si>
  <si>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</si>
  <si>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</si>
  <si>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</si>
  <si>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</si>
  <si>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</si>
  <si>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</si>
  <si>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</si>
  <si>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</si>
  <si>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</si>
  <si>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</si>
  <si>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</si>
  <si>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</si>
  <si>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</si>
  <si>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</si>
  <si>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</si>
  <si>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</si>
  <si>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</si>
  <si>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</si>
  <si>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</si>
  <si>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</si>
  <si>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</si>
  <si>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</si>
  <si>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</si>
  <si>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</si>
  <si>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</si>
  <si>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</si>
  <si>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</si>
  <si>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</si>
  <si>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</si>
  <si>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</si>
  <si>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</si>
  <si>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</si>
  <si>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</si>
  <si>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</si>
  <si>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</si>
  <si>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</si>
  <si>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</si>
  <si>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</si>
  <si>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</si>
  <si>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</si>
  <si>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</si>
  <si>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</si>
  <si>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</si>
  <si>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</si>
  <si>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</si>
  <si>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</si>
  <si>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</si>
  <si>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</si>
  <si>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</si>
  <si>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</si>
  <si>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</si>
  <si>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</si>
  <si>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</si>
  <si>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</si>
  <si>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</si>
  <si>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</si>
  <si>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</si>
  <si>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</si>
  <si>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</si>
  <si>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</si>
  <si>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</si>
  <si>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</si>
  <si>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</si>
  <si>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</si>
  <si>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</si>
  <si>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</si>
  <si>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</si>
  <si>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</si>
  <si>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</si>
  <si>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</si>
  <si>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</si>
  <si>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</si>
  <si>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</si>
  <si>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</si>
  <si>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</si>
  <si>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</si>
  <si>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</si>
  <si>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</si>
  <si>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</si>
  <si>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</si>
  <si>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</si>
  <si>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</si>
  <si>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</si>
  <si>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</si>
  <si>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</si>
  <si>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</si>
  <si>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</si>
  <si>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</si>
  <si>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</si>
  <si>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</si>
  <si>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</si>
  <si>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</si>
  <si>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</si>
  <si>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</si>
  <si>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</si>
  <si>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</si>
  <si>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</si>
  <si>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</si>
  <si>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</si>
  <si>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</si>
  <si>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</si>
  <si>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</si>
  <si>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</si>
  <si>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</si>
  <si>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</si>
  <si>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</si>
  <si>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</si>
  <si>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</si>
  <si>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</si>
  <si>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</si>
  <si>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</si>
  <si>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</si>
  <si>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</si>
  <si>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</si>
  <si>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</si>
  <si>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</si>
  <si>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</si>
  <si>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</si>
  <si>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</si>
  <si>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</si>
  <si>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</si>
  <si>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</si>
  <si>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</si>
  <si>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</si>
  <si>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</si>
  <si>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</si>
  <si>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</si>
  <si>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</si>
  <si>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</si>
  <si>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</si>
  <si>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</si>
  <si>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</si>
  <si>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</si>
  <si>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</si>
  <si>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</si>
  <si>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</si>
  <si>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</si>
  <si>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</si>
  <si>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</si>
  <si>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</si>
  <si>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</si>
  <si>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</si>
  <si>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</si>
  <si>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</si>
  <si>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</si>
  <si>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</si>
  <si>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</si>
  <si>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</si>
  <si>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</si>
  <si>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</si>
  <si>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</si>
  <si>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</si>
  <si>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</si>
  <si>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*Esta información corresponde a 99 Prestadores que actualmente hacen uso del Sistema de Información</t>
  </si>
  <si>
    <t>Septiembre de 2018</t>
  </si>
  <si>
    <t>Octubre de 2018</t>
  </si>
  <si>
    <t>% Cambio   '18/'17</t>
  </si>
  <si>
    <t>Acumulado 2013-2018</t>
  </si>
  <si>
    <t>2013-2018</t>
  </si>
  <si>
    <t>Septiembre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</si>
  <si>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Septiembre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</si>
  <si>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Septiembre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</si>
</sst>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10319</c:v>
                </c:pt>
                <c:pt idx="1">
                  <c:v>10251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4518</c:v>
                </c:pt>
                <c:pt idx="1">
                  <c:v>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5801</c:v>
                </c:pt>
                <c:pt idx="1">
                  <c:v>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5058</c:v>
                </c:pt>
                <c:pt idx="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3747</c:v>
                </c:pt>
                <c:pt idx="1">
                  <c:v>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1228</c:v>
                </c:pt>
                <c:pt idx="1">
                  <c:v>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306</v>
      </c>
      <c r="C7" s="92"/>
      <c r="D7" s="92"/>
      <c r="E7" s="92"/>
      <c r="F7" s="92"/>
      <c r="G7" s="15"/>
    </row>
    <row r="8" spans="1:16" ht="15.75" customHeight="1">
      <c r="A8" s="12"/>
      <c r="B8" s="92" t="s">
        <v>307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284</v>
      </c>
      <c r="D14" s="4"/>
      <c r="E14" s="4"/>
      <c r="F14" s="4"/>
      <c r="G14" s="15"/>
    </row>
    <row r="15" spans="1:16" ht="15.75">
      <c r="A15" s="12"/>
      <c r="B15" s="24"/>
      <c r="C15" s="41" t="s">
        <v>285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297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308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310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63">
      <c r="A13" s="12"/>
      <c r="B13" s="30" t="s">
        <v>295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286</v>
      </c>
      <c r="C16" s="35">
        <v>55</v>
      </c>
      <c r="D16" s="35">
        <v>43</v>
      </c>
      <c r="E16" s="36">
        <f t="shared" ref="E16:E25" si="0">IF(ISBLANK(D16),"",(IFERROR(((D16/C16-1)*100),"")))</f>
        <v>-21.818181818181813</v>
      </c>
      <c r="F16" s="36">
        <f t="shared" ref="F16:F24" si="1">+(D16*100)/$D$25</f>
        <v>0.41947127109550286</v>
      </c>
      <c r="G16" s="35">
        <v>410</v>
      </c>
      <c r="H16" s="35">
        <v>389</v>
      </c>
      <c r="I16" s="36">
        <f t="shared" ref="I16:I25" si="2">IF(ISBLANK(H16),"",(IFERROR(((H16/G16-1)*100),"")))</f>
        <v>-5.1219512195121997</v>
      </c>
      <c r="J16" s="36">
        <f t="shared" ref="J16:J24" si="3">+(H16*100)/$H$25</f>
        <v>0.47882816346627277</v>
      </c>
      <c r="K16" s="81"/>
      <c r="L16" s="35">
        <v>1929</v>
      </c>
      <c r="M16" s="36">
        <f t="shared" ref="M16:M24" si="4">+(L16*100)/$L$25</f>
        <v>0.46885025958117016</v>
      </c>
      <c r="N16" s="15"/>
    </row>
    <row r="17" spans="1:14" ht="15.75">
      <c r="A17" s="12"/>
      <c r="B17" s="34" t="s">
        <v>287</v>
      </c>
      <c r="C17" s="35">
        <v>29</v>
      </c>
      <c r="D17" s="35">
        <v>20</v>
      </c>
      <c r="E17" s="36">
        <f t="shared" si="0"/>
        <v>-31.034482758620683</v>
      </c>
      <c r="F17" s="36">
        <f t="shared" si="1"/>
        <v>0.195102916788606</v>
      </c>
      <c r="G17" s="35">
        <v>244</v>
      </c>
      <c r="H17" s="35">
        <v>204</v>
      </c>
      <c r="I17" s="36">
        <f t="shared" si="2"/>
        <v>-16.393442622950815</v>
      </c>
      <c r="J17" s="36">
        <f t="shared" si="3"/>
        <v>0.25110782865583459</v>
      </c>
      <c r="K17" s="81"/>
      <c r="L17" s="35">
        <v>1330</v>
      </c>
      <c r="M17" s="36">
        <f t="shared" si="4"/>
        <v>0.32326119504559686</v>
      </c>
      <c r="N17" s="15"/>
    </row>
    <row r="18" spans="1:14" ht="15.75">
      <c r="A18" s="12"/>
      <c r="B18" s="34" t="s">
        <v>288</v>
      </c>
      <c r="C18" s="35">
        <v>132</v>
      </c>
      <c r="D18" s="35">
        <v>122</v>
      </c>
      <c r="E18" s="36">
        <f t="shared" si="0"/>
        <v>-7.5757575757575797</v>
      </c>
      <c r="F18" s="36">
        <f t="shared" si="1"/>
        <v>1.1901277924104965</v>
      </c>
      <c r="G18" s="35">
        <v>1295</v>
      </c>
      <c r="H18" s="35">
        <v>1129</v>
      </c>
      <c r="I18" s="36">
        <f t="shared" si="2"/>
        <v>-12.818532818532823</v>
      </c>
      <c r="J18" s="36">
        <f t="shared" si="3"/>
        <v>1.3897095027080255</v>
      </c>
      <c r="K18" s="81"/>
      <c r="L18" s="35">
        <v>6422</v>
      </c>
      <c r="M18" s="36">
        <f t="shared" si="4"/>
        <v>1.5608897703630247</v>
      </c>
      <c r="N18" s="15"/>
    </row>
    <row r="19" spans="1:14" ht="15.75">
      <c r="A19" s="12"/>
      <c r="B19" s="34" t="s">
        <v>289</v>
      </c>
      <c r="C19" s="35">
        <v>136</v>
      </c>
      <c r="D19" s="35">
        <v>115</v>
      </c>
      <c r="E19" s="36">
        <f t="shared" si="0"/>
        <v>-15.441176470588236</v>
      </c>
      <c r="F19" s="36">
        <f t="shared" si="1"/>
        <v>1.1218417715344844</v>
      </c>
      <c r="G19" s="35">
        <v>1146</v>
      </c>
      <c r="H19" s="35">
        <v>916</v>
      </c>
      <c r="I19" s="36">
        <f t="shared" si="2"/>
        <v>-20.069808027923209</v>
      </c>
      <c r="J19" s="36">
        <f t="shared" si="3"/>
        <v>1.1275233874938453</v>
      </c>
      <c r="K19" s="81"/>
      <c r="L19" s="35">
        <v>5515</v>
      </c>
      <c r="M19" s="36">
        <f t="shared" si="4"/>
        <v>1.3404402185537343</v>
      </c>
      <c r="N19" s="15"/>
    </row>
    <row r="20" spans="1:14" ht="15.75">
      <c r="A20" s="12"/>
      <c r="B20" s="34" t="s">
        <v>290</v>
      </c>
      <c r="C20" s="35">
        <v>169</v>
      </c>
      <c r="D20" s="35">
        <v>166</v>
      </c>
      <c r="E20" s="36">
        <f t="shared" si="0"/>
        <v>-1.7751479289940808</v>
      </c>
      <c r="F20" s="36">
        <f t="shared" si="1"/>
        <v>1.6193542093454296</v>
      </c>
      <c r="G20" s="35">
        <v>1700</v>
      </c>
      <c r="H20" s="35">
        <v>1384</v>
      </c>
      <c r="I20" s="36">
        <f t="shared" si="2"/>
        <v>-18.588235294117649</v>
      </c>
      <c r="J20" s="36">
        <f t="shared" si="3"/>
        <v>1.7035942885278188</v>
      </c>
      <c r="K20" s="81"/>
      <c r="L20" s="35">
        <v>9230</v>
      </c>
      <c r="M20" s="36">
        <f t="shared" si="4"/>
        <v>2.2433840829104201</v>
      </c>
      <c r="N20" s="15"/>
    </row>
    <row r="21" spans="1:14" ht="15" customHeight="1">
      <c r="A21" s="12"/>
      <c r="B21" s="34" t="s">
        <v>291</v>
      </c>
      <c r="C21" s="35">
        <v>559</v>
      </c>
      <c r="D21" s="35">
        <v>460</v>
      </c>
      <c r="E21" s="36">
        <f t="shared" si="0"/>
        <v>-17.710196779964228</v>
      </c>
      <c r="F21" s="36">
        <f t="shared" si="1"/>
        <v>4.4873670861379376</v>
      </c>
      <c r="G21" s="35">
        <v>4700</v>
      </c>
      <c r="H21" s="35">
        <v>4133</v>
      </c>
      <c r="I21" s="36">
        <f t="shared" si="2"/>
        <v>-12.063829787234038</v>
      </c>
      <c r="J21" s="36">
        <f t="shared" si="3"/>
        <v>5.0873953717380598</v>
      </c>
      <c r="K21" s="81"/>
      <c r="L21" s="35">
        <v>28275</v>
      </c>
      <c r="M21" s="36">
        <f t="shared" si="4"/>
        <v>6.8723385638453012</v>
      </c>
      <c r="N21" s="15"/>
    </row>
    <row r="22" spans="1:14" ht="15.75">
      <c r="A22" s="12"/>
      <c r="B22" s="34" t="s">
        <v>292</v>
      </c>
      <c r="C22" s="35">
        <v>457</v>
      </c>
      <c r="D22" s="35">
        <v>342</v>
      </c>
      <c r="E22" s="36">
        <f t="shared" si="0"/>
        <v>-25.164113785557984</v>
      </c>
      <c r="F22" s="36">
        <f t="shared" si="1"/>
        <v>3.3362598770851624</v>
      </c>
      <c r="G22" s="35">
        <v>3621</v>
      </c>
      <c r="H22" s="35">
        <v>3057</v>
      </c>
      <c r="I22" s="36">
        <f t="shared" si="2"/>
        <v>-15.575807787903894</v>
      </c>
      <c r="J22" s="36">
        <f t="shared" si="3"/>
        <v>3.7629246676514034</v>
      </c>
      <c r="K22" s="81"/>
      <c r="L22" s="35">
        <v>19862</v>
      </c>
      <c r="M22" s="36">
        <f t="shared" si="4"/>
        <v>4.8275292150343194</v>
      </c>
      <c r="N22" s="15"/>
    </row>
    <row r="23" spans="1:14" ht="15.75">
      <c r="A23" s="12"/>
      <c r="B23" s="34" t="s">
        <v>293</v>
      </c>
      <c r="C23" s="35">
        <v>21</v>
      </c>
      <c r="D23" s="35">
        <v>16</v>
      </c>
      <c r="E23" s="36">
        <f t="shared" si="0"/>
        <v>-23.809523809523814</v>
      </c>
      <c r="F23" s="36">
        <f t="shared" si="1"/>
        <v>0.15608233343088479</v>
      </c>
      <c r="G23" s="35">
        <v>170</v>
      </c>
      <c r="H23" s="35">
        <v>157</v>
      </c>
      <c r="I23" s="36">
        <f t="shared" si="2"/>
        <v>-7.6470588235294068</v>
      </c>
      <c r="J23" s="36">
        <f t="shared" si="3"/>
        <v>0.1932545544066962</v>
      </c>
      <c r="K23" s="81"/>
      <c r="L23" s="35">
        <v>968</v>
      </c>
      <c r="M23" s="36">
        <f t="shared" si="4"/>
        <v>0.23527581714596824</v>
      </c>
      <c r="N23" s="15"/>
    </row>
    <row r="24" spans="1:14" ht="15.75">
      <c r="A24" s="12"/>
      <c r="B24" s="34" t="s">
        <v>294</v>
      </c>
      <c r="C24" s="35">
        <v>8761</v>
      </c>
      <c r="D24" s="35">
        <v>8967</v>
      </c>
      <c r="E24" s="36">
        <f t="shared" si="0"/>
        <v>2.351329756877063</v>
      </c>
      <c r="F24" s="36">
        <f t="shared" si="1"/>
        <v>87.474392742171489</v>
      </c>
      <c r="G24" s="35">
        <v>67023</v>
      </c>
      <c r="H24" s="35">
        <v>69871</v>
      </c>
      <c r="I24" s="36">
        <f t="shared" si="2"/>
        <v>4.249287558002468</v>
      </c>
      <c r="J24" s="36">
        <f t="shared" si="3"/>
        <v>86.005662235352048</v>
      </c>
      <c r="K24" s="81"/>
      <c r="L24" s="35">
        <v>337901</v>
      </c>
      <c r="M24" s="36">
        <f t="shared" si="4"/>
        <v>82.128030877520459</v>
      </c>
      <c r="N24" s="15"/>
    </row>
    <row r="25" spans="1:14" ht="15.75">
      <c r="A25" s="12"/>
      <c r="B25" s="40" t="s">
        <v>70</v>
      </c>
      <c r="C25" s="37">
        <f>SUM(C16:C24)</f>
        <v>10319</v>
      </c>
      <c r="D25" s="37">
        <f>SUM(D16:D24)</f>
        <v>10251</v>
      </c>
      <c r="E25" s="38">
        <f t="shared" si="0"/>
        <v>-0.65897858319604596</v>
      </c>
      <c r="F25" s="37">
        <f>SUM(F16:F24)</f>
        <v>100</v>
      </c>
      <c r="G25" s="37">
        <f t="shared" ref="G25:H25" si="5">SUM(G16:G24)</f>
        <v>80309</v>
      </c>
      <c r="H25" s="37">
        <f t="shared" si="5"/>
        <v>81240</v>
      </c>
      <c r="I25" s="38">
        <f t="shared" si="2"/>
        <v>1.1592723106999214</v>
      </c>
      <c r="J25" s="37">
        <f>SUM(J16:J24)</f>
        <v>100</v>
      </c>
      <c r="K25" s="4"/>
      <c r="L25" s="37">
        <f t="shared" ref="L25:M25" si="6">SUM(L16:L24)</f>
        <v>411432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254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268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267</v>
      </c>
      <c r="D14" s="96"/>
      <c r="E14" s="94" t="s">
        <v>311</v>
      </c>
      <c r="F14" s="95" t="s">
        <v>312</v>
      </c>
      <c r="G14" s="69"/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2017</v>
      </c>
      <c r="D15" s="31">
        <v>2018</v>
      </c>
      <c r="E15" s="94"/>
      <c r="F15" s="95"/>
      <c r="G15" s="69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269</v>
      </c>
      <c r="C17" s="35">
        <v>5639</v>
      </c>
      <c r="D17" s="35">
        <v>4051</v>
      </c>
      <c r="E17" s="36">
        <f t="shared" ref="E17:E19" si="0">IF(ISBLANK(D17),"",(IFERROR(((D17/C17-1)*100),"")))</f>
        <v>-28.161021457705271</v>
      </c>
      <c r="F17" s="35">
        <v>334243</v>
      </c>
      <c r="G17" s="69"/>
      <c r="H17" s="35">
        <v>2475</v>
      </c>
      <c r="I17" s="35">
        <v>1839</v>
      </c>
      <c r="J17" s="36">
        <f t="shared" ref="J17:J19" si="1">IF(ISBLANK(I17),"",(IFERROR(((I17/H17-1)*100),"")))</f>
        <v>-25.696969696969695</v>
      </c>
      <c r="K17" s="35">
        <v>141396</v>
      </c>
      <c r="L17" s="32"/>
      <c r="M17" s="35">
        <v>3164</v>
      </c>
      <c r="N17" s="35">
        <v>2212</v>
      </c>
      <c r="O17" s="36">
        <f t="shared" ref="O17:O19" si="2">IF(ISBLANK(N17),"",(IFERROR(((N17/M17-1)*100),"")))</f>
        <v>-30.088495575221241</v>
      </c>
      <c r="P17" s="35">
        <v>192847</v>
      </c>
      <c r="Q17" s="76"/>
      <c r="R17" s="69"/>
      <c r="S17" s="73"/>
      <c r="T17" s="73"/>
    </row>
    <row r="18" spans="1:20" s="2" customFormat="1" ht="15.75">
      <c r="A18" s="22"/>
      <c r="B18" s="34" t="s">
        <v>270</v>
      </c>
      <c r="C18" s="35">
        <v>6295</v>
      </c>
      <c r="D18" s="35">
        <v>10272</v>
      </c>
      <c r="E18" s="36">
        <f t="shared" si="0"/>
        <v>63.17712470214456</v>
      </c>
      <c r="F18" s="35">
        <v>341343</v>
      </c>
      <c r="G18" s="69"/>
      <c r="H18" s="35">
        <v>2603</v>
      </c>
      <c r="I18" s="35">
        <v>4435</v>
      </c>
      <c r="J18" s="36">
        <f t="shared" si="1"/>
        <v>70.380330388013832</v>
      </c>
      <c r="K18" s="35">
        <v>144368</v>
      </c>
      <c r="L18" s="32"/>
      <c r="M18" s="35">
        <v>3692</v>
      </c>
      <c r="N18" s="35">
        <v>5837</v>
      </c>
      <c r="O18" s="36">
        <f t="shared" si="2"/>
        <v>58.098591549295776</v>
      </c>
      <c r="P18" s="35">
        <v>196975</v>
      </c>
      <c r="Q18" s="76"/>
      <c r="R18" s="69"/>
      <c r="S18" s="73"/>
      <c r="T18" s="73"/>
    </row>
    <row r="19" spans="1:20" s="2" customFormat="1" ht="15.75">
      <c r="A19" s="22"/>
      <c r="B19" s="34" t="s">
        <v>271</v>
      </c>
      <c r="C19" s="35">
        <v>10675</v>
      </c>
      <c r="D19" s="35">
        <v>9189</v>
      </c>
      <c r="E19" s="36">
        <f t="shared" si="0"/>
        <v>-13.920374707259953</v>
      </c>
      <c r="F19" s="35">
        <v>350532</v>
      </c>
      <c r="G19" s="69"/>
      <c r="H19" s="35">
        <v>4468</v>
      </c>
      <c r="I19" s="35">
        <v>4100</v>
      </c>
      <c r="J19" s="36">
        <f t="shared" si="1"/>
        <v>-8.2363473589973086</v>
      </c>
      <c r="K19" s="35">
        <v>148468</v>
      </c>
      <c r="L19" s="85"/>
      <c r="M19" s="35">
        <v>6207</v>
      </c>
      <c r="N19" s="35">
        <v>5089</v>
      </c>
      <c r="O19" s="36">
        <f t="shared" si="2"/>
        <v>-18.01192202352183</v>
      </c>
      <c r="P19" s="35">
        <v>202064</v>
      </c>
      <c r="Q19" s="76"/>
      <c r="R19" s="69"/>
      <c r="S19" s="73"/>
      <c r="T19" s="73"/>
    </row>
    <row r="20" spans="1:20" s="2" customFormat="1" ht="15.75">
      <c r="A20" s="22"/>
      <c r="B20" s="34" t="s">
        <v>272</v>
      </c>
      <c r="C20" s="35">
        <v>7879</v>
      </c>
      <c r="D20" s="35">
        <v>10955</v>
      </c>
      <c r="E20" s="36">
        <f>IF(ISBLANK(D20),"",(IFERROR(((D20/C20-1)*100),"")))</f>
        <v>39.040487371493839</v>
      </c>
      <c r="F20" s="35">
        <v>361487</v>
      </c>
      <c r="G20" s="69"/>
      <c r="H20" s="35">
        <v>3508</v>
      </c>
      <c r="I20" s="35">
        <v>4938</v>
      </c>
      <c r="J20" s="36">
        <f>IF(ISBLANK(I20),"",(IFERROR(((I20/H20-1)*100),"")))</f>
        <v>40.763968072976063</v>
      </c>
      <c r="K20" s="35">
        <v>153406</v>
      </c>
      <c r="L20" s="85"/>
      <c r="M20" s="35">
        <v>4371</v>
      </c>
      <c r="N20" s="35">
        <v>6017</v>
      </c>
      <c r="O20" s="36">
        <f>IF(ISBLANK(N20),"",(IFERROR(((N20/M20-1)*100),"")))</f>
        <v>37.657286662091053</v>
      </c>
      <c r="P20" s="35">
        <v>208081</v>
      </c>
      <c r="Q20" s="76"/>
      <c r="R20" s="69"/>
      <c r="S20" s="73"/>
      <c r="T20" s="73"/>
    </row>
    <row r="21" spans="1:20" s="2" customFormat="1" ht="15.75">
      <c r="A21" s="22"/>
      <c r="B21" s="34" t="s">
        <v>273</v>
      </c>
      <c r="C21" s="35">
        <v>10068</v>
      </c>
      <c r="D21" s="35">
        <v>10331</v>
      </c>
      <c r="E21" s="36">
        <f t="shared" ref="E21:E28" si="3">IF(ISBLANK(D21),"",(IFERROR(((D21/C21-1)*100),"")))</f>
        <v>2.6122367898291587</v>
      </c>
      <c r="F21" s="35">
        <v>371818</v>
      </c>
      <c r="G21" s="69"/>
      <c r="H21" s="35">
        <v>4701</v>
      </c>
      <c r="I21" s="35">
        <v>4538</v>
      </c>
      <c r="J21" s="36">
        <f t="shared" ref="J21:J28" si="4">IF(ISBLANK(I21),"",(IFERROR(((I21/H21-1)*100),"")))</f>
        <v>-3.4673473728993875</v>
      </c>
      <c r="K21" s="35">
        <v>157944</v>
      </c>
      <c r="L21" s="32"/>
      <c r="M21" s="35">
        <v>5367</v>
      </c>
      <c r="N21" s="35">
        <v>5793</v>
      </c>
      <c r="O21" s="36">
        <f t="shared" ref="O21:O28" si="5">IF(ISBLANK(N21),"",(IFERROR(((N21/M21-1)*100),"")))</f>
        <v>7.9373951928451758</v>
      </c>
      <c r="P21" s="35">
        <v>213874</v>
      </c>
      <c r="Q21" s="76"/>
      <c r="R21" s="69"/>
      <c r="S21" s="73"/>
      <c r="T21" s="73"/>
    </row>
    <row r="22" spans="1:20" s="2" customFormat="1" ht="15.75">
      <c r="A22" s="22"/>
      <c r="B22" s="34" t="s">
        <v>274</v>
      </c>
      <c r="C22" s="35">
        <v>10460</v>
      </c>
      <c r="D22" s="35">
        <v>8403</v>
      </c>
      <c r="E22" s="36">
        <f t="shared" si="3"/>
        <v>-19.665391969407263</v>
      </c>
      <c r="F22" s="35">
        <v>380221</v>
      </c>
      <c r="G22" s="69"/>
      <c r="H22" s="35">
        <v>4684</v>
      </c>
      <c r="I22" s="35">
        <v>3859</v>
      </c>
      <c r="J22" s="36">
        <f t="shared" si="4"/>
        <v>-17.613151152860805</v>
      </c>
      <c r="K22" s="35">
        <v>161803</v>
      </c>
      <c r="L22" s="32"/>
      <c r="M22" s="35">
        <v>5776</v>
      </c>
      <c r="N22" s="35">
        <v>4544</v>
      </c>
      <c r="O22" s="36">
        <f t="shared" si="5"/>
        <v>-21.32963988919667</v>
      </c>
      <c r="P22" s="35">
        <v>218418</v>
      </c>
      <c r="Q22" s="76"/>
      <c r="R22" s="69"/>
      <c r="S22" s="73"/>
      <c r="T22" s="73"/>
    </row>
    <row r="23" spans="1:20" s="2" customFormat="1" ht="15.75">
      <c r="A23" s="22"/>
      <c r="B23" s="34" t="s">
        <v>275</v>
      </c>
      <c r="C23" s="35">
        <v>9040</v>
      </c>
      <c r="D23" s="35">
        <v>9823</v>
      </c>
      <c r="E23" s="36">
        <f t="shared" si="3"/>
        <v>8.6615044247787552</v>
      </c>
      <c r="F23" s="35">
        <v>390044</v>
      </c>
      <c r="G23" s="69"/>
      <c r="H23" s="35">
        <v>3943</v>
      </c>
      <c r="I23" s="35">
        <v>4485</v>
      </c>
      <c r="J23" s="36">
        <f t="shared" si="4"/>
        <v>13.745878772508235</v>
      </c>
      <c r="K23" s="35">
        <v>166288</v>
      </c>
      <c r="L23" s="32"/>
      <c r="M23" s="35">
        <v>5097</v>
      </c>
      <c r="N23" s="35">
        <v>5338</v>
      </c>
      <c r="O23" s="36">
        <f t="shared" si="5"/>
        <v>4.7282715322738866</v>
      </c>
      <c r="P23" s="35">
        <v>223756</v>
      </c>
      <c r="Q23" s="76"/>
      <c r="R23" s="69"/>
      <c r="S23" s="73"/>
      <c r="T23" s="73"/>
    </row>
    <row r="24" spans="1:20" s="2" customFormat="1" ht="15.75">
      <c r="A24" s="22"/>
      <c r="B24" s="34" t="s">
        <v>276</v>
      </c>
      <c r="C24" s="35">
        <v>9934</v>
      </c>
      <c r="D24" s="35">
        <v>11137</v>
      </c>
      <c r="E24" s="36">
        <f t="shared" si="3"/>
        <v>12.109925508355147</v>
      </c>
      <c r="F24" s="35">
        <v>401181</v>
      </c>
      <c r="G24" s="69"/>
      <c r="H24" s="35">
        <v>4471</v>
      </c>
      <c r="I24" s="35">
        <v>4979</v>
      </c>
      <c r="J24" s="36">
        <f t="shared" si="4"/>
        <v>11.362111384477735</v>
      </c>
      <c r="K24" s="35">
        <v>171267</v>
      </c>
      <c r="L24" s="32"/>
      <c r="M24" s="35">
        <v>5463</v>
      </c>
      <c r="N24" s="35">
        <v>6158</v>
      </c>
      <c r="O24" s="36">
        <f t="shared" si="5"/>
        <v>12.721947647812559</v>
      </c>
      <c r="P24" s="35">
        <v>229914</v>
      </c>
      <c r="Q24" s="76"/>
      <c r="R24" s="69"/>
      <c r="S24" s="73"/>
      <c r="T24" s="73"/>
    </row>
    <row r="25" spans="1:20" s="2" customFormat="1" ht="15.75">
      <c r="A25" s="22"/>
      <c r="B25" s="34" t="s">
        <v>277</v>
      </c>
      <c r="C25" s="35">
        <v>10319</v>
      </c>
      <c r="D25" s="102">
        <v>10251</v>
      </c>
      <c r="E25" s="103">
        <f t="shared" si="3"/>
        <v>-0.65897858319604596</v>
      </c>
      <c r="F25" s="102">
        <v>411432</v>
      </c>
      <c r="G25" s="69"/>
      <c r="H25" s="35">
        <v>4518</v>
      </c>
      <c r="I25" s="102">
        <v>4547</v>
      </c>
      <c r="J25" s="103">
        <f t="shared" si="4"/>
        <v>0.64187693669766066</v>
      </c>
      <c r="K25" s="102">
        <v>175814</v>
      </c>
      <c r="L25" s="32"/>
      <c r="M25" s="35">
        <v>5801</v>
      </c>
      <c r="N25" s="102">
        <v>5704</v>
      </c>
      <c r="O25" s="103">
        <f t="shared" si="5"/>
        <v>-1.6721254956042042</v>
      </c>
      <c r="P25" s="102">
        <v>235618</v>
      </c>
      <c r="Q25" s="76"/>
      <c r="R25" s="69"/>
      <c r="S25" s="73"/>
      <c r="T25" s="73"/>
    </row>
    <row r="26" spans="1:20" s="2" customFormat="1" ht="15.75">
      <c r="A26" s="22"/>
      <c r="B26" s="34" t="s">
        <v>278</v>
      </c>
      <c r="C26" s="35">
        <v>10860</v>
      </c>
      <c r="D26" s="35"/>
      <c r="E26" s="36" t="str">
        <f t="shared" si="3"/>
        <v/>
      </c>
      <c r="F26" s="35"/>
      <c r="G26" s="69"/>
      <c r="H26" s="35">
        <v>4690</v>
      </c>
      <c r="I26" s="35"/>
      <c r="J26" s="36" t="str">
        <f t="shared" si="4"/>
        <v/>
      </c>
      <c r="K26" s="35"/>
      <c r="L26" s="32"/>
      <c r="M26" s="35">
        <v>6170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279</v>
      </c>
      <c r="C27" s="35">
        <v>10198</v>
      </c>
      <c r="D27" s="35"/>
      <c r="E27" s="36" t="str">
        <f t="shared" si="3"/>
        <v/>
      </c>
      <c r="F27" s="35"/>
      <c r="G27" s="69"/>
      <c r="H27" s="35">
        <v>4580</v>
      </c>
      <c r="I27" s="35"/>
      <c r="J27" s="36" t="str">
        <f t="shared" si="4"/>
        <v/>
      </c>
      <c r="K27" s="35"/>
      <c r="L27" s="32"/>
      <c r="M27" s="35">
        <v>5618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280</v>
      </c>
      <c r="C28" s="35">
        <v>6127</v>
      </c>
      <c r="D28" s="35"/>
      <c r="E28" s="36" t="str">
        <f t="shared" si="3"/>
        <v/>
      </c>
      <c r="F28" s="35"/>
      <c r="G28" s="69"/>
      <c r="H28" s="35">
        <v>2969</v>
      </c>
      <c r="I28" s="35"/>
      <c r="J28" s="36" t="str">
        <f t="shared" si="4"/>
        <v/>
      </c>
      <c r="K28" s="35"/>
      <c r="L28" s="32"/>
      <c r="M28" s="35">
        <v>3158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281</v>
      </c>
      <c r="C29" s="78">
        <f>SUM(C17:C28)</f>
        <v>107494</v>
      </c>
      <c r="D29" s="78">
        <f>SUM(D17:D28)</f>
        <v>84412</v>
      </c>
      <c r="E29" s="77"/>
      <c r="F29" s="78"/>
      <c r="G29" s="82"/>
      <c r="H29" s="78">
        <f>SUM(H17:H28)</f>
        <v>47610</v>
      </c>
      <c r="I29" s="78">
        <f>SUM(I17:I28)</f>
        <v>37720</v>
      </c>
      <c r="J29" s="77"/>
      <c r="K29" s="78"/>
      <c r="L29" s="82"/>
      <c r="M29" s="78">
        <f>SUM(M17:M28)</f>
        <v>59884</v>
      </c>
      <c r="N29" s="78">
        <f>SUM(N17:N28)</f>
        <v>46692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283</v>
      </c>
      <c r="C32" s="78">
        <f>SUM(C17:C25)</f>
        <v>80309</v>
      </c>
      <c r="D32" s="78">
        <f>SUM(D17:D25)</f>
        <v>84412</v>
      </c>
      <c r="E32" s="77">
        <f>(D32/C32-1)*100</f>
        <v>5.1090164240620517</v>
      </c>
      <c r="G32" s="21"/>
      <c r="H32" s="78">
        <f>SUM(H17:H25)</f>
        <v>35371</v>
      </c>
      <c r="I32" s="78">
        <f>SUM(I17:I25)</f>
        <v>37720</v>
      </c>
      <c r="J32" s="77">
        <f>(I32/H32-1)*100</f>
        <v>6.6410336151084159</v>
      </c>
      <c r="K32" s="21"/>
      <c r="L32" s="21"/>
      <c r="M32" s="78">
        <f>SUM(M17:M25)</f>
        <v>44938</v>
      </c>
      <c r="N32" s="78">
        <f>SUM(N17:N25)</f>
        <v>46692</v>
      </c>
      <c r="O32" s="77">
        <f>(N32/M32-1)*100</f>
        <v>3.9031554586318906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5.1090164240620517</v>
      </c>
      <c r="E33" s="21"/>
      <c r="F33" s="79"/>
      <c r="G33" s="21"/>
      <c r="H33" s="79"/>
      <c r="I33" s="77">
        <f>(I32/H32-1)*100</f>
        <v>6.6410336151084159</v>
      </c>
      <c r="J33" s="21"/>
      <c r="K33" s="21"/>
      <c r="L33" s="21"/>
      <c r="M33" s="79"/>
      <c r="N33" s="77">
        <f>(N32/M32-1)*100</f>
        <v>3.9031554586318906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C25</f>
        <v>10319</v>
      </c>
      <c r="E40" s="84">
        <f>D25</f>
        <v>10251</v>
      </c>
      <c r="F40" s="21"/>
      <c r="G40" s="21"/>
      <c r="H40" s="21" t="s">
        <v>301</v>
      </c>
      <c r="I40" s="84">
        <f>H25</f>
        <v>4518</v>
      </c>
      <c r="J40" s="84">
        <f>I25</f>
        <v>4547</v>
      </c>
      <c r="K40" s="21"/>
      <c r="L40" s="21"/>
      <c r="M40" s="21" t="s">
        <v>301</v>
      </c>
      <c r="N40" s="84">
        <f>M25</f>
        <v>5801</v>
      </c>
      <c r="O40" s="84">
        <f>N25</f>
        <v>5704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B25</f>
        <v xml:space="preserve">  Septiembre</v>
      </c>
      <c r="E41" s="21"/>
      <c r="F41" s="21"/>
      <c r="G41" s="21"/>
      <c r="H41" s="21" t="s">
        <v>302</v>
      </c>
      <c r="I41" s="21" t="str">
        <f>B25</f>
        <v xml:space="preserve">  Septiembre</v>
      </c>
      <c r="J41" s="21"/>
      <c r="K41" s="21"/>
      <c r="L41" s="21"/>
      <c r="M41" s="21" t="str">
        <f>B20</f>
        <v xml:space="preserve">  Abril</v>
      </c>
      <c r="N41" s="21" t="str">
        <f>B25</f>
        <v xml:space="preserve">  Septiembre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267</v>
      </c>
      <c r="D14" s="96"/>
      <c r="E14" s="94" t="s">
        <v>311</v>
      </c>
      <c r="F14" s="95" t="s">
        <v>312</v>
      </c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2017</v>
      </c>
      <c r="D15" s="31">
        <v>2018</v>
      </c>
      <c r="E15" s="94"/>
      <c r="F15" s="95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269</v>
      </c>
      <c r="C17" s="35">
        <v>2898</v>
      </c>
      <c r="D17" s="35">
        <v>2090</v>
      </c>
      <c r="E17" s="36">
        <f t="shared" ref="E17:E19" si="0">IF(ISBLANK(D17),"",(IFERROR(((D17/C17-1)*100),"")))</f>
        <v>-27.881297446514843</v>
      </c>
      <c r="F17" s="35">
        <v>163155</v>
      </c>
      <c r="G17" s="69"/>
      <c r="H17" s="35">
        <v>2051</v>
      </c>
      <c r="I17" s="35">
        <v>1506</v>
      </c>
      <c r="J17" s="36">
        <f t="shared" ref="J17:J19" si="1">IF(ISBLANK(I17),"",(IFERROR(((I17/H17-1)*100),"")))</f>
        <v>-26.572403705509508</v>
      </c>
      <c r="K17" s="35">
        <v>127013</v>
      </c>
      <c r="L17" s="32"/>
      <c r="M17" s="35">
        <v>622</v>
      </c>
      <c r="N17" s="35">
        <v>418</v>
      </c>
      <c r="O17" s="36">
        <f t="shared" ref="O17:O19" si="2">IF(ISBLANK(N17),"",(IFERROR(((N17/M17-1)*100),"")))</f>
        <v>-32.797427652733127</v>
      </c>
      <c r="P17" s="35">
        <v>41658</v>
      </c>
      <c r="Q17" s="76"/>
      <c r="R17" s="73"/>
      <c r="S17" s="73"/>
    </row>
    <row r="18" spans="1:19" s="2" customFormat="1" ht="15.75">
      <c r="A18" s="22"/>
      <c r="B18" s="34" t="s">
        <v>270</v>
      </c>
      <c r="C18" s="35">
        <v>3292</v>
      </c>
      <c r="D18" s="35">
        <v>4996</v>
      </c>
      <c r="E18" s="36">
        <f t="shared" si="0"/>
        <v>51.761846901579588</v>
      </c>
      <c r="F18" s="35">
        <v>166546</v>
      </c>
      <c r="G18" s="69"/>
      <c r="H18" s="35">
        <v>2224</v>
      </c>
      <c r="I18" s="35">
        <v>3824</v>
      </c>
      <c r="J18" s="36">
        <f t="shared" si="1"/>
        <v>71.942446043165461</v>
      </c>
      <c r="K18" s="35">
        <v>129644</v>
      </c>
      <c r="L18" s="32"/>
      <c r="M18" s="35">
        <v>698</v>
      </c>
      <c r="N18" s="35">
        <v>1312</v>
      </c>
      <c r="O18" s="36">
        <f t="shared" si="2"/>
        <v>87.96561604584528</v>
      </c>
      <c r="P18" s="35">
        <v>42627</v>
      </c>
      <c r="Q18" s="76"/>
      <c r="R18" s="73"/>
      <c r="S18" s="73"/>
    </row>
    <row r="19" spans="1:19" s="2" customFormat="1" ht="15.75">
      <c r="A19" s="22"/>
      <c r="B19" s="34" t="s">
        <v>271</v>
      </c>
      <c r="C19" s="35">
        <v>5484</v>
      </c>
      <c r="D19" s="35">
        <v>4350</v>
      </c>
      <c r="E19" s="36">
        <f t="shared" si="0"/>
        <v>-20.678336980306344</v>
      </c>
      <c r="F19" s="35">
        <v>170896</v>
      </c>
      <c r="G19" s="69"/>
      <c r="H19" s="35">
        <v>3754</v>
      </c>
      <c r="I19" s="35">
        <v>3404</v>
      </c>
      <c r="J19" s="36">
        <f t="shared" si="1"/>
        <v>-9.3233883857218984</v>
      </c>
      <c r="K19" s="35">
        <v>133048</v>
      </c>
      <c r="L19" s="85"/>
      <c r="M19" s="35">
        <v>1257</v>
      </c>
      <c r="N19" s="35">
        <v>1292</v>
      </c>
      <c r="O19" s="36">
        <f t="shared" si="2"/>
        <v>2.7844073190135266</v>
      </c>
      <c r="P19" s="35">
        <v>43919</v>
      </c>
      <c r="Q19" s="76"/>
      <c r="R19" s="73"/>
      <c r="S19" s="73"/>
    </row>
    <row r="20" spans="1:19" s="2" customFormat="1" ht="15.75">
      <c r="A20" s="22"/>
      <c r="B20" s="34" t="s">
        <v>272</v>
      </c>
      <c r="C20" s="35">
        <v>4051</v>
      </c>
      <c r="D20" s="35">
        <v>5364</v>
      </c>
      <c r="E20" s="36">
        <f>IF(ISBLANK(D20),"",(IFERROR(((D20/C20-1)*100),"")))</f>
        <v>32.411750185139468</v>
      </c>
      <c r="F20" s="35">
        <v>176260</v>
      </c>
      <c r="G20" s="69"/>
      <c r="H20" s="35">
        <v>2712</v>
      </c>
      <c r="I20" s="35">
        <v>3991</v>
      </c>
      <c r="J20" s="36">
        <f>IF(ISBLANK(I20),"",(IFERROR(((I20/H20-1)*100),"")))</f>
        <v>47.160766961651923</v>
      </c>
      <c r="K20" s="35">
        <v>137039</v>
      </c>
      <c r="L20" s="85"/>
      <c r="M20" s="35">
        <v>948</v>
      </c>
      <c r="N20" s="35">
        <v>1332</v>
      </c>
      <c r="O20" s="36">
        <f>IF(ISBLANK(N20),"",(IFERROR(((N20/M20-1)*100),"")))</f>
        <v>40.506329113924046</v>
      </c>
      <c r="P20" s="35">
        <v>45251</v>
      </c>
      <c r="Q20" s="76"/>
      <c r="R20" s="73"/>
      <c r="S20" s="73"/>
    </row>
    <row r="21" spans="1:19" s="2" customFormat="1" ht="15.75">
      <c r="A21" s="22"/>
      <c r="B21" s="34" t="s">
        <v>273</v>
      </c>
      <c r="C21" s="35">
        <v>5032</v>
      </c>
      <c r="D21" s="35">
        <v>5109</v>
      </c>
      <c r="E21" s="36">
        <f t="shared" ref="E21:E28" si="3">IF(ISBLANK(D21),"",(IFERROR(((D21/C21-1)*100),"")))</f>
        <v>1.530206677265511</v>
      </c>
      <c r="F21" s="35">
        <v>181369</v>
      </c>
      <c r="G21" s="69"/>
      <c r="H21" s="35">
        <v>3547</v>
      </c>
      <c r="I21" s="35">
        <v>3719</v>
      </c>
      <c r="J21" s="36">
        <f t="shared" ref="J21:J28" si="4">IF(ISBLANK(I21),"",(IFERROR(((I21/H21-1)*100),"")))</f>
        <v>4.8491683112489525</v>
      </c>
      <c r="K21" s="35">
        <v>140758</v>
      </c>
      <c r="L21" s="32"/>
      <c r="M21" s="35">
        <v>1328</v>
      </c>
      <c r="N21" s="35">
        <v>1307</v>
      </c>
      <c r="O21" s="36">
        <f t="shared" ref="O21:O28" si="5">IF(ISBLANK(N21),"",(IFERROR(((N21/M21-1)*100),"")))</f>
        <v>-1.5813253012048167</v>
      </c>
      <c r="P21" s="35">
        <v>46558</v>
      </c>
      <c r="Q21" s="76"/>
      <c r="R21" s="73"/>
      <c r="S21" s="73"/>
    </row>
    <row r="22" spans="1:19" s="2" customFormat="1" ht="15.75">
      <c r="A22" s="22"/>
      <c r="B22" s="34" t="s">
        <v>274</v>
      </c>
      <c r="C22" s="35">
        <v>5515</v>
      </c>
      <c r="D22" s="35">
        <v>4217</v>
      </c>
      <c r="E22" s="36">
        <f t="shared" si="3"/>
        <v>-23.535811423390751</v>
      </c>
      <c r="F22" s="35">
        <v>185586</v>
      </c>
      <c r="G22" s="69"/>
      <c r="H22" s="35">
        <v>3593</v>
      </c>
      <c r="I22" s="35">
        <v>2977</v>
      </c>
      <c r="J22" s="36">
        <f t="shared" si="4"/>
        <v>-17.144447536877262</v>
      </c>
      <c r="K22" s="35">
        <v>143735</v>
      </c>
      <c r="L22" s="32"/>
      <c r="M22" s="35">
        <v>1178</v>
      </c>
      <c r="N22" s="35">
        <v>1029</v>
      </c>
      <c r="O22" s="36">
        <f t="shared" si="5"/>
        <v>-12.648556876061123</v>
      </c>
      <c r="P22" s="35">
        <v>47587</v>
      </c>
      <c r="Q22" s="76"/>
      <c r="R22" s="73"/>
      <c r="S22" s="73"/>
    </row>
    <row r="23" spans="1:19" s="2" customFormat="1" ht="15.75">
      <c r="A23" s="22"/>
      <c r="B23" s="34" t="s">
        <v>275</v>
      </c>
      <c r="C23" s="35">
        <v>4688</v>
      </c>
      <c r="D23" s="35">
        <v>4907</v>
      </c>
      <c r="E23" s="36">
        <f t="shared" si="3"/>
        <v>4.6715017064846487</v>
      </c>
      <c r="F23" s="35">
        <v>190493</v>
      </c>
      <c r="G23" s="69"/>
      <c r="H23" s="35">
        <v>3278</v>
      </c>
      <c r="I23" s="35">
        <v>3522</v>
      </c>
      <c r="J23" s="36">
        <f t="shared" si="4"/>
        <v>7.4435631482611342</v>
      </c>
      <c r="K23" s="35">
        <v>147257</v>
      </c>
      <c r="L23" s="32"/>
      <c r="M23" s="35">
        <v>970</v>
      </c>
      <c r="N23" s="35">
        <v>1210</v>
      </c>
      <c r="O23" s="36">
        <f t="shared" si="5"/>
        <v>24.742268041237114</v>
      </c>
      <c r="P23" s="35">
        <v>48797</v>
      </c>
      <c r="Q23" s="76"/>
      <c r="R23" s="73"/>
      <c r="S23" s="73"/>
    </row>
    <row r="24" spans="1:19" s="2" customFormat="1" ht="15.75">
      <c r="A24" s="22"/>
      <c r="B24" s="34" t="s">
        <v>276</v>
      </c>
      <c r="C24" s="35">
        <v>4947</v>
      </c>
      <c r="D24" s="35">
        <v>5523</v>
      </c>
      <c r="E24" s="36">
        <f t="shared" si="3"/>
        <v>11.643420254699821</v>
      </c>
      <c r="F24" s="35">
        <v>196016</v>
      </c>
      <c r="G24" s="69"/>
      <c r="H24" s="35">
        <v>3603</v>
      </c>
      <c r="I24" s="35">
        <v>3866</v>
      </c>
      <c r="J24" s="36">
        <f t="shared" si="4"/>
        <v>7.2994726616708361</v>
      </c>
      <c r="K24" s="35">
        <v>151123</v>
      </c>
      <c r="L24" s="32"/>
      <c r="M24" s="35">
        <v>1191</v>
      </c>
      <c r="N24" s="35">
        <v>1325</v>
      </c>
      <c r="O24" s="36">
        <f t="shared" si="5"/>
        <v>11.251049538203194</v>
      </c>
      <c r="P24" s="35">
        <v>50122</v>
      </c>
      <c r="Q24" s="76"/>
      <c r="R24" s="73"/>
      <c r="S24" s="73"/>
    </row>
    <row r="25" spans="1:19" s="2" customFormat="1" ht="15.75">
      <c r="A25" s="22"/>
      <c r="B25" s="34" t="s">
        <v>277</v>
      </c>
      <c r="C25" s="35">
        <v>5058</v>
      </c>
      <c r="D25" s="102">
        <v>4768</v>
      </c>
      <c r="E25" s="103">
        <f t="shared" si="3"/>
        <v>-5.7334914986160506</v>
      </c>
      <c r="F25" s="102">
        <v>200784</v>
      </c>
      <c r="G25" s="69"/>
      <c r="H25" s="35">
        <v>3747</v>
      </c>
      <c r="I25" s="102">
        <v>3676</v>
      </c>
      <c r="J25" s="103">
        <f t="shared" si="4"/>
        <v>-1.8948492127034977</v>
      </c>
      <c r="K25" s="102">
        <v>154799</v>
      </c>
      <c r="L25" s="32"/>
      <c r="M25" s="35">
        <v>1228</v>
      </c>
      <c r="N25" s="102">
        <v>1297</v>
      </c>
      <c r="O25" s="103">
        <f t="shared" si="5"/>
        <v>5.6188925081433139</v>
      </c>
      <c r="P25" s="102">
        <v>51419</v>
      </c>
      <c r="Q25" s="76"/>
      <c r="R25" s="73"/>
      <c r="S25" s="73"/>
    </row>
    <row r="26" spans="1:19" s="2" customFormat="1" ht="15.75">
      <c r="A26" s="22"/>
      <c r="B26" s="34" t="s">
        <v>278</v>
      </c>
      <c r="C26" s="35">
        <v>5335</v>
      </c>
      <c r="D26" s="35"/>
      <c r="E26" s="36" t="str">
        <f t="shared" si="3"/>
        <v/>
      </c>
      <c r="F26" s="35"/>
      <c r="G26" s="69"/>
      <c r="H26" s="35">
        <v>3895</v>
      </c>
      <c r="I26" s="35"/>
      <c r="J26" s="36" t="str">
        <f t="shared" si="4"/>
        <v/>
      </c>
      <c r="K26" s="35"/>
      <c r="L26" s="32"/>
      <c r="M26" s="35">
        <v>1298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279</v>
      </c>
      <c r="C27" s="35">
        <v>4899</v>
      </c>
      <c r="D27" s="35"/>
      <c r="E27" s="36" t="str">
        <f t="shared" si="3"/>
        <v/>
      </c>
      <c r="F27" s="35"/>
      <c r="G27" s="69"/>
      <c r="H27" s="35">
        <v>3658</v>
      </c>
      <c r="I27" s="35"/>
      <c r="J27" s="36" t="str">
        <f t="shared" si="4"/>
        <v/>
      </c>
      <c r="K27" s="35"/>
      <c r="L27" s="32"/>
      <c r="M27" s="35">
        <v>1390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280</v>
      </c>
      <c r="C28" s="35">
        <v>2856</v>
      </c>
      <c r="D28" s="35"/>
      <c r="E28" s="36" t="str">
        <f t="shared" si="3"/>
        <v/>
      </c>
      <c r="F28" s="35"/>
      <c r="G28" s="69"/>
      <c r="H28" s="35">
        <v>2306</v>
      </c>
      <c r="I28" s="35"/>
      <c r="J28" s="36" t="str">
        <f t="shared" si="4"/>
        <v/>
      </c>
      <c r="K28" s="35"/>
      <c r="L28" s="32"/>
      <c r="M28" s="35">
        <v>777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281</v>
      </c>
      <c r="C29" s="78">
        <f>SUM(C17:C28)</f>
        <v>54055</v>
      </c>
      <c r="D29" s="78">
        <f>SUM(D17:D28)</f>
        <v>41324</v>
      </c>
      <c r="E29" s="77"/>
      <c r="F29" s="78"/>
      <c r="G29" s="82"/>
      <c r="H29" s="78">
        <f>SUM(H17:H28)</f>
        <v>38368</v>
      </c>
      <c r="I29" s="78">
        <f>SUM(I17:I28)</f>
        <v>30485</v>
      </c>
      <c r="J29" s="77"/>
      <c r="K29" s="78"/>
      <c r="L29" s="82"/>
      <c r="M29" s="78">
        <f>SUM(M17:M28)</f>
        <v>12885</v>
      </c>
      <c r="N29" s="78">
        <f>SUM(N17:N28)</f>
        <v>10522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303</v>
      </c>
      <c r="G30" s="21"/>
      <c r="H30" s="21"/>
      <c r="I30" s="21"/>
      <c r="J30" s="21"/>
      <c r="K30" s="21" t="s">
        <v>303</v>
      </c>
      <c r="L30" s="21"/>
      <c r="M30" s="21"/>
      <c r="N30" s="21"/>
      <c r="O30" s="21"/>
      <c r="P30" s="21" t="s">
        <v>303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283</v>
      </c>
      <c r="C32" s="78">
        <f>SUM(C17:C25)</f>
        <v>40965</v>
      </c>
      <c r="D32" s="78">
        <f>SUM(D17:D25)</f>
        <v>41324</v>
      </c>
      <c r="E32" s="77">
        <f>(D32/C32-1)*100</f>
        <v>0.87635786647137781</v>
      </c>
      <c r="G32" s="21"/>
      <c r="H32" s="78">
        <f>SUM(H17:H25)</f>
        <v>28509</v>
      </c>
      <c r="I32" s="78">
        <f>SUM(I17:I25)</f>
        <v>30485</v>
      </c>
      <c r="J32" s="77">
        <f>(I32/H32-1)*100</f>
        <v>6.9311445508436043</v>
      </c>
      <c r="K32" s="21"/>
      <c r="L32" s="21"/>
      <c r="M32" s="78">
        <f>SUM(M17:M25)</f>
        <v>9420</v>
      </c>
      <c r="N32" s="78">
        <f>SUM(N17:N25)</f>
        <v>10522</v>
      </c>
      <c r="O32" s="77">
        <f>(N32/M32-1)*100</f>
        <v>11.698513800424637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0.87635786647137781</v>
      </c>
      <c r="E33" s="21"/>
      <c r="F33" s="79"/>
      <c r="G33" s="21"/>
      <c r="H33" s="79"/>
      <c r="I33" s="77">
        <f>(I32/H32-1)*100</f>
        <v>6.9311445508436043</v>
      </c>
      <c r="J33" s="21"/>
      <c r="K33" s="21"/>
      <c r="L33" s="21"/>
      <c r="M33" s="79"/>
      <c r="N33" s="77">
        <f>(N32/M32-1)*100</f>
        <v>11.698513800424637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C25</f>
        <v>5058</v>
      </c>
      <c r="E40" s="84">
        <f>D25</f>
        <v>4768</v>
      </c>
      <c r="F40" s="21"/>
      <c r="G40" s="21"/>
      <c r="H40" s="21" t="s">
        <v>301</v>
      </c>
      <c r="I40" s="84">
        <f>H25</f>
        <v>3747</v>
      </c>
      <c r="J40" s="84">
        <f>I25</f>
        <v>3676</v>
      </c>
      <c r="K40" s="21"/>
      <c r="L40" s="21"/>
      <c r="M40" s="21" t="s">
        <v>301</v>
      </c>
      <c r="N40" s="84">
        <f>M25</f>
        <v>1228</v>
      </c>
      <c r="O40" s="84">
        <f>N25</f>
        <v>1297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B25</f>
        <v xml:space="preserve">  Septiembre</v>
      </c>
      <c r="E41" s="21"/>
      <c r="F41" s="21"/>
      <c r="G41" s="21"/>
      <c r="H41" s="21" t="s">
        <v>302</v>
      </c>
      <c r="I41" s="21" t="str">
        <f>B25</f>
        <v xml:space="preserve">  Septiembre</v>
      </c>
      <c r="J41" s="21"/>
      <c r="K41" s="21"/>
      <c r="L41" s="21"/>
      <c r="M41" s="21" t="str">
        <f>B20</f>
        <v xml:space="preserve">  Abril</v>
      </c>
      <c r="N41" s="21" t="str">
        <f>B25</f>
        <v xml:space="preserve">  Septiembre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253</v>
      </c>
      <c r="C13" s="98" t="s">
        <v>314</v>
      </c>
      <c r="D13" s="98"/>
      <c r="E13" s="95" t="s">
        <v>311</v>
      </c>
      <c r="F13" s="95" t="s">
        <v>304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2</v>
      </c>
      <c r="D16" s="35">
        <v>2</v>
      </c>
      <c r="E16" s="36">
        <f t="shared" ref="E16:E50" si="0">IF(ISBLANK(D16),"",(IFERROR(((D16/C16-1)*100),"")))</f>
        <v>0</v>
      </c>
      <c r="F16" s="36">
        <f>+(D16*100)/$D$50</f>
        <v>1.9510291678860599E-2</v>
      </c>
      <c r="G16" s="35">
        <v>23</v>
      </c>
      <c r="H16" s="35">
        <v>28</v>
      </c>
      <c r="I16" s="36">
        <f t="shared" ref="I16:I50" si="1">IF(ISBLANK(H16),"",(IFERROR(((H16/G16-1)*100),"")))</f>
        <v>21.739130434782616</v>
      </c>
      <c r="J16" s="36">
        <f>+(H16*100)/$H$50</f>
        <v>3.4465780403742E-2</v>
      </c>
      <c r="K16" s="81"/>
      <c r="L16" s="35">
        <v>132</v>
      </c>
      <c r="M16" s="36">
        <f>+(L16*100)/$L$50</f>
        <v>3.2083065974450216E-2</v>
      </c>
      <c r="N16" s="15"/>
    </row>
    <row r="17" spans="1:14" ht="15.75">
      <c r="A17" s="12"/>
      <c r="B17" s="34" t="s">
        <v>0</v>
      </c>
      <c r="C17" s="35">
        <v>2998</v>
      </c>
      <c r="D17" s="35">
        <v>2870</v>
      </c>
      <c r="E17" s="36">
        <f t="shared" si="0"/>
        <v>-4.2695130086724431</v>
      </c>
      <c r="F17" s="36">
        <f t="shared" ref="F17:F48" si="2">+(D17*100)/$D$50</f>
        <v>27.997268559164958</v>
      </c>
      <c r="G17" s="35">
        <v>20819</v>
      </c>
      <c r="H17" s="35">
        <v>24164</v>
      </c>
      <c r="I17" s="36">
        <f t="shared" si="1"/>
        <v>16.067054133243673</v>
      </c>
      <c r="J17" s="36">
        <f t="shared" ref="J17:J48" si="3">+(H17*100)/$H$50</f>
        <v>29.743968488429346</v>
      </c>
      <c r="K17" s="81"/>
      <c r="L17" s="35">
        <v>99605</v>
      </c>
      <c r="M17" s="36">
        <f t="shared" ref="M17:M47" si="4">+(L17*100)/$L$50</f>
        <v>24.20934686655389</v>
      </c>
      <c r="N17" s="15"/>
    </row>
    <row r="18" spans="1:14" ht="15.75">
      <c r="A18" s="12"/>
      <c r="B18" s="34" t="s">
        <v>23</v>
      </c>
      <c r="C18" s="35">
        <v>120</v>
      </c>
      <c r="D18" s="35">
        <v>81</v>
      </c>
      <c r="E18" s="36">
        <f t="shared" si="0"/>
        <v>-32.499999999999993</v>
      </c>
      <c r="F18" s="36">
        <f t="shared" si="2"/>
        <v>0.79016681299385427</v>
      </c>
      <c r="G18" s="35">
        <v>1000</v>
      </c>
      <c r="H18" s="35">
        <v>633</v>
      </c>
      <c r="I18" s="36">
        <f t="shared" si="1"/>
        <v>-36.700000000000003</v>
      </c>
      <c r="J18" s="36">
        <f t="shared" si="3"/>
        <v>0.77917282127031018</v>
      </c>
      <c r="K18" s="81"/>
      <c r="L18" s="35">
        <v>4368</v>
      </c>
      <c r="M18" s="36">
        <f t="shared" si="4"/>
        <v>1.0616578195181707</v>
      </c>
      <c r="N18" s="15"/>
    </row>
    <row r="19" spans="1:14" ht="15.75">
      <c r="A19" s="12"/>
      <c r="B19" s="34" t="s">
        <v>2</v>
      </c>
      <c r="C19" s="35">
        <v>316</v>
      </c>
      <c r="D19" s="35">
        <v>366</v>
      </c>
      <c r="E19" s="36">
        <f t="shared" si="0"/>
        <v>15.822784810126578</v>
      </c>
      <c r="F19" s="36">
        <f t="shared" si="2"/>
        <v>3.5703833772314897</v>
      </c>
      <c r="G19" s="35">
        <v>2987</v>
      </c>
      <c r="H19" s="35">
        <v>3096</v>
      </c>
      <c r="I19" s="36">
        <f t="shared" si="1"/>
        <v>3.6491463006360858</v>
      </c>
      <c r="J19" s="36">
        <f t="shared" si="3"/>
        <v>3.8109305760709011</v>
      </c>
      <c r="K19" s="81"/>
      <c r="L19" s="35">
        <v>17269</v>
      </c>
      <c r="M19" s="36">
        <f t="shared" si="4"/>
        <v>4.1972914114604603</v>
      </c>
      <c r="N19" s="15"/>
    </row>
    <row r="20" spans="1:14" ht="15.75">
      <c r="A20" s="12"/>
      <c r="B20" s="34" t="s">
        <v>230</v>
      </c>
      <c r="C20" s="35">
        <v>818</v>
      </c>
      <c r="D20" s="35">
        <v>1132</v>
      </c>
      <c r="E20" s="36">
        <f t="shared" si="0"/>
        <v>38.386308068459662</v>
      </c>
      <c r="F20" s="36">
        <f t="shared" si="2"/>
        <v>11.042825090235098</v>
      </c>
      <c r="G20" s="35">
        <v>7147</v>
      </c>
      <c r="H20" s="35">
        <v>8951</v>
      </c>
      <c r="I20" s="36">
        <f t="shared" si="1"/>
        <v>25.241360011193503</v>
      </c>
      <c r="J20" s="36">
        <f t="shared" si="3"/>
        <v>11.017971442639094</v>
      </c>
      <c r="K20" s="81"/>
      <c r="L20" s="35">
        <v>40753</v>
      </c>
      <c r="M20" s="36">
        <f t="shared" si="4"/>
        <v>9.9051605125512836</v>
      </c>
      <c r="N20" s="15"/>
    </row>
    <row r="21" spans="1:14" ht="15.75">
      <c r="A21" s="12"/>
      <c r="B21" s="34" t="s">
        <v>5</v>
      </c>
      <c r="C21" s="35">
        <v>159</v>
      </c>
      <c r="D21" s="35">
        <v>70</v>
      </c>
      <c r="E21" s="36">
        <f t="shared" si="0"/>
        <v>-55.974842767295598</v>
      </c>
      <c r="F21" s="36">
        <f t="shared" si="2"/>
        <v>0.68286020876012099</v>
      </c>
      <c r="G21" s="35">
        <v>678</v>
      </c>
      <c r="H21" s="35">
        <v>682</v>
      </c>
      <c r="I21" s="36">
        <f t="shared" si="1"/>
        <v>0.58997050147493457</v>
      </c>
      <c r="J21" s="36">
        <f t="shared" si="3"/>
        <v>0.83948793697685864</v>
      </c>
      <c r="K21" s="81"/>
      <c r="L21" s="35">
        <v>3882</v>
      </c>
      <c r="M21" s="36">
        <f t="shared" si="4"/>
        <v>0.94353380388496766</v>
      </c>
      <c r="N21" s="15"/>
    </row>
    <row r="22" spans="1:14" ht="15.75">
      <c r="A22" s="12"/>
      <c r="B22" s="34" t="s">
        <v>9</v>
      </c>
      <c r="C22" s="35">
        <v>73</v>
      </c>
      <c r="D22" s="35">
        <v>83</v>
      </c>
      <c r="E22" s="36">
        <f t="shared" si="0"/>
        <v>13.698630136986312</v>
      </c>
      <c r="F22" s="36">
        <f t="shared" si="2"/>
        <v>0.80967710467271481</v>
      </c>
      <c r="G22" s="35">
        <v>536</v>
      </c>
      <c r="H22" s="35">
        <v>606</v>
      </c>
      <c r="I22" s="36">
        <f t="shared" si="1"/>
        <v>13.059701492537323</v>
      </c>
      <c r="J22" s="36">
        <f t="shared" si="3"/>
        <v>0.74593796159527326</v>
      </c>
      <c r="K22" s="81"/>
      <c r="L22" s="35">
        <v>2857</v>
      </c>
      <c r="M22" s="36">
        <f t="shared" si="4"/>
        <v>0.69440393552275959</v>
      </c>
      <c r="N22" s="15"/>
    </row>
    <row r="23" spans="1:14" ht="15.75">
      <c r="A23" s="12"/>
      <c r="B23" s="34" t="s">
        <v>10</v>
      </c>
      <c r="C23" s="35">
        <v>56</v>
      </c>
      <c r="D23" s="35">
        <v>83</v>
      </c>
      <c r="E23" s="36">
        <f t="shared" si="0"/>
        <v>48.214285714285722</v>
      </c>
      <c r="F23" s="36">
        <f t="shared" si="2"/>
        <v>0.80967710467271481</v>
      </c>
      <c r="G23" s="35">
        <v>599</v>
      </c>
      <c r="H23" s="35">
        <v>730</v>
      </c>
      <c r="I23" s="36">
        <f t="shared" si="1"/>
        <v>21.869782971619365</v>
      </c>
      <c r="J23" s="36">
        <f t="shared" si="3"/>
        <v>0.89857213195470209</v>
      </c>
      <c r="K23" s="81"/>
      <c r="L23" s="35">
        <v>3911</v>
      </c>
      <c r="M23" s="36">
        <f t="shared" si="4"/>
        <v>0.95058235625814225</v>
      </c>
      <c r="N23" s="15"/>
    </row>
    <row r="24" spans="1:14" ht="15.75">
      <c r="A24" s="12"/>
      <c r="B24" s="34" t="s">
        <v>21</v>
      </c>
      <c r="C24" s="35">
        <v>98</v>
      </c>
      <c r="D24" s="35">
        <v>242</v>
      </c>
      <c r="E24" s="36">
        <f t="shared" si="0"/>
        <v>146.93877551020407</v>
      </c>
      <c r="F24" s="36">
        <f t="shared" si="2"/>
        <v>2.3607452931421324</v>
      </c>
      <c r="G24" s="35">
        <v>1020</v>
      </c>
      <c r="H24" s="35">
        <v>1202</v>
      </c>
      <c r="I24" s="36">
        <f t="shared" si="1"/>
        <v>17.843137254901965</v>
      </c>
      <c r="J24" s="36">
        <f t="shared" si="3"/>
        <v>1.4795667159034958</v>
      </c>
      <c r="K24" s="81"/>
      <c r="L24" s="35">
        <v>5900</v>
      </c>
      <c r="M24" s="36">
        <f t="shared" si="4"/>
        <v>1.4340158276458808</v>
      </c>
      <c r="N24" s="15"/>
    </row>
    <row r="25" spans="1:14" ht="15.75">
      <c r="A25" s="12"/>
      <c r="B25" s="34" t="s">
        <v>12</v>
      </c>
      <c r="C25" s="35">
        <v>143</v>
      </c>
      <c r="D25" s="35">
        <v>176</v>
      </c>
      <c r="E25" s="36">
        <f t="shared" si="0"/>
        <v>23.076923076923084</v>
      </c>
      <c r="F25" s="36">
        <f t="shared" si="2"/>
        <v>1.7169056677397327</v>
      </c>
      <c r="G25" s="35">
        <v>1692</v>
      </c>
      <c r="H25" s="35">
        <v>1479</v>
      </c>
      <c r="I25" s="36">
        <f t="shared" si="1"/>
        <v>-12.588652482269502</v>
      </c>
      <c r="J25" s="36">
        <f t="shared" si="3"/>
        <v>1.8205317577548006</v>
      </c>
      <c r="K25" s="81"/>
      <c r="L25" s="35">
        <v>9031</v>
      </c>
      <c r="M25" s="36">
        <f t="shared" si="4"/>
        <v>2.1950164304186353</v>
      </c>
      <c r="N25" s="15"/>
    </row>
    <row r="26" spans="1:14" ht="15.75">
      <c r="A26" s="12"/>
      <c r="B26" s="34" t="s">
        <v>16</v>
      </c>
      <c r="C26" s="35">
        <v>170</v>
      </c>
      <c r="D26" s="35">
        <v>328</v>
      </c>
      <c r="E26" s="36">
        <f t="shared" si="0"/>
        <v>92.941176470588232</v>
      </c>
      <c r="F26" s="36">
        <f t="shared" si="2"/>
        <v>3.1996878353331382</v>
      </c>
      <c r="G26" s="35">
        <v>1943</v>
      </c>
      <c r="H26" s="35">
        <v>2085</v>
      </c>
      <c r="I26" s="36">
        <f t="shared" si="1"/>
        <v>7.3082861554297551</v>
      </c>
      <c r="J26" s="36">
        <f t="shared" si="3"/>
        <v>2.5664697193500738</v>
      </c>
      <c r="K26" s="81"/>
      <c r="L26" s="35">
        <v>7956</v>
      </c>
      <c r="M26" s="36">
        <f t="shared" si="4"/>
        <v>1.9337338855509538</v>
      </c>
      <c r="N26" s="15"/>
    </row>
    <row r="27" spans="1:14" ht="15.75">
      <c r="A27" s="12"/>
      <c r="B27" s="34" t="s">
        <v>14</v>
      </c>
      <c r="C27" s="35">
        <v>568</v>
      </c>
      <c r="D27" s="35">
        <v>332</v>
      </c>
      <c r="E27" s="36">
        <f t="shared" si="0"/>
        <v>-41.549295774647888</v>
      </c>
      <c r="F27" s="36">
        <f t="shared" si="2"/>
        <v>3.2387084186908592</v>
      </c>
      <c r="G27" s="35">
        <v>3609</v>
      </c>
      <c r="H27" s="35">
        <v>3620</v>
      </c>
      <c r="I27" s="36">
        <f t="shared" si="1"/>
        <v>0.30479357162649379</v>
      </c>
      <c r="J27" s="36">
        <f t="shared" si="3"/>
        <v>4.4559330379123585</v>
      </c>
      <c r="K27" s="81"/>
      <c r="L27" s="35">
        <v>13775</v>
      </c>
      <c r="M27" s="36">
        <f t="shared" si="4"/>
        <v>3.3480623772579672</v>
      </c>
      <c r="N27" s="15"/>
    </row>
    <row r="28" spans="1:14" ht="15.75">
      <c r="A28" s="12"/>
      <c r="B28" s="34" t="s">
        <v>24</v>
      </c>
      <c r="C28" s="35">
        <v>100</v>
      </c>
      <c r="D28" s="35">
        <v>79</v>
      </c>
      <c r="E28" s="36">
        <f t="shared" si="0"/>
        <v>-20.999999999999996</v>
      </c>
      <c r="F28" s="36">
        <f t="shared" si="2"/>
        <v>0.77065652131499363</v>
      </c>
      <c r="G28" s="35">
        <v>932</v>
      </c>
      <c r="H28" s="35">
        <v>835</v>
      </c>
      <c r="I28" s="36">
        <f t="shared" si="1"/>
        <v>-10.407725321888417</v>
      </c>
      <c r="J28" s="36">
        <f t="shared" si="3"/>
        <v>1.0278188084687345</v>
      </c>
      <c r="K28" s="81"/>
      <c r="L28" s="35">
        <v>3389</v>
      </c>
      <c r="M28" s="36">
        <f t="shared" si="4"/>
        <v>0.82370841354099822</v>
      </c>
      <c r="N28" s="15"/>
    </row>
    <row r="29" spans="1:14" ht="15.75">
      <c r="A29" s="12"/>
      <c r="B29" s="34" t="s">
        <v>18</v>
      </c>
      <c r="C29" s="35">
        <v>344</v>
      </c>
      <c r="D29" s="35">
        <v>277</v>
      </c>
      <c r="E29" s="36">
        <f t="shared" si="0"/>
        <v>-19.476744186046513</v>
      </c>
      <c r="F29" s="36">
        <f t="shared" si="2"/>
        <v>2.7021753975221929</v>
      </c>
      <c r="G29" s="35">
        <v>3061</v>
      </c>
      <c r="H29" s="35">
        <v>2044</v>
      </c>
      <c r="I29" s="36">
        <f t="shared" si="1"/>
        <v>-33.224436458673637</v>
      </c>
      <c r="J29" s="36">
        <f t="shared" si="3"/>
        <v>2.5160019694731659</v>
      </c>
      <c r="K29" s="81"/>
      <c r="L29" s="35">
        <v>8627</v>
      </c>
      <c r="M29" s="36">
        <f t="shared" si="4"/>
        <v>2.0968228042544088</v>
      </c>
      <c r="N29" s="15"/>
    </row>
    <row r="30" spans="1:14" ht="15.75">
      <c r="A30" s="12"/>
      <c r="B30" s="34" t="s">
        <v>1</v>
      </c>
      <c r="C30" s="35">
        <v>447</v>
      </c>
      <c r="D30" s="35">
        <v>434</v>
      </c>
      <c r="E30" s="36">
        <f t="shared" si="0"/>
        <v>-2.9082774049216997</v>
      </c>
      <c r="F30" s="36">
        <f t="shared" si="2"/>
        <v>4.2337332943127501</v>
      </c>
      <c r="G30" s="35">
        <v>3900</v>
      </c>
      <c r="H30" s="35">
        <v>4081</v>
      </c>
      <c r="I30" s="36">
        <f t="shared" si="1"/>
        <v>4.6410256410256423</v>
      </c>
      <c r="J30" s="36">
        <f t="shared" si="3"/>
        <v>5.0233874938453962</v>
      </c>
      <c r="K30" s="81"/>
      <c r="L30" s="35">
        <v>18307</v>
      </c>
      <c r="M30" s="36">
        <f t="shared" si="4"/>
        <v>4.4495809757140909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1</v>
      </c>
      <c r="H31" s="35">
        <v>0</v>
      </c>
      <c r="I31" s="36">
        <f t="shared" si="1"/>
        <v>-100</v>
      </c>
      <c r="J31" s="36">
        <f t="shared" si="3"/>
        <v>0</v>
      </c>
      <c r="K31" s="81"/>
      <c r="L31" s="35">
        <v>5</v>
      </c>
      <c r="M31" s="36">
        <f t="shared" si="4"/>
        <v>1.2152676505473566E-3</v>
      </c>
      <c r="N31" s="15"/>
    </row>
    <row r="32" spans="1:14" ht="15.75">
      <c r="A32" s="12"/>
      <c r="B32" s="34" t="s">
        <v>26</v>
      </c>
      <c r="C32" s="35">
        <v>1</v>
      </c>
      <c r="D32" s="35">
        <v>1</v>
      </c>
      <c r="E32" s="36">
        <f t="shared" si="0"/>
        <v>0</v>
      </c>
      <c r="F32" s="36">
        <f t="shared" si="2"/>
        <v>9.7551458394302994E-3</v>
      </c>
      <c r="G32" s="35">
        <v>11</v>
      </c>
      <c r="H32" s="35">
        <v>11</v>
      </c>
      <c r="I32" s="36">
        <f t="shared" si="1"/>
        <v>0</v>
      </c>
      <c r="J32" s="36">
        <f t="shared" si="3"/>
        <v>1.3540128015755786E-2</v>
      </c>
      <c r="K32" s="81"/>
      <c r="L32" s="35">
        <v>62</v>
      </c>
      <c r="M32" s="36">
        <f t="shared" si="4"/>
        <v>1.5069318866787222E-2</v>
      </c>
      <c r="N32" s="15"/>
    </row>
    <row r="33" spans="1:14" ht="15.75">
      <c r="A33" s="12"/>
      <c r="B33" s="34" t="s">
        <v>8</v>
      </c>
      <c r="C33" s="35">
        <v>173</v>
      </c>
      <c r="D33" s="35">
        <v>93</v>
      </c>
      <c r="E33" s="36">
        <f t="shared" si="0"/>
        <v>-46.24277456647399</v>
      </c>
      <c r="F33" s="36">
        <f t="shared" si="2"/>
        <v>0.90722856306701782</v>
      </c>
      <c r="G33" s="35">
        <v>1257</v>
      </c>
      <c r="H33" s="35">
        <v>1021</v>
      </c>
      <c r="I33" s="36">
        <f t="shared" si="1"/>
        <v>-18.77486077963405</v>
      </c>
      <c r="J33" s="36">
        <f t="shared" si="3"/>
        <v>1.2567700640078778</v>
      </c>
      <c r="K33" s="81"/>
      <c r="L33" s="35">
        <v>5429</v>
      </c>
      <c r="M33" s="36">
        <f t="shared" si="4"/>
        <v>1.3195376149643196</v>
      </c>
      <c r="N33" s="15"/>
    </row>
    <row r="34" spans="1:14" ht="15.75">
      <c r="A34" s="12"/>
      <c r="B34" s="34" t="s">
        <v>19</v>
      </c>
      <c r="C34" s="35">
        <v>220</v>
      </c>
      <c r="D34" s="35">
        <v>178</v>
      </c>
      <c r="E34" s="36">
        <f t="shared" si="0"/>
        <v>-19.090909090909093</v>
      </c>
      <c r="F34" s="36">
        <f t="shared" si="2"/>
        <v>1.7364159594185933</v>
      </c>
      <c r="G34" s="35">
        <v>1719</v>
      </c>
      <c r="H34" s="35">
        <v>1449</v>
      </c>
      <c r="I34" s="36">
        <f t="shared" si="1"/>
        <v>-15.706806282722518</v>
      </c>
      <c r="J34" s="36">
        <f t="shared" si="3"/>
        <v>1.7836041358936485</v>
      </c>
      <c r="K34" s="81"/>
      <c r="L34" s="35">
        <v>6126</v>
      </c>
      <c r="M34" s="36">
        <f t="shared" si="4"/>
        <v>1.4889459254506212</v>
      </c>
      <c r="N34" s="15"/>
    </row>
    <row r="35" spans="1:14" ht="15.75">
      <c r="A35" s="12"/>
      <c r="B35" s="34" t="s">
        <v>17</v>
      </c>
      <c r="C35" s="35">
        <v>201</v>
      </c>
      <c r="D35" s="35">
        <v>409</v>
      </c>
      <c r="E35" s="36">
        <f t="shared" si="0"/>
        <v>103.48258706467664</v>
      </c>
      <c r="F35" s="36">
        <f t="shared" si="2"/>
        <v>3.9898546483269923</v>
      </c>
      <c r="G35" s="35">
        <v>1833</v>
      </c>
      <c r="H35" s="35">
        <v>2039</v>
      </c>
      <c r="I35" s="36">
        <f t="shared" si="1"/>
        <v>11.238406983087845</v>
      </c>
      <c r="J35" s="36">
        <f t="shared" si="3"/>
        <v>2.5098473658296405</v>
      </c>
      <c r="K35" s="81"/>
      <c r="L35" s="35">
        <v>9167</v>
      </c>
      <c r="M35" s="36">
        <f t="shared" si="4"/>
        <v>2.2280717105135235</v>
      </c>
      <c r="N35" s="15"/>
    </row>
    <row r="36" spans="1:14" ht="15.75">
      <c r="A36" s="12"/>
      <c r="B36" s="34" t="s">
        <v>4</v>
      </c>
      <c r="C36" s="35">
        <v>329</v>
      </c>
      <c r="D36" s="35">
        <v>383</v>
      </c>
      <c r="E36" s="36">
        <f t="shared" si="0"/>
        <v>16.413373860182379</v>
      </c>
      <c r="F36" s="36">
        <f t="shared" si="2"/>
        <v>3.7362208565018049</v>
      </c>
      <c r="G36" s="35">
        <v>3388</v>
      </c>
      <c r="H36" s="35">
        <v>2992</v>
      </c>
      <c r="I36" s="36">
        <f t="shared" si="1"/>
        <v>-11.688311688311693</v>
      </c>
      <c r="J36" s="36">
        <f t="shared" si="3"/>
        <v>3.6829148202855735</v>
      </c>
      <c r="K36" s="81"/>
      <c r="L36" s="35">
        <v>26123</v>
      </c>
      <c r="M36" s="36">
        <f t="shared" si="4"/>
        <v>6.349287367049719</v>
      </c>
      <c r="N36" s="15"/>
    </row>
    <row r="37" spans="1:14" ht="15.75">
      <c r="A37" s="12"/>
      <c r="B37" s="34" t="s">
        <v>13</v>
      </c>
      <c r="C37" s="35">
        <v>206</v>
      </c>
      <c r="D37" s="35">
        <v>232</v>
      </c>
      <c r="E37" s="36">
        <f t="shared" si="0"/>
        <v>12.621359223300965</v>
      </c>
      <c r="F37" s="36">
        <f t="shared" si="2"/>
        <v>2.2631938347478293</v>
      </c>
      <c r="G37" s="35">
        <v>2258</v>
      </c>
      <c r="H37" s="35">
        <v>1831</v>
      </c>
      <c r="I37" s="36">
        <f t="shared" si="1"/>
        <v>-18.910540301151457</v>
      </c>
      <c r="J37" s="36">
        <f t="shared" si="3"/>
        <v>2.2538158542589857</v>
      </c>
      <c r="K37" s="81"/>
      <c r="L37" s="35">
        <v>8828</v>
      </c>
      <c r="M37" s="36">
        <f t="shared" si="4"/>
        <v>2.1456765638064126</v>
      </c>
      <c r="N37" s="15"/>
    </row>
    <row r="38" spans="1:14" ht="15.75">
      <c r="A38" s="12"/>
      <c r="B38" s="34" t="s">
        <v>11</v>
      </c>
      <c r="C38" s="35">
        <v>410</v>
      </c>
      <c r="D38" s="35">
        <v>324</v>
      </c>
      <c r="E38" s="36">
        <f t="shared" si="0"/>
        <v>-20.975609756097558</v>
      </c>
      <c r="F38" s="36">
        <f t="shared" si="2"/>
        <v>3.1606672519754171</v>
      </c>
      <c r="G38" s="35">
        <v>2135</v>
      </c>
      <c r="H38" s="35">
        <v>1867</v>
      </c>
      <c r="I38" s="36">
        <f t="shared" si="1"/>
        <v>-12.55269320843091</v>
      </c>
      <c r="J38" s="36">
        <f t="shared" si="3"/>
        <v>2.2981290004923682</v>
      </c>
      <c r="K38" s="81"/>
      <c r="L38" s="35">
        <v>9282</v>
      </c>
      <c r="M38" s="36">
        <f t="shared" si="4"/>
        <v>2.2560228664761128</v>
      </c>
      <c r="N38" s="15"/>
    </row>
    <row r="39" spans="1:14" ht="15.75">
      <c r="A39" s="12"/>
      <c r="B39" s="34" t="s">
        <v>22</v>
      </c>
      <c r="C39" s="35">
        <v>176</v>
      </c>
      <c r="D39" s="35">
        <v>197</v>
      </c>
      <c r="E39" s="36">
        <f t="shared" si="0"/>
        <v>11.931818181818187</v>
      </c>
      <c r="F39" s="36">
        <f t="shared" si="2"/>
        <v>1.921763730367769</v>
      </c>
      <c r="G39" s="35">
        <v>2174</v>
      </c>
      <c r="H39" s="35">
        <v>1859</v>
      </c>
      <c r="I39" s="36">
        <f t="shared" si="1"/>
        <v>-14.489420423183075</v>
      </c>
      <c r="J39" s="36">
        <f t="shared" si="3"/>
        <v>2.2882816346627277</v>
      </c>
      <c r="K39" s="81"/>
      <c r="L39" s="35">
        <v>7817</v>
      </c>
      <c r="M39" s="36">
        <f t="shared" si="4"/>
        <v>1.8999494448657372</v>
      </c>
      <c r="N39" s="15"/>
    </row>
    <row r="40" spans="1:14" ht="15.75">
      <c r="A40" s="12"/>
      <c r="B40" s="34" t="s">
        <v>15</v>
      </c>
      <c r="C40" s="35">
        <v>37</v>
      </c>
      <c r="D40" s="35">
        <v>63</v>
      </c>
      <c r="E40" s="36">
        <f t="shared" si="0"/>
        <v>70.27027027027026</v>
      </c>
      <c r="F40" s="36">
        <f t="shared" si="2"/>
        <v>0.61457418788410889</v>
      </c>
      <c r="G40" s="35">
        <v>453</v>
      </c>
      <c r="H40" s="35">
        <v>536</v>
      </c>
      <c r="I40" s="36">
        <f t="shared" si="1"/>
        <v>18.322295805739518</v>
      </c>
      <c r="J40" s="36">
        <f t="shared" si="3"/>
        <v>0.65977351058591827</v>
      </c>
      <c r="K40" s="81"/>
      <c r="L40" s="35">
        <v>2014</v>
      </c>
      <c r="M40" s="36">
        <f t="shared" si="4"/>
        <v>0.48950980964047519</v>
      </c>
      <c r="N40" s="15"/>
    </row>
    <row r="41" spans="1:14" ht="15.75">
      <c r="A41" s="12"/>
      <c r="B41" s="34" t="s">
        <v>6</v>
      </c>
      <c r="C41" s="35">
        <v>186</v>
      </c>
      <c r="D41" s="35">
        <v>232</v>
      </c>
      <c r="E41" s="36">
        <f t="shared" si="0"/>
        <v>24.731182795698924</v>
      </c>
      <c r="F41" s="36">
        <f t="shared" si="2"/>
        <v>2.2631938347478293</v>
      </c>
      <c r="G41" s="35">
        <v>1101</v>
      </c>
      <c r="H41" s="35">
        <v>1195</v>
      </c>
      <c r="I41" s="36">
        <f t="shared" si="1"/>
        <v>8.5376930063578484</v>
      </c>
      <c r="J41" s="36">
        <f t="shared" si="3"/>
        <v>1.4709502708025604</v>
      </c>
      <c r="K41" s="81"/>
      <c r="L41" s="35">
        <v>6403</v>
      </c>
      <c r="M41" s="36">
        <f t="shared" si="4"/>
        <v>1.5562717532909447</v>
      </c>
      <c r="N41" s="15"/>
    </row>
    <row r="42" spans="1:14" ht="15.75">
      <c r="A42" s="12"/>
      <c r="B42" s="34" t="s">
        <v>74</v>
      </c>
      <c r="C42" s="35">
        <v>1</v>
      </c>
      <c r="D42" s="35">
        <v>3</v>
      </c>
      <c r="E42" s="36">
        <f t="shared" si="0"/>
        <v>200</v>
      </c>
      <c r="F42" s="36">
        <f t="shared" si="2"/>
        <v>2.9265437518290898E-2</v>
      </c>
      <c r="G42" s="35">
        <v>7</v>
      </c>
      <c r="H42" s="35">
        <v>13</v>
      </c>
      <c r="I42" s="36">
        <f t="shared" si="1"/>
        <v>85.714285714285722</v>
      </c>
      <c r="J42" s="36">
        <f t="shared" si="3"/>
        <v>1.6001969473165928E-2</v>
      </c>
      <c r="K42" s="81"/>
      <c r="L42" s="35">
        <v>38</v>
      </c>
      <c r="M42" s="36">
        <f t="shared" si="4"/>
        <v>9.2360341441599103E-3</v>
      </c>
      <c r="N42" s="15"/>
    </row>
    <row r="43" spans="1:14" ht="15.75">
      <c r="A43" s="12"/>
      <c r="B43" s="34" t="s">
        <v>3</v>
      </c>
      <c r="C43" s="35">
        <v>515</v>
      </c>
      <c r="D43" s="35">
        <v>533</v>
      </c>
      <c r="E43" s="36">
        <f t="shared" si="0"/>
        <v>3.4951456310679641</v>
      </c>
      <c r="F43" s="36">
        <f t="shared" si="2"/>
        <v>5.19949273241635</v>
      </c>
      <c r="G43" s="35">
        <v>4191</v>
      </c>
      <c r="H43" s="35">
        <v>4578</v>
      </c>
      <c r="I43" s="36">
        <f t="shared" si="1"/>
        <v>9.2340730136005753</v>
      </c>
      <c r="J43" s="36">
        <f t="shared" si="3"/>
        <v>5.6351550960118164</v>
      </c>
      <c r="K43" s="81"/>
      <c r="L43" s="35">
        <v>22658</v>
      </c>
      <c r="M43" s="36">
        <f t="shared" si="4"/>
        <v>5.5071068852204013</v>
      </c>
      <c r="N43" s="15"/>
    </row>
    <row r="44" spans="1:14" ht="15.75">
      <c r="A44" s="12"/>
      <c r="B44" s="34" t="s">
        <v>20</v>
      </c>
      <c r="C44" s="35">
        <v>165</v>
      </c>
      <c r="D44" s="35">
        <v>50</v>
      </c>
      <c r="E44" s="36">
        <f t="shared" si="0"/>
        <v>-69.696969696969703</v>
      </c>
      <c r="F44" s="36">
        <f t="shared" si="2"/>
        <v>0.48775729197151496</v>
      </c>
      <c r="G44" s="35">
        <v>1402</v>
      </c>
      <c r="H44" s="35">
        <v>612</v>
      </c>
      <c r="I44" s="36">
        <f t="shared" si="1"/>
        <v>-56.348074179743222</v>
      </c>
      <c r="J44" s="36">
        <f t="shared" si="3"/>
        <v>0.75332348596750365</v>
      </c>
      <c r="K44" s="81"/>
      <c r="L44" s="35">
        <v>10565</v>
      </c>
      <c r="M44" s="36">
        <f t="shared" si="4"/>
        <v>2.5678605456065644</v>
      </c>
      <c r="N44" s="15"/>
    </row>
    <row r="45" spans="1:14" ht="15.75">
      <c r="A45" s="12"/>
      <c r="B45" s="34" t="s">
        <v>7</v>
      </c>
      <c r="C45" s="35">
        <v>216</v>
      </c>
      <c r="D45" s="35">
        <v>208</v>
      </c>
      <c r="E45" s="36">
        <f t="shared" si="0"/>
        <v>-3.703703703703709</v>
      </c>
      <c r="F45" s="36">
        <f t="shared" si="2"/>
        <v>2.0290703346015024</v>
      </c>
      <c r="G45" s="35">
        <v>1516</v>
      </c>
      <c r="H45" s="35">
        <v>1521</v>
      </c>
      <c r="I45" s="36">
        <f t="shared" si="1"/>
        <v>0.32981530343008103</v>
      </c>
      <c r="J45" s="36">
        <f t="shared" si="3"/>
        <v>1.8722304283604136</v>
      </c>
      <c r="K45" s="81"/>
      <c r="L45" s="35">
        <v>6567</v>
      </c>
      <c r="M45" s="36">
        <f t="shared" si="4"/>
        <v>1.5961325322288982</v>
      </c>
      <c r="N45" s="15"/>
    </row>
    <row r="46" spans="1:14" ht="15.75">
      <c r="A46" s="12"/>
      <c r="B46" s="34" t="s">
        <v>231</v>
      </c>
      <c r="C46" s="35">
        <v>1070</v>
      </c>
      <c r="D46" s="35">
        <v>790</v>
      </c>
      <c r="E46" s="36">
        <f t="shared" si="0"/>
        <v>-26.168224299065422</v>
      </c>
      <c r="F46" s="36">
        <f t="shared" si="2"/>
        <v>7.7065652131499363</v>
      </c>
      <c r="G46" s="35">
        <v>6914</v>
      </c>
      <c r="H46" s="35">
        <v>5479</v>
      </c>
      <c r="I46" s="36">
        <f t="shared" si="1"/>
        <v>-20.754989875614694</v>
      </c>
      <c r="J46" s="36">
        <f t="shared" si="3"/>
        <v>6.7442146725750858</v>
      </c>
      <c r="K46" s="81"/>
      <c r="L46" s="35">
        <v>50561</v>
      </c>
      <c r="M46" s="36">
        <f t="shared" si="4"/>
        <v>12.289029535864978</v>
      </c>
      <c r="N46" s="15"/>
    </row>
    <row r="47" spans="1:14" ht="15.75">
      <c r="A47" s="12"/>
      <c r="B47" s="34" t="s">
        <v>29</v>
      </c>
      <c r="C47" s="35">
        <v>1</v>
      </c>
      <c r="D47" s="35">
        <v>0</v>
      </c>
      <c r="E47" s="36">
        <f t="shared" si="0"/>
        <v>-100</v>
      </c>
      <c r="F47" s="36">
        <f t="shared" si="2"/>
        <v>0</v>
      </c>
      <c r="G47" s="35">
        <v>1</v>
      </c>
      <c r="H47" s="35">
        <v>0</v>
      </c>
      <c r="I47" s="36">
        <f t="shared" si="1"/>
        <v>-100</v>
      </c>
      <c r="J47" s="36">
        <f t="shared" si="3"/>
        <v>0</v>
      </c>
      <c r="K47" s="81"/>
      <c r="L47" s="35">
        <v>12</v>
      </c>
      <c r="M47" s="36">
        <f t="shared" si="4"/>
        <v>2.9166423613136557E-3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2</v>
      </c>
      <c r="H48" s="35">
        <v>1</v>
      </c>
      <c r="I48" s="36">
        <f t="shared" si="1"/>
        <v>-50</v>
      </c>
      <c r="J48" s="36">
        <f t="shared" si="3"/>
        <v>1.2309207287050715E-3</v>
      </c>
      <c r="K48" s="81"/>
      <c r="L48" s="35">
        <v>8</v>
      </c>
      <c r="M48" s="36">
        <f>+(L48*100)/$L$50</f>
        <v>1.9444282408757705E-3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1.2152676505473566E-3</v>
      </c>
      <c r="N49" s="15"/>
    </row>
    <row r="50" spans="1:14" ht="15.75">
      <c r="A50" s="12"/>
      <c r="B50" s="40" t="s">
        <v>70</v>
      </c>
      <c r="C50" s="37">
        <f>SUM(C16:C49)</f>
        <v>10319</v>
      </c>
      <c r="D50" s="37">
        <f>SUM(D16:D49)</f>
        <v>10251</v>
      </c>
      <c r="E50" s="38">
        <f t="shared" si="0"/>
        <v>-0.65897858319604596</v>
      </c>
      <c r="F50" s="38">
        <v>100</v>
      </c>
      <c r="G50" s="37">
        <f>SUM(G16:G49)</f>
        <v>80309</v>
      </c>
      <c r="H50" s="37">
        <f>SUM(H16:H49)</f>
        <v>81240</v>
      </c>
      <c r="I50" s="38">
        <f t="shared" si="1"/>
        <v>1.1592723106999214</v>
      </c>
      <c r="J50" s="38">
        <v>100</v>
      </c>
      <c r="K50" s="81"/>
      <c r="L50" s="37">
        <f>SUM(L16:L49)</f>
        <v>411432</v>
      </c>
      <c r="M50" s="38">
        <f>SUM(M16:M49)</f>
        <v>100.00000000000003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63">
      <c r="A13" s="12"/>
      <c r="B13" s="30" t="s">
        <v>255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61</v>
      </c>
      <c r="D16" s="35">
        <v>33</v>
      </c>
      <c r="E16" s="36">
        <f t="shared" ref="E16:E48" si="0">IF(ISBLANK(D16),"",(IFERROR(((D16/C16-1)*100),"")))</f>
        <v>-45.901639344262293</v>
      </c>
      <c r="F16" s="36">
        <f>+(D16*100)/$D$48</f>
        <v>0.64820271066588098</v>
      </c>
      <c r="G16" s="35">
        <v>591</v>
      </c>
      <c r="H16" s="35">
        <v>313</v>
      </c>
      <c r="I16" s="36">
        <f t="shared" ref="I16:I48" si="1">IF(ISBLANK(H16),"",(IFERROR(((H16/G16-1)*100),"")))</f>
        <v>-47.038917089678513</v>
      </c>
      <c r="J16" s="36">
        <f>+(H16*100)/$H$48</f>
        <v>0.80989468781535434</v>
      </c>
      <c r="K16" s="81"/>
      <c r="L16" s="35">
        <v>2963</v>
      </c>
      <c r="M16" s="36">
        <f>+(L16*100)/$L$48</f>
        <v>1.443626459826453</v>
      </c>
      <c r="N16" s="15"/>
    </row>
    <row r="17" spans="1:14" ht="15.75">
      <c r="A17" s="12"/>
      <c r="B17" s="34" t="s">
        <v>43</v>
      </c>
      <c r="C17" s="35">
        <v>22</v>
      </c>
      <c r="D17" s="35">
        <v>43</v>
      </c>
      <c r="E17" s="36">
        <f t="shared" si="0"/>
        <v>95.454545454545453</v>
      </c>
      <c r="F17" s="36">
        <f t="shared" ref="F17:F47" si="2">+(D17*100)/$D$48</f>
        <v>0.84462777450402671</v>
      </c>
      <c r="G17" s="35">
        <v>310</v>
      </c>
      <c r="H17" s="35">
        <v>332</v>
      </c>
      <c r="I17" s="36">
        <f t="shared" si="1"/>
        <v>7.0967741935483941</v>
      </c>
      <c r="J17" s="36">
        <f t="shared" ref="J17:J47" si="3">+(H17*100)/$H$48</f>
        <v>0.85905762413641418</v>
      </c>
      <c r="K17" s="81"/>
      <c r="L17" s="35">
        <v>1338</v>
      </c>
      <c r="M17" s="36">
        <f t="shared" ref="M17:M47" si="4">+(L17*100)/$L$48</f>
        <v>0.6518974698777571</v>
      </c>
      <c r="N17" s="15"/>
    </row>
    <row r="18" spans="1:14" ht="15.75">
      <c r="A18" s="12"/>
      <c r="B18" s="34" t="s">
        <v>33</v>
      </c>
      <c r="C18" s="35">
        <v>177</v>
      </c>
      <c r="D18" s="35">
        <v>226</v>
      </c>
      <c r="E18" s="36">
        <f t="shared" si="0"/>
        <v>27.683615819209038</v>
      </c>
      <c r="F18" s="36">
        <f t="shared" si="2"/>
        <v>4.4392064427420941</v>
      </c>
      <c r="G18" s="35">
        <v>1737</v>
      </c>
      <c r="H18" s="35">
        <v>1909</v>
      </c>
      <c r="I18" s="36">
        <f t="shared" si="1"/>
        <v>9.9021301093839895</v>
      </c>
      <c r="J18" s="36">
        <f t="shared" si="3"/>
        <v>4.9395813387843814</v>
      </c>
      <c r="K18" s="81"/>
      <c r="L18" s="35">
        <v>9834</v>
      </c>
      <c r="M18" s="36">
        <f t="shared" si="4"/>
        <v>4.7913002382495238</v>
      </c>
      <c r="N18" s="15"/>
    </row>
    <row r="19" spans="1:14" ht="15.75">
      <c r="A19" s="12"/>
      <c r="B19" s="34" t="s">
        <v>30</v>
      </c>
      <c r="C19" s="35">
        <v>818</v>
      </c>
      <c r="D19" s="35">
        <v>1132</v>
      </c>
      <c r="E19" s="36">
        <f t="shared" si="0"/>
        <v>38.386308068459662</v>
      </c>
      <c r="F19" s="36">
        <f t="shared" si="2"/>
        <v>22.235317226478099</v>
      </c>
      <c r="G19" s="35">
        <v>7147</v>
      </c>
      <c r="H19" s="35">
        <v>8951</v>
      </c>
      <c r="I19" s="36">
        <f t="shared" si="1"/>
        <v>25.241360011193503</v>
      </c>
      <c r="J19" s="36">
        <f t="shared" si="3"/>
        <v>23.160918053147721</v>
      </c>
      <c r="K19" s="81"/>
      <c r="L19" s="35">
        <v>40753</v>
      </c>
      <c r="M19" s="36">
        <f t="shared" si="4"/>
        <v>19.855588632233356</v>
      </c>
      <c r="N19" s="15"/>
    </row>
    <row r="20" spans="1:14" ht="15.75">
      <c r="A20" s="12"/>
      <c r="B20" s="34" t="s">
        <v>34</v>
      </c>
      <c r="C20" s="35">
        <v>114</v>
      </c>
      <c r="D20" s="35">
        <v>120</v>
      </c>
      <c r="E20" s="36">
        <f t="shared" si="0"/>
        <v>5.2631578947368363</v>
      </c>
      <c r="F20" s="36">
        <f t="shared" si="2"/>
        <v>2.3571007660577488</v>
      </c>
      <c r="G20" s="35">
        <v>1128</v>
      </c>
      <c r="H20" s="35">
        <v>1182</v>
      </c>
      <c r="I20" s="36">
        <f t="shared" si="1"/>
        <v>4.7872340425531901</v>
      </c>
      <c r="J20" s="36">
        <f t="shared" si="3"/>
        <v>3.0584521437627759</v>
      </c>
      <c r="K20" s="81"/>
      <c r="L20" s="35">
        <v>5727</v>
      </c>
      <c r="M20" s="36">
        <f t="shared" si="4"/>
        <v>2.7902965694991888</v>
      </c>
      <c r="N20" s="15"/>
    </row>
    <row r="21" spans="1:14" ht="15.75">
      <c r="A21" s="12"/>
      <c r="B21" s="34" t="s">
        <v>32</v>
      </c>
      <c r="C21" s="35">
        <v>370</v>
      </c>
      <c r="D21" s="35">
        <v>407</v>
      </c>
      <c r="E21" s="36">
        <f t="shared" si="0"/>
        <v>10.000000000000009</v>
      </c>
      <c r="F21" s="36">
        <f t="shared" si="2"/>
        <v>7.9945000982125318</v>
      </c>
      <c r="G21" s="35">
        <v>2275</v>
      </c>
      <c r="H21" s="35">
        <v>2363</v>
      </c>
      <c r="I21" s="36">
        <f t="shared" si="1"/>
        <v>3.8681318681318633</v>
      </c>
      <c r="J21" s="36">
        <f t="shared" si="3"/>
        <v>6.1143167645612859</v>
      </c>
      <c r="K21" s="81"/>
      <c r="L21" s="35">
        <v>17051</v>
      </c>
      <c r="M21" s="36">
        <f t="shared" si="4"/>
        <v>8.3075513893016701</v>
      </c>
      <c r="N21" s="15"/>
    </row>
    <row r="22" spans="1:14" ht="15.75">
      <c r="A22" s="12"/>
      <c r="B22" s="34" t="s">
        <v>35</v>
      </c>
      <c r="C22" s="35">
        <v>117</v>
      </c>
      <c r="D22" s="35">
        <v>61</v>
      </c>
      <c r="E22" s="36">
        <f t="shared" si="0"/>
        <v>-47.863247863247857</v>
      </c>
      <c r="F22" s="36">
        <f t="shared" si="2"/>
        <v>1.198192889412689</v>
      </c>
      <c r="G22" s="35">
        <v>529</v>
      </c>
      <c r="H22" s="35">
        <v>539</v>
      </c>
      <c r="I22" s="36">
        <f t="shared" si="1"/>
        <v>1.8903591682419618</v>
      </c>
      <c r="J22" s="36">
        <f t="shared" si="3"/>
        <v>1.3946748777395399</v>
      </c>
      <c r="K22" s="81"/>
      <c r="L22" s="35">
        <v>3001</v>
      </c>
      <c r="M22" s="36">
        <f t="shared" si="4"/>
        <v>1.4621407377452533</v>
      </c>
      <c r="N22" s="15"/>
    </row>
    <row r="23" spans="1:14" ht="15.75">
      <c r="A23" s="12"/>
      <c r="B23" s="34" t="s">
        <v>41</v>
      </c>
      <c r="C23" s="35">
        <v>171</v>
      </c>
      <c r="D23" s="35">
        <v>252</v>
      </c>
      <c r="E23" s="36">
        <f t="shared" si="0"/>
        <v>47.368421052631568</v>
      </c>
      <c r="F23" s="36">
        <f t="shared" si="2"/>
        <v>4.9499116087212727</v>
      </c>
      <c r="G23" s="35">
        <v>1414</v>
      </c>
      <c r="H23" s="35">
        <v>1199</v>
      </c>
      <c r="I23" s="36">
        <f t="shared" si="1"/>
        <v>-15.205091937765204</v>
      </c>
      <c r="J23" s="36">
        <f t="shared" si="3"/>
        <v>3.1024400341553031</v>
      </c>
      <c r="K23" s="81"/>
      <c r="L23" s="35">
        <v>6584</v>
      </c>
      <c r="M23" s="36">
        <f t="shared" si="4"/>
        <v>3.207842258352132</v>
      </c>
      <c r="N23" s="15"/>
    </row>
    <row r="24" spans="1:14" ht="15.75">
      <c r="A24" s="12"/>
      <c r="B24" s="34" t="s">
        <v>52</v>
      </c>
      <c r="C24" s="35">
        <v>97</v>
      </c>
      <c r="D24" s="35">
        <v>184</v>
      </c>
      <c r="E24" s="36">
        <f t="shared" si="0"/>
        <v>89.69072164948453</v>
      </c>
      <c r="F24" s="36">
        <f t="shared" si="2"/>
        <v>3.614221174621882</v>
      </c>
      <c r="G24" s="35">
        <v>958</v>
      </c>
      <c r="H24" s="35">
        <v>1035</v>
      </c>
      <c r="I24" s="36">
        <f t="shared" si="1"/>
        <v>8.0375782881002102</v>
      </c>
      <c r="J24" s="36">
        <f t="shared" si="3"/>
        <v>2.6780862680156288</v>
      </c>
      <c r="K24" s="81"/>
      <c r="L24" s="35">
        <v>5419</v>
      </c>
      <c r="M24" s="36">
        <f t="shared" si="4"/>
        <v>2.6402334747889129</v>
      </c>
      <c r="N24" s="15"/>
    </row>
    <row r="25" spans="1:14" ht="15.75">
      <c r="A25" s="12"/>
      <c r="B25" s="34" t="s">
        <v>38</v>
      </c>
      <c r="C25" s="35">
        <v>154</v>
      </c>
      <c r="D25" s="35">
        <v>160</v>
      </c>
      <c r="E25" s="36">
        <f t="shared" si="0"/>
        <v>3.8961038961038863</v>
      </c>
      <c r="F25" s="36">
        <f t="shared" si="2"/>
        <v>3.1428010214103321</v>
      </c>
      <c r="G25" s="35">
        <v>1012</v>
      </c>
      <c r="H25" s="35">
        <v>1117</v>
      </c>
      <c r="I25" s="36">
        <f t="shared" si="1"/>
        <v>10.375494071146241</v>
      </c>
      <c r="J25" s="36">
        <f t="shared" si="3"/>
        <v>2.8902631510854659</v>
      </c>
      <c r="K25" s="81"/>
      <c r="L25" s="35">
        <v>4729</v>
      </c>
      <c r="M25" s="36">
        <f t="shared" si="4"/>
        <v>2.3040531652106973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1</v>
      </c>
      <c r="H26" s="35">
        <v>0</v>
      </c>
      <c r="I26" s="36">
        <f t="shared" si="1"/>
        <v>-100</v>
      </c>
      <c r="J26" s="36">
        <f t="shared" si="3"/>
        <v>0</v>
      </c>
      <c r="K26" s="81"/>
      <c r="L26" s="35">
        <v>3</v>
      </c>
      <c r="M26" s="36">
        <f t="shared" si="4"/>
        <v>1.4616535199052849E-3</v>
      </c>
      <c r="N26" s="15"/>
    </row>
    <row r="27" spans="1:14" ht="15.75">
      <c r="A27" s="12"/>
      <c r="B27" s="34" t="s">
        <v>56</v>
      </c>
      <c r="C27" s="35">
        <v>2</v>
      </c>
      <c r="D27" s="35">
        <v>2</v>
      </c>
      <c r="E27" s="36">
        <f t="shared" si="0"/>
        <v>0</v>
      </c>
      <c r="F27" s="36">
        <f t="shared" si="2"/>
        <v>3.9285012767629149E-2</v>
      </c>
      <c r="G27" s="35">
        <v>23</v>
      </c>
      <c r="H27" s="35">
        <v>28</v>
      </c>
      <c r="I27" s="36">
        <f t="shared" si="1"/>
        <v>21.739130434782616</v>
      </c>
      <c r="J27" s="36">
        <f t="shared" si="3"/>
        <v>7.2450642999456624E-2</v>
      </c>
      <c r="K27" s="81"/>
      <c r="L27" s="35">
        <v>130</v>
      </c>
      <c r="M27" s="36">
        <f t="shared" si="4"/>
        <v>6.3338319195895679E-2</v>
      </c>
      <c r="N27" s="15"/>
    </row>
    <row r="28" spans="1:14" ht="15.75">
      <c r="A28" s="12"/>
      <c r="B28" s="34" t="s">
        <v>39</v>
      </c>
      <c r="C28" s="35">
        <v>30</v>
      </c>
      <c r="D28" s="35">
        <v>53</v>
      </c>
      <c r="E28" s="36">
        <f t="shared" si="0"/>
        <v>76.666666666666657</v>
      </c>
      <c r="F28" s="36">
        <f t="shared" si="2"/>
        <v>1.0410528383421724</v>
      </c>
      <c r="G28" s="35">
        <v>314</v>
      </c>
      <c r="H28" s="35">
        <v>394</v>
      </c>
      <c r="I28" s="36">
        <f t="shared" si="1"/>
        <v>25.477707006369421</v>
      </c>
      <c r="J28" s="36">
        <f t="shared" si="3"/>
        <v>1.0194840479209253</v>
      </c>
      <c r="K28" s="81"/>
      <c r="L28" s="35">
        <v>2133</v>
      </c>
      <c r="M28" s="36">
        <f t="shared" si="4"/>
        <v>1.0392356526526576</v>
      </c>
      <c r="N28" s="15"/>
    </row>
    <row r="29" spans="1:14" ht="15.75">
      <c r="A29" s="12"/>
      <c r="B29" s="34" t="s">
        <v>31</v>
      </c>
      <c r="C29" s="35">
        <v>1134</v>
      </c>
      <c r="D29" s="35">
        <v>1007</v>
      </c>
      <c r="E29" s="36">
        <f t="shared" si="0"/>
        <v>-11.199294532627867</v>
      </c>
      <c r="F29" s="36">
        <f t="shared" si="2"/>
        <v>19.780003928501277</v>
      </c>
      <c r="G29" s="35">
        <v>7705</v>
      </c>
      <c r="H29" s="35">
        <v>8269</v>
      </c>
      <c r="I29" s="36">
        <f t="shared" si="1"/>
        <v>7.3199221284879989</v>
      </c>
      <c r="J29" s="36">
        <f t="shared" si="3"/>
        <v>21.396227391518099</v>
      </c>
      <c r="K29" s="81"/>
      <c r="L29" s="35">
        <v>38710</v>
      </c>
      <c r="M29" s="36">
        <f t="shared" si="4"/>
        <v>18.860202585177859</v>
      </c>
      <c r="N29" s="15"/>
    </row>
    <row r="30" spans="1:14" ht="15.75">
      <c r="A30" s="12"/>
      <c r="B30" s="34" t="s">
        <v>58</v>
      </c>
      <c r="C30" s="35">
        <v>1</v>
      </c>
      <c r="D30" s="35">
        <v>0</v>
      </c>
      <c r="E30" s="36">
        <f t="shared" si="0"/>
        <v>-100</v>
      </c>
      <c r="F30" s="36">
        <f t="shared" si="2"/>
        <v>0</v>
      </c>
      <c r="G30" s="35">
        <v>1</v>
      </c>
      <c r="H30" s="35">
        <v>0</v>
      </c>
      <c r="I30" s="36">
        <f t="shared" si="1"/>
        <v>-100</v>
      </c>
      <c r="J30" s="36">
        <f t="shared" si="3"/>
        <v>0</v>
      </c>
      <c r="K30" s="81"/>
      <c r="L30" s="35">
        <v>12</v>
      </c>
      <c r="M30" s="36">
        <f t="shared" si="4"/>
        <v>5.8466140796211395E-3</v>
      </c>
      <c r="N30" s="15"/>
    </row>
    <row r="31" spans="1:14" ht="15.75">
      <c r="A31" s="12"/>
      <c r="B31" s="34" t="s">
        <v>55</v>
      </c>
      <c r="C31" s="35">
        <v>8</v>
      </c>
      <c r="D31" s="35">
        <v>51</v>
      </c>
      <c r="E31" s="36">
        <f t="shared" si="0"/>
        <v>537.5</v>
      </c>
      <c r="F31" s="36">
        <f t="shared" si="2"/>
        <v>1.0017678255745432</v>
      </c>
      <c r="G31" s="35">
        <v>190</v>
      </c>
      <c r="H31" s="35">
        <v>364</v>
      </c>
      <c r="I31" s="36">
        <f t="shared" si="1"/>
        <v>91.578947368421055</v>
      </c>
      <c r="J31" s="36">
        <f t="shared" si="3"/>
        <v>0.94185835899293602</v>
      </c>
      <c r="K31" s="81"/>
      <c r="L31" s="35">
        <v>1153</v>
      </c>
      <c r="M31" s="36">
        <f t="shared" si="4"/>
        <v>0.56176216948359781</v>
      </c>
      <c r="N31" s="15"/>
    </row>
    <row r="32" spans="1:14" ht="15.75">
      <c r="A32" s="12"/>
      <c r="B32" s="34" t="s">
        <v>47</v>
      </c>
      <c r="C32" s="35">
        <v>258</v>
      </c>
      <c r="D32" s="35">
        <v>150</v>
      </c>
      <c r="E32" s="36">
        <f t="shared" si="0"/>
        <v>-41.860465116279066</v>
      </c>
      <c r="F32" s="36">
        <f t="shared" si="2"/>
        <v>2.9463759575721862</v>
      </c>
      <c r="G32" s="35">
        <v>2213</v>
      </c>
      <c r="H32" s="35">
        <v>1213</v>
      </c>
      <c r="I32" s="36">
        <f t="shared" si="1"/>
        <v>-45.187528242205154</v>
      </c>
      <c r="J32" s="36">
        <f t="shared" si="3"/>
        <v>3.1386653556550312</v>
      </c>
      <c r="K32" s="81"/>
      <c r="L32" s="35">
        <v>5533</v>
      </c>
      <c r="M32" s="36">
        <f t="shared" si="4"/>
        <v>2.6957763085453137</v>
      </c>
      <c r="N32" s="15"/>
    </row>
    <row r="33" spans="1:14" ht="15.75">
      <c r="A33" s="12"/>
      <c r="B33" s="34" t="s">
        <v>40</v>
      </c>
      <c r="C33" s="35">
        <v>111</v>
      </c>
      <c r="D33" s="35">
        <v>65</v>
      </c>
      <c r="E33" s="36">
        <f t="shared" si="0"/>
        <v>-41.441441441441441</v>
      </c>
      <c r="F33" s="36">
        <f t="shared" si="2"/>
        <v>1.2767629149479474</v>
      </c>
      <c r="G33" s="35">
        <v>808</v>
      </c>
      <c r="H33" s="35">
        <v>707</v>
      </c>
      <c r="I33" s="36">
        <f t="shared" si="1"/>
        <v>-12.5</v>
      </c>
      <c r="J33" s="36">
        <f t="shared" si="3"/>
        <v>1.8293787357362796</v>
      </c>
      <c r="K33" s="81"/>
      <c r="L33" s="35">
        <v>3929</v>
      </c>
      <c r="M33" s="36">
        <f t="shared" si="4"/>
        <v>1.9142788932359547</v>
      </c>
      <c r="N33" s="15"/>
    </row>
    <row r="34" spans="1:14" ht="15.75">
      <c r="A34" s="12"/>
      <c r="B34" s="34" t="s">
        <v>44</v>
      </c>
      <c r="C34" s="35">
        <v>115</v>
      </c>
      <c r="D34" s="35">
        <v>113</v>
      </c>
      <c r="E34" s="36">
        <f t="shared" si="0"/>
        <v>-1.7391304347826098</v>
      </c>
      <c r="F34" s="36">
        <f t="shared" si="2"/>
        <v>2.219603221371047</v>
      </c>
      <c r="G34" s="35">
        <v>1249</v>
      </c>
      <c r="H34" s="35">
        <v>782</v>
      </c>
      <c r="I34" s="36">
        <f t="shared" si="1"/>
        <v>-37.389911929543644</v>
      </c>
      <c r="J34" s="36">
        <f t="shared" si="3"/>
        <v>2.0234429580562527</v>
      </c>
      <c r="K34" s="81"/>
      <c r="L34" s="35">
        <v>4972</v>
      </c>
      <c r="M34" s="36">
        <f t="shared" si="4"/>
        <v>2.4224471003230255</v>
      </c>
      <c r="N34" s="15"/>
    </row>
    <row r="35" spans="1:14" ht="15.75">
      <c r="A35" s="12"/>
      <c r="B35" s="34" t="s">
        <v>36</v>
      </c>
      <c r="C35" s="35">
        <v>129</v>
      </c>
      <c r="D35" s="35">
        <v>182</v>
      </c>
      <c r="E35" s="36">
        <f t="shared" si="0"/>
        <v>41.085271317829466</v>
      </c>
      <c r="F35" s="36">
        <f t="shared" si="2"/>
        <v>3.5749361618542528</v>
      </c>
      <c r="G35" s="35">
        <v>685</v>
      </c>
      <c r="H35" s="35">
        <v>730</v>
      </c>
      <c r="I35" s="36">
        <f t="shared" si="1"/>
        <v>6.5693430656934337</v>
      </c>
      <c r="J35" s="36">
        <f t="shared" si="3"/>
        <v>1.8888917639144047</v>
      </c>
      <c r="K35" s="81"/>
      <c r="L35" s="35">
        <v>4262</v>
      </c>
      <c r="M35" s="36">
        <f t="shared" si="4"/>
        <v>2.0765224339454416</v>
      </c>
      <c r="N35" s="15"/>
    </row>
    <row r="36" spans="1:14" ht="15.75">
      <c r="A36" s="12"/>
      <c r="B36" s="34" t="s">
        <v>48</v>
      </c>
      <c r="C36" s="35">
        <v>127</v>
      </c>
      <c r="D36" s="35">
        <v>146</v>
      </c>
      <c r="E36" s="36">
        <f t="shared" si="0"/>
        <v>14.960629921259837</v>
      </c>
      <c r="F36" s="36">
        <f t="shared" si="2"/>
        <v>2.8678059320369278</v>
      </c>
      <c r="G36" s="35">
        <v>1263</v>
      </c>
      <c r="H36" s="35">
        <v>1191</v>
      </c>
      <c r="I36" s="36">
        <f t="shared" si="1"/>
        <v>-5.700712589073631</v>
      </c>
      <c r="J36" s="36">
        <f t="shared" si="3"/>
        <v>3.0817398504411728</v>
      </c>
      <c r="K36" s="81"/>
      <c r="L36" s="35">
        <v>4754</v>
      </c>
      <c r="M36" s="36">
        <f t="shared" si="4"/>
        <v>2.316233611209908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2</v>
      </c>
      <c r="H37" s="35">
        <v>1</v>
      </c>
      <c r="I37" s="36">
        <f t="shared" si="1"/>
        <v>-50</v>
      </c>
      <c r="J37" s="36">
        <f t="shared" si="3"/>
        <v>2.5875229642663079E-3</v>
      </c>
      <c r="K37" s="81"/>
      <c r="L37" s="35">
        <v>7</v>
      </c>
      <c r="M37" s="36">
        <f t="shared" si="4"/>
        <v>3.4105248797789982E-3</v>
      </c>
      <c r="N37" s="15"/>
    </row>
    <row r="38" spans="1:14" ht="15.75">
      <c r="A38" s="12"/>
      <c r="B38" s="34" t="s">
        <v>53</v>
      </c>
      <c r="C38" s="35">
        <v>85</v>
      </c>
      <c r="D38" s="35">
        <v>40</v>
      </c>
      <c r="E38" s="36">
        <f t="shared" si="0"/>
        <v>-52.941176470588239</v>
      </c>
      <c r="F38" s="36">
        <f t="shared" si="2"/>
        <v>0.78570025535258303</v>
      </c>
      <c r="G38" s="35">
        <v>733</v>
      </c>
      <c r="H38" s="35">
        <v>712</v>
      </c>
      <c r="I38" s="36">
        <f t="shared" si="1"/>
        <v>-2.8649386084583894</v>
      </c>
      <c r="J38" s="36">
        <f t="shared" si="3"/>
        <v>1.8423163505576112</v>
      </c>
      <c r="K38" s="81"/>
      <c r="L38" s="35">
        <v>2887</v>
      </c>
      <c r="M38" s="36">
        <f t="shared" si="4"/>
        <v>1.4065979039888525</v>
      </c>
      <c r="N38" s="15"/>
    </row>
    <row r="39" spans="1:14" ht="15.75">
      <c r="A39" s="12"/>
      <c r="B39" s="34" t="s">
        <v>50</v>
      </c>
      <c r="C39" s="35">
        <v>118</v>
      </c>
      <c r="D39" s="35">
        <v>92</v>
      </c>
      <c r="E39" s="36">
        <f t="shared" si="0"/>
        <v>-22.033898305084744</v>
      </c>
      <c r="F39" s="36">
        <f t="shared" si="2"/>
        <v>1.807110587310941</v>
      </c>
      <c r="G39" s="35">
        <v>972</v>
      </c>
      <c r="H39" s="35">
        <v>675</v>
      </c>
      <c r="I39" s="36">
        <f t="shared" si="1"/>
        <v>-30.555555555555557</v>
      </c>
      <c r="J39" s="36">
        <f t="shared" si="3"/>
        <v>1.7465780008797578</v>
      </c>
      <c r="K39" s="81"/>
      <c r="L39" s="35">
        <v>3468</v>
      </c>
      <c r="M39" s="36">
        <f t="shared" si="4"/>
        <v>1.6896714690105092</v>
      </c>
      <c r="N39" s="15"/>
    </row>
    <row r="40" spans="1:14" ht="15.75">
      <c r="A40" s="12"/>
      <c r="B40" s="34" t="s">
        <v>54</v>
      </c>
      <c r="C40" s="35">
        <v>1</v>
      </c>
      <c r="D40" s="35">
        <v>3</v>
      </c>
      <c r="E40" s="36">
        <f t="shared" si="0"/>
        <v>200</v>
      </c>
      <c r="F40" s="36">
        <f t="shared" si="2"/>
        <v>5.8927519151443723E-2</v>
      </c>
      <c r="G40" s="35">
        <v>7</v>
      </c>
      <c r="H40" s="35">
        <v>13</v>
      </c>
      <c r="I40" s="36">
        <f t="shared" si="1"/>
        <v>85.714285714285722</v>
      </c>
      <c r="J40" s="36">
        <f t="shared" si="3"/>
        <v>3.3637798535462005E-2</v>
      </c>
      <c r="K40" s="81"/>
      <c r="L40" s="35">
        <v>38</v>
      </c>
      <c r="M40" s="36">
        <f t="shared" si="4"/>
        <v>1.8514277918800275E-2</v>
      </c>
      <c r="N40" s="15"/>
    </row>
    <row r="41" spans="1:14" ht="15.75">
      <c r="A41" s="12"/>
      <c r="B41" s="34" t="s">
        <v>232</v>
      </c>
      <c r="C41" s="35">
        <v>1</v>
      </c>
      <c r="D41" s="35">
        <v>1</v>
      </c>
      <c r="E41" s="36">
        <f t="shared" si="0"/>
        <v>0</v>
      </c>
      <c r="F41" s="36">
        <f t="shared" si="2"/>
        <v>1.9642506383814574E-2</v>
      </c>
      <c r="G41" s="35">
        <v>9</v>
      </c>
      <c r="H41" s="35">
        <v>11</v>
      </c>
      <c r="I41" s="36">
        <f t="shared" si="1"/>
        <v>22.222222222222232</v>
      </c>
      <c r="J41" s="36">
        <f t="shared" si="3"/>
        <v>2.8462752606929386E-2</v>
      </c>
      <c r="K41" s="81"/>
      <c r="L41" s="35">
        <v>56</v>
      </c>
      <c r="M41" s="36">
        <f t="shared" si="4"/>
        <v>2.7284199038231986E-2</v>
      </c>
      <c r="N41" s="15"/>
    </row>
    <row r="42" spans="1:14" ht="15.75">
      <c r="A42" s="12"/>
      <c r="B42" s="34" t="s">
        <v>42</v>
      </c>
      <c r="C42" s="35">
        <v>115</v>
      </c>
      <c r="D42" s="35">
        <v>178</v>
      </c>
      <c r="E42" s="36">
        <f t="shared" si="0"/>
        <v>54.782608695652172</v>
      </c>
      <c r="F42" s="36">
        <f t="shared" si="2"/>
        <v>3.4963661363189944</v>
      </c>
      <c r="G42" s="35">
        <v>1041</v>
      </c>
      <c r="H42" s="35">
        <v>896</v>
      </c>
      <c r="I42" s="36">
        <f t="shared" si="1"/>
        <v>-13.928914505283386</v>
      </c>
      <c r="J42" s="36">
        <f t="shared" si="3"/>
        <v>2.318420575982612</v>
      </c>
      <c r="K42" s="81"/>
      <c r="L42" s="35">
        <v>5607</v>
      </c>
      <c r="M42" s="36">
        <f t="shared" si="4"/>
        <v>2.7318304287029775</v>
      </c>
      <c r="N42" s="15"/>
    </row>
    <row r="43" spans="1:14" ht="15.75">
      <c r="A43" s="12"/>
      <c r="B43" s="34" t="s">
        <v>51</v>
      </c>
      <c r="C43" s="35">
        <v>73</v>
      </c>
      <c r="D43" s="35">
        <v>25</v>
      </c>
      <c r="E43" s="36">
        <f t="shared" si="0"/>
        <v>-65.753424657534239</v>
      </c>
      <c r="F43" s="36">
        <f t="shared" si="2"/>
        <v>0.49106265959536438</v>
      </c>
      <c r="G43" s="35">
        <v>850</v>
      </c>
      <c r="H43" s="35">
        <v>344</v>
      </c>
      <c r="I43" s="36">
        <f t="shared" si="1"/>
        <v>-59.529411764705877</v>
      </c>
      <c r="J43" s="36">
        <f t="shared" si="3"/>
        <v>0.89010789970760995</v>
      </c>
      <c r="K43" s="81"/>
      <c r="L43" s="35">
        <v>8327</v>
      </c>
      <c r="M43" s="36">
        <f t="shared" si="4"/>
        <v>4.0570629534171019</v>
      </c>
      <c r="N43" s="15"/>
    </row>
    <row r="44" spans="1:14" ht="15.75">
      <c r="A44" s="12"/>
      <c r="B44" s="34" t="s">
        <v>46</v>
      </c>
      <c r="C44" s="35">
        <v>20</v>
      </c>
      <c r="D44" s="35">
        <v>19</v>
      </c>
      <c r="E44" s="36">
        <f t="shared" si="0"/>
        <v>-5.0000000000000044</v>
      </c>
      <c r="F44" s="36">
        <f t="shared" si="2"/>
        <v>0.37320762129247692</v>
      </c>
      <c r="G44" s="35">
        <v>147</v>
      </c>
      <c r="H44" s="35">
        <v>128</v>
      </c>
      <c r="I44" s="36">
        <f t="shared" si="1"/>
        <v>-12.925170068027214</v>
      </c>
      <c r="J44" s="36">
        <f t="shared" si="3"/>
        <v>0.33120293942608742</v>
      </c>
      <c r="K44" s="81"/>
      <c r="L44" s="35">
        <v>872</v>
      </c>
      <c r="M44" s="36">
        <f t="shared" si="4"/>
        <v>0.42485395645246948</v>
      </c>
      <c r="N44" s="15"/>
    </row>
    <row r="45" spans="1:14" ht="15.75">
      <c r="A45" s="12"/>
      <c r="B45" s="34" t="s">
        <v>49</v>
      </c>
      <c r="C45" s="35">
        <v>256</v>
      </c>
      <c r="D45" s="35">
        <v>119</v>
      </c>
      <c r="E45" s="36">
        <f t="shared" si="0"/>
        <v>-53.515625</v>
      </c>
      <c r="F45" s="36">
        <f t="shared" si="2"/>
        <v>2.3374582596739346</v>
      </c>
      <c r="G45" s="35">
        <v>1336</v>
      </c>
      <c r="H45" s="35">
        <v>1492</v>
      </c>
      <c r="I45" s="36">
        <f t="shared" si="1"/>
        <v>11.676646706586835</v>
      </c>
      <c r="J45" s="36">
        <f t="shared" si="3"/>
        <v>3.8605842626853315</v>
      </c>
      <c r="K45" s="81"/>
      <c r="L45" s="35">
        <v>6397</v>
      </c>
      <c r="M45" s="36">
        <f t="shared" si="4"/>
        <v>3.1167325222780358</v>
      </c>
      <c r="N45" s="15"/>
    </row>
    <row r="46" spans="1:14" ht="15.75">
      <c r="A46" s="12"/>
      <c r="B46" s="34" t="s">
        <v>37</v>
      </c>
      <c r="C46" s="35">
        <v>161</v>
      </c>
      <c r="D46" s="35">
        <v>148</v>
      </c>
      <c r="E46" s="36">
        <f t="shared" si="0"/>
        <v>-8.0745341614906874</v>
      </c>
      <c r="F46" s="36">
        <f t="shared" si="2"/>
        <v>2.907090944804557</v>
      </c>
      <c r="G46" s="35">
        <v>1469</v>
      </c>
      <c r="H46" s="35">
        <v>1137</v>
      </c>
      <c r="I46" s="36">
        <f t="shared" si="1"/>
        <v>-22.600408441116404</v>
      </c>
      <c r="J46" s="36">
        <f t="shared" si="3"/>
        <v>2.9420136103707919</v>
      </c>
      <c r="K46" s="81"/>
      <c r="L46" s="35">
        <v>10408</v>
      </c>
      <c r="M46" s="36">
        <f t="shared" si="4"/>
        <v>5.0709632783914014</v>
      </c>
      <c r="N46" s="15"/>
    </row>
    <row r="47" spans="1:14" ht="15.75">
      <c r="A47" s="12"/>
      <c r="B47" s="34" t="s">
        <v>45</v>
      </c>
      <c r="C47" s="35">
        <v>75</v>
      </c>
      <c r="D47" s="35">
        <v>79</v>
      </c>
      <c r="E47" s="36">
        <f t="shared" si="0"/>
        <v>5.3333333333333233</v>
      </c>
      <c r="F47" s="36">
        <f t="shared" si="2"/>
        <v>1.5517580043213515</v>
      </c>
      <c r="G47" s="35">
        <v>705</v>
      </c>
      <c r="H47" s="35">
        <v>620</v>
      </c>
      <c r="I47" s="36">
        <f t="shared" si="1"/>
        <v>-12.056737588652478</v>
      </c>
      <c r="J47" s="36">
        <f t="shared" si="3"/>
        <v>1.6042642378451109</v>
      </c>
      <c r="K47" s="81"/>
      <c r="L47" s="35">
        <v>4190</v>
      </c>
      <c r="M47" s="36">
        <f t="shared" si="4"/>
        <v>2.0414427494677145</v>
      </c>
      <c r="N47" s="15"/>
    </row>
    <row r="48" spans="1:14" ht="15.75">
      <c r="A48" s="12"/>
      <c r="B48" s="40" t="s">
        <v>70</v>
      </c>
      <c r="C48" s="42">
        <f>SUM(C16:C47)</f>
        <v>4921</v>
      </c>
      <c r="D48" s="42">
        <f>SUM(D16:D47)</f>
        <v>5091</v>
      </c>
      <c r="E48" s="38">
        <f t="shared" si="0"/>
        <v>3.4545824019508231</v>
      </c>
      <c r="F48" s="38">
        <f>SUM(F16:F47)</f>
        <v>100.00000000000001</v>
      </c>
      <c r="G48" s="42">
        <f>SUM(G16:G47)</f>
        <v>38824</v>
      </c>
      <c r="H48" s="42">
        <f>SUM(H16:H47)</f>
        <v>38647</v>
      </c>
      <c r="I48" s="38">
        <f t="shared" si="1"/>
        <v>-0.45590356480527117</v>
      </c>
      <c r="J48" s="38">
        <f>SUM(J16:J47)</f>
        <v>100</v>
      </c>
      <c r="K48" s="4"/>
      <c r="L48" s="42">
        <f>SUM(L16:L47)</f>
        <v>205247</v>
      </c>
      <c r="M48" s="38">
        <f>SUM(M16:M47)</f>
        <v>100.00000000000001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63">
      <c r="A13" s="12"/>
      <c r="B13" s="30" t="s">
        <v>256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457</v>
      </c>
      <c r="D16" s="35">
        <v>277</v>
      </c>
      <c r="E16" s="36">
        <f t="shared" ref="E16:E41" si="0">IF(ISBLANK(D16),"",(IFERROR(((D16/C16-1)*100),"")))</f>
        <v>-39.387308533916851</v>
      </c>
      <c r="F16" s="36">
        <f>+(D16*100)/$D$41</f>
        <v>2.7021753975221929</v>
      </c>
      <c r="G16" s="35">
        <v>1649</v>
      </c>
      <c r="H16" s="35">
        <v>2222</v>
      </c>
      <c r="I16" s="36">
        <f t="shared" ref="I16:I41" si="1">IF(ISBLANK(H16),"",(IFERROR(((H16/G16-1)*100),"")))</f>
        <v>34.748332322619781</v>
      </c>
      <c r="J16" s="36">
        <f>+(H16*100)/$H$41</f>
        <v>2.7351058591826685</v>
      </c>
      <c r="K16" s="81"/>
      <c r="L16" s="35">
        <v>7703</v>
      </c>
      <c r="M16" s="36">
        <f>+(L16*100)/$L$41</f>
        <v>1.8722413424332576</v>
      </c>
      <c r="N16" s="15"/>
    </row>
    <row r="17" spans="1:18" ht="15.75">
      <c r="A17" s="12"/>
      <c r="B17" s="34" t="s">
        <v>234</v>
      </c>
      <c r="C17" s="35">
        <v>457</v>
      </c>
      <c r="D17" s="35">
        <v>319</v>
      </c>
      <c r="E17" s="36">
        <f t="shared" si="0"/>
        <v>-30.196936542669583</v>
      </c>
      <c r="F17" s="36">
        <f t="shared" ref="F17:F40" si="2">+(D17*100)/$D$41</f>
        <v>3.1118915227782655</v>
      </c>
      <c r="G17" s="35">
        <v>1504</v>
      </c>
      <c r="H17" s="35">
        <v>2692</v>
      </c>
      <c r="I17" s="36">
        <f t="shared" si="1"/>
        <v>78.989361702127667</v>
      </c>
      <c r="J17" s="36">
        <f t="shared" ref="J17:J40" si="3">+(H17*100)/$H$41</f>
        <v>3.313638601674052</v>
      </c>
      <c r="K17" s="81"/>
      <c r="L17" s="35">
        <v>6467</v>
      </c>
      <c r="M17" s="36">
        <f t="shared" ref="M17:M40" si="4">+(L17*100)/$L$41</f>
        <v>1.571827179217951</v>
      </c>
      <c r="N17" s="15"/>
    </row>
    <row r="18" spans="1:18" ht="15.75">
      <c r="A18" s="12"/>
      <c r="B18" s="34" t="s">
        <v>235</v>
      </c>
      <c r="C18" s="35">
        <v>66</v>
      </c>
      <c r="D18" s="35">
        <v>44</v>
      </c>
      <c r="E18" s="36">
        <f t="shared" si="0"/>
        <v>-33.333333333333336</v>
      </c>
      <c r="F18" s="36">
        <f t="shared" si="2"/>
        <v>0.42922641693493319</v>
      </c>
      <c r="G18" s="35">
        <v>3963</v>
      </c>
      <c r="H18" s="35">
        <v>354</v>
      </c>
      <c r="I18" s="36">
        <f t="shared" si="1"/>
        <v>-91.067373202119612</v>
      </c>
      <c r="J18" s="36">
        <f t="shared" si="3"/>
        <v>0.43574593796159528</v>
      </c>
      <c r="K18" s="81"/>
      <c r="L18" s="35">
        <v>25245</v>
      </c>
      <c r="M18" s="36">
        <f t="shared" si="4"/>
        <v>6.1358863676136028</v>
      </c>
      <c r="N18" s="15"/>
    </row>
    <row r="19" spans="1:18" ht="15.75">
      <c r="A19" s="12"/>
      <c r="B19" s="34" t="s">
        <v>236</v>
      </c>
      <c r="C19" s="35">
        <v>76</v>
      </c>
      <c r="D19" s="35">
        <v>43</v>
      </c>
      <c r="E19" s="36">
        <f t="shared" si="0"/>
        <v>-43.421052631578952</v>
      </c>
      <c r="F19" s="36">
        <f t="shared" si="2"/>
        <v>0.41947127109550286</v>
      </c>
      <c r="G19" s="35">
        <v>678</v>
      </c>
      <c r="H19" s="35">
        <v>507</v>
      </c>
      <c r="I19" s="36">
        <f t="shared" si="1"/>
        <v>-25.221238938053091</v>
      </c>
      <c r="J19" s="36">
        <f t="shared" si="3"/>
        <v>0.62407680945347122</v>
      </c>
      <c r="K19" s="81"/>
      <c r="L19" s="35">
        <v>3639</v>
      </c>
      <c r="M19" s="36">
        <f t="shared" si="4"/>
        <v>0.88447179606836612</v>
      </c>
      <c r="N19" s="15"/>
    </row>
    <row r="20" spans="1:18" ht="15.75">
      <c r="A20" s="12"/>
      <c r="B20" s="34" t="s">
        <v>237</v>
      </c>
      <c r="C20" s="35">
        <v>76</v>
      </c>
      <c r="D20" s="35">
        <v>82</v>
      </c>
      <c r="E20" s="36">
        <f t="shared" si="0"/>
        <v>7.8947368421052655</v>
      </c>
      <c r="F20" s="36">
        <f t="shared" si="2"/>
        <v>0.79992195883328454</v>
      </c>
      <c r="G20" s="35">
        <v>1211</v>
      </c>
      <c r="H20" s="35">
        <v>595</v>
      </c>
      <c r="I20" s="36">
        <f t="shared" si="1"/>
        <v>-50.867052023121381</v>
      </c>
      <c r="J20" s="36">
        <f t="shared" si="3"/>
        <v>0.73239783357951749</v>
      </c>
      <c r="K20" s="81"/>
      <c r="L20" s="35">
        <v>6188</v>
      </c>
      <c r="M20" s="36">
        <f t="shared" si="4"/>
        <v>1.5040152443174084</v>
      </c>
      <c r="N20" s="15"/>
    </row>
    <row r="21" spans="1:18" ht="15" customHeight="1">
      <c r="A21" s="12"/>
      <c r="B21" s="34" t="s">
        <v>238</v>
      </c>
      <c r="C21" s="35">
        <v>31</v>
      </c>
      <c r="D21" s="35">
        <v>27</v>
      </c>
      <c r="E21" s="36">
        <f t="shared" si="0"/>
        <v>-12.903225806451612</v>
      </c>
      <c r="F21" s="36">
        <f t="shared" si="2"/>
        <v>0.26338893766461807</v>
      </c>
      <c r="G21" s="35">
        <v>565</v>
      </c>
      <c r="H21" s="35">
        <v>199</v>
      </c>
      <c r="I21" s="36">
        <f t="shared" si="1"/>
        <v>-64.778761061946909</v>
      </c>
      <c r="J21" s="36">
        <f t="shared" si="3"/>
        <v>0.24495322501230921</v>
      </c>
      <c r="K21" s="81"/>
      <c r="L21" s="35">
        <v>2980</v>
      </c>
      <c r="M21" s="36">
        <f t="shared" si="4"/>
        <v>0.72429951972622453</v>
      </c>
      <c r="N21" s="15"/>
    </row>
    <row r="22" spans="1:18" ht="15.75">
      <c r="A22" s="12"/>
      <c r="B22" s="34" t="s">
        <v>239</v>
      </c>
      <c r="C22" s="35">
        <v>17</v>
      </c>
      <c r="D22" s="35">
        <v>18</v>
      </c>
      <c r="E22" s="36">
        <f t="shared" si="0"/>
        <v>5.8823529411764719</v>
      </c>
      <c r="F22" s="36">
        <f t="shared" si="2"/>
        <v>0.17559262510974538</v>
      </c>
      <c r="G22" s="35">
        <v>2558</v>
      </c>
      <c r="H22" s="35">
        <v>141</v>
      </c>
      <c r="I22" s="36">
        <f t="shared" si="1"/>
        <v>-94.487881157154035</v>
      </c>
      <c r="J22" s="36">
        <f t="shared" si="3"/>
        <v>0.17355982274741508</v>
      </c>
      <c r="K22" s="81"/>
      <c r="L22" s="35">
        <v>11915</v>
      </c>
      <c r="M22" s="36">
        <f t="shared" si="4"/>
        <v>2.8959828112543509</v>
      </c>
      <c r="N22" s="15"/>
    </row>
    <row r="23" spans="1:18" ht="15.75">
      <c r="A23" s="12"/>
      <c r="B23" s="34" t="s">
        <v>240</v>
      </c>
      <c r="C23" s="35">
        <v>213</v>
      </c>
      <c r="D23" s="35">
        <v>183</v>
      </c>
      <c r="E23" s="36">
        <f t="shared" si="0"/>
        <v>-14.084507042253524</v>
      </c>
      <c r="F23" s="36">
        <f t="shared" si="2"/>
        <v>1.7851916886157448</v>
      </c>
      <c r="G23" s="35">
        <v>3723</v>
      </c>
      <c r="H23" s="35">
        <v>1713</v>
      </c>
      <c r="I23" s="36">
        <f t="shared" si="1"/>
        <v>-53.988718775181297</v>
      </c>
      <c r="J23" s="36">
        <f t="shared" si="3"/>
        <v>2.1085672082717872</v>
      </c>
      <c r="K23" s="81"/>
      <c r="L23" s="35">
        <v>18716</v>
      </c>
      <c r="M23" s="36">
        <f t="shared" si="4"/>
        <v>4.5489898695288646</v>
      </c>
      <c r="N23" s="15"/>
    </row>
    <row r="24" spans="1:18" ht="15.75">
      <c r="A24" s="12"/>
      <c r="B24" s="34" t="s">
        <v>241</v>
      </c>
      <c r="C24" s="35">
        <v>54</v>
      </c>
      <c r="D24" s="35">
        <v>46</v>
      </c>
      <c r="E24" s="36">
        <f t="shared" si="0"/>
        <v>-14.814814814814813</v>
      </c>
      <c r="F24" s="36">
        <f t="shared" si="2"/>
        <v>0.44873670861379378</v>
      </c>
      <c r="G24" s="35">
        <v>1706</v>
      </c>
      <c r="H24" s="35">
        <v>384</v>
      </c>
      <c r="I24" s="36">
        <f t="shared" si="1"/>
        <v>-77.491207502930834</v>
      </c>
      <c r="J24" s="36">
        <f t="shared" si="3"/>
        <v>0.47267355982274739</v>
      </c>
      <c r="K24" s="81"/>
      <c r="L24" s="35">
        <v>9484</v>
      </c>
      <c r="M24" s="36">
        <f t="shared" si="4"/>
        <v>2.3051196795582261</v>
      </c>
      <c r="N24" s="15"/>
    </row>
    <row r="25" spans="1:18" ht="15.75">
      <c r="A25" s="12"/>
      <c r="B25" s="34" t="s">
        <v>75</v>
      </c>
      <c r="C25" s="35">
        <v>100</v>
      </c>
      <c r="D25" s="35">
        <v>78</v>
      </c>
      <c r="E25" s="36">
        <f t="shared" si="0"/>
        <v>-21.999999999999996</v>
      </c>
      <c r="F25" s="36">
        <f t="shared" si="2"/>
        <v>0.76090137547556336</v>
      </c>
      <c r="G25" s="35">
        <v>2604</v>
      </c>
      <c r="H25" s="35">
        <v>604</v>
      </c>
      <c r="I25" s="36">
        <f t="shared" si="1"/>
        <v>-76.804915514592935</v>
      </c>
      <c r="J25" s="36">
        <f t="shared" si="3"/>
        <v>0.74347612013786313</v>
      </c>
      <c r="K25" s="81"/>
      <c r="L25" s="35">
        <v>14333</v>
      </c>
      <c r="M25" s="36">
        <f t="shared" si="4"/>
        <v>3.4836862470590524</v>
      </c>
      <c r="N25" s="15"/>
      <c r="R25" s="4"/>
    </row>
    <row r="26" spans="1:18" ht="15" customHeight="1">
      <c r="A26" s="12"/>
      <c r="B26" s="34" t="s">
        <v>242</v>
      </c>
      <c r="C26" s="35">
        <v>172</v>
      </c>
      <c r="D26" s="35">
        <v>173</v>
      </c>
      <c r="E26" s="36">
        <f t="shared" si="0"/>
        <v>0.58139534883721034</v>
      </c>
      <c r="F26" s="36">
        <f t="shared" si="2"/>
        <v>1.6876402302214417</v>
      </c>
      <c r="G26" s="35">
        <v>1140</v>
      </c>
      <c r="H26" s="35">
        <v>1247</v>
      </c>
      <c r="I26" s="36">
        <f t="shared" si="1"/>
        <v>9.3859649122806985</v>
      </c>
      <c r="J26" s="36">
        <f t="shared" si="3"/>
        <v>1.534958148695224</v>
      </c>
      <c r="K26" s="81"/>
      <c r="L26" s="35">
        <v>5396</v>
      </c>
      <c r="M26" s="36">
        <f t="shared" si="4"/>
        <v>1.3115168484707072</v>
      </c>
      <c r="N26" s="15"/>
    </row>
    <row r="27" spans="1:18" ht="15" customHeight="1">
      <c r="A27" s="12"/>
      <c r="B27" s="34" t="s">
        <v>76</v>
      </c>
      <c r="C27" s="35">
        <v>341</v>
      </c>
      <c r="D27" s="35">
        <v>295</v>
      </c>
      <c r="E27" s="36">
        <f t="shared" si="0"/>
        <v>-13.48973607038123</v>
      </c>
      <c r="F27" s="36">
        <f t="shared" si="2"/>
        <v>2.8777680226319382</v>
      </c>
      <c r="G27" s="35">
        <v>1182</v>
      </c>
      <c r="H27" s="35">
        <v>2242</v>
      </c>
      <c r="I27" s="36">
        <f t="shared" si="1"/>
        <v>89.678510998307942</v>
      </c>
      <c r="J27" s="36">
        <f t="shared" si="3"/>
        <v>2.75972427375677</v>
      </c>
      <c r="K27" s="81"/>
      <c r="L27" s="35">
        <v>4906</v>
      </c>
      <c r="M27" s="36">
        <f t="shared" si="4"/>
        <v>1.1924206187170663</v>
      </c>
      <c r="N27" s="15"/>
    </row>
    <row r="28" spans="1:18" ht="15" customHeight="1">
      <c r="A28" s="12"/>
      <c r="B28" s="34" t="s">
        <v>243</v>
      </c>
      <c r="C28" s="35">
        <v>496</v>
      </c>
      <c r="D28" s="35">
        <v>357</v>
      </c>
      <c r="E28" s="36">
        <f t="shared" si="0"/>
        <v>-28.0241935483871</v>
      </c>
      <c r="F28" s="36">
        <f t="shared" si="2"/>
        <v>3.4825870646766171</v>
      </c>
      <c r="G28" s="35">
        <v>1606</v>
      </c>
      <c r="H28" s="35">
        <v>3003</v>
      </c>
      <c r="I28" s="36">
        <f t="shared" si="1"/>
        <v>86.986301369863</v>
      </c>
      <c r="J28" s="36">
        <f t="shared" si="3"/>
        <v>3.6964549483013296</v>
      </c>
      <c r="K28" s="81"/>
      <c r="L28" s="35">
        <v>8120</v>
      </c>
      <c r="M28" s="36">
        <f t="shared" si="4"/>
        <v>1.9735946644889071</v>
      </c>
      <c r="N28" s="15"/>
    </row>
    <row r="29" spans="1:18" ht="15" customHeight="1">
      <c r="A29" s="12"/>
      <c r="B29" s="34" t="s">
        <v>79</v>
      </c>
      <c r="C29" s="35">
        <v>623</v>
      </c>
      <c r="D29" s="35">
        <v>600</v>
      </c>
      <c r="E29" s="36">
        <f t="shared" si="0"/>
        <v>-3.6918138041733495</v>
      </c>
      <c r="F29" s="36">
        <f t="shared" si="2"/>
        <v>5.8530875036581795</v>
      </c>
      <c r="G29" s="35">
        <v>1902</v>
      </c>
      <c r="H29" s="35">
        <v>5204</v>
      </c>
      <c r="I29" s="36">
        <f t="shared" si="1"/>
        <v>173.6067297581493</v>
      </c>
      <c r="J29" s="36">
        <f t="shared" si="3"/>
        <v>6.4057114721811912</v>
      </c>
      <c r="K29" s="81"/>
      <c r="L29" s="35">
        <v>8889</v>
      </c>
      <c r="M29" s="36">
        <f t="shared" si="4"/>
        <v>2.1605028291430903</v>
      </c>
      <c r="N29" s="15"/>
    </row>
    <row r="30" spans="1:18" ht="15" customHeight="1">
      <c r="A30" s="12"/>
      <c r="B30" s="34" t="s">
        <v>244</v>
      </c>
      <c r="C30" s="35">
        <v>103</v>
      </c>
      <c r="D30" s="35">
        <v>116</v>
      </c>
      <c r="E30" s="36">
        <f t="shared" si="0"/>
        <v>12.621359223300965</v>
      </c>
      <c r="F30" s="36">
        <f t="shared" si="2"/>
        <v>1.1315969173739147</v>
      </c>
      <c r="G30" s="35">
        <v>2539</v>
      </c>
      <c r="H30" s="35">
        <v>822</v>
      </c>
      <c r="I30" s="36">
        <f t="shared" si="1"/>
        <v>-67.625049231981095</v>
      </c>
      <c r="J30" s="36">
        <f t="shared" si="3"/>
        <v>1.0118168389955686</v>
      </c>
      <c r="K30" s="81"/>
      <c r="L30" s="35">
        <v>12894</v>
      </c>
      <c r="M30" s="36">
        <f t="shared" si="4"/>
        <v>3.1339322172315232</v>
      </c>
      <c r="N30" s="15"/>
    </row>
    <row r="31" spans="1:18" ht="15" customHeight="1">
      <c r="A31" s="12"/>
      <c r="B31" s="34" t="s">
        <v>78</v>
      </c>
      <c r="C31" s="35">
        <v>863</v>
      </c>
      <c r="D31" s="35">
        <v>758</v>
      </c>
      <c r="E31" s="36">
        <f t="shared" si="0"/>
        <v>-12.166859791425255</v>
      </c>
      <c r="F31" s="36">
        <f t="shared" si="2"/>
        <v>7.3944005462881668</v>
      </c>
      <c r="G31" s="35">
        <v>4239</v>
      </c>
      <c r="H31" s="35">
        <v>6346</v>
      </c>
      <c r="I31" s="36">
        <f t="shared" si="1"/>
        <v>49.705119131870724</v>
      </c>
      <c r="J31" s="36">
        <f t="shared" si="3"/>
        <v>7.8114229443623833</v>
      </c>
      <c r="K31" s="81"/>
      <c r="L31" s="35">
        <v>18338</v>
      </c>
      <c r="M31" s="36">
        <f t="shared" si="4"/>
        <v>4.4571156351474848</v>
      </c>
      <c r="N31" s="15"/>
    </row>
    <row r="32" spans="1:18" ht="15" customHeight="1">
      <c r="A32" s="12"/>
      <c r="B32" s="34" t="s">
        <v>245</v>
      </c>
      <c r="C32" s="35">
        <v>770</v>
      </c>
      <c r="D32" s="35">
        <v>751</v>
      </c>
      <c r="E32" s="36">
        <f t="shared" si="0"/>
        <v>-2.4675324675324628</v>
      </c>
      <c r="F32" s="36">
        <f t="shared" si="2"/>
        <v>7.3261145254121551</v>
      </c>
      <c r="G32" s="35">
        <v>3642</v>
      </c>
      <c r="H32" s="35">
        <v>6598</v>
      </c>
      <c r="I32" s="36">
        <f t="shared" si="1"/>
        <v>81.164195496979687</v>
      </c>
      <c r="J32" s="36">
        <f t="shared" si="3"/>
        <v>8.1216149679960612</v>
      </c>
      <c r="K32" s="81"/>
      <c r="L32" s="35">
        <v>18108</v>
      </c>
      <c r="M32" s="36">
        <f t="shared" si="4"/>
        <v>4.4012133232223061</v>
      </c>
      <c r="N32" s="15"/>
    </row>
    <row r="33" spans="1:14" ht="15" customHeight="1">
      <c r="A33" s="12"/>
      <c r="B33" s="34" t="s">
        <v>246</v>
      </c>
      <c r="C33" s="35">
        <v>207</v>
      </c>
      <c r="D33" s="35">
        <v>278</v>
      </c>
      <c r="E33" s="36">
        <f t="shared" si="0"/>
        <v>34.29951690821256</v>
      </c>
      <c r="F33" s="36">
        <f t="shared" si="2"/>
        <v>2.7119305433616234</v>
      </c>
      <c r="G33" s="35">
        <v>1861</v>
      </c>
      <c r="H33" s="35">
        <v>2434</v>
      </c>
      <c r="I33" s="36">
        <f t="shared" si="1"/>
        <v>30.789897904352493</v>
      </c>
      <c r="J33" s="36">
        <f t="shared" si="3"/>
        <v>2.9960610536681438</v>
      </c>
      <c r="K33" s="81"/>
      <c r="L33" s="35">
        <v>11343</v>
      </c>
      <c r="M33" s="36">
        <f t="shared" si="4"/>
        <v>2.7569561920317329</v>
      </c>
      <c r="N33" s="15"/>
    </row>
    <row r="34" spans="1:14" ht="15" customHeight="1">
      <c r="A34" s="12"/>
      <c r="B34" s="34" t="s">
        <v>247</v>
      </c>
      <c r="C34" s="35">
        <v>561</v>
      </c>
      <c r="D34" s="35">
        <v>716</v>
      </c>
      <c r="E34" s="36">
        <f t="shared" si="0"/>
        <v>27.62923351158646</v>
      </c>
      <c r="F34" s="36">
        <f t="shared" si="2"/>
        <v>6.9846844210320942</v>
      </c>
      <c r="G34" s="35">
        <v>1780</v>
      </c>
      <c r="H34" s="35">
        <v>5548</v>
      </c>
      <c r="I34" s="36">
        <f t="shared" si="1"/>
        <v>211.68539325842696</v>
      </c>
      <c r="J34" s="36">
        <f t="shared" si="3"/>
        <v>6.8291482028557358</v>
      </c>
      <c r="K34" s="81"/>
      <c r="L34" s="35">
        <v>10633</v>
      </c>
      <c r="M34" s="36">
        <f t="shared" si="4"/>
        <v>2.5843881856540083</v>
      </c>
      <c r="N34" s="15"/>
    </row>
    <row r="35" spans="1:14" ht="15" customHeight="1">
      <c r="A35" s="12"/>
      <c r="B35" s="34" t="s">
        <v>77</v>
      </c>
      <c r="C35" s="35">
        <v>115</v>
      </c>
      <c r="D35" s="35">
        <v>110</v>
      </c>
      <c r="E35" s="36">
        <f t="shared" si="0"/>
        <v>-4.3478260869565188</v>
      </c>
      <c r="F35" s="36">
        <f t="shared" si="2"/>
        <v>1.073066042337333</v>
      </c>
      <c r="G35" s="35">
        <v>846</v>
      </c>
      <c r="H35" s="35">
        <v>1030</v>
      </c>
      <c r="I35" s="36">
        <f t="shared" si="1"/>
        <v>21.749408983451545</v>
      </c>
      <c r="J35" s="36">
        <f t="shared" si="3"/>
        <v>1.2678483505662235</v>
      </c>
      <c r="K35" s="81"/>
      <c r="L35" s="35">
        <v>4645</v>
      </c>
      <c r="M35" s="36">
        <f t="shared" si="4"/>
        <v>1.1289836473584942</v>
      </c>
      <c r="N35" s="15"/>
    </row>
    <row r="36" spans="1:14" ht="15" customHeight="1">
      <c r="A36" s="12"/>
      <c r="B36" s="34" t="s">
        <v>248</v>
      </c>
      <c r="C36" s="35">
        <v>360</v>
      </c>
      <c r="D36" s="35">
        <v>406</v>
      </c>
      <c r="E36" s="36">
        <f t="shared" si="0"/>
        <v>12.777777777777777</v>
      </c>
      <c r="F36" s="36">
        <f t="shared" si="2"/>
        <v>3.9605892108087017</v>
      </c>
      <c r="G36" s="35">
        <v>2995</v>
      </c>
      <c r="H36" s="35">
        <v>3820</v>
      </c>
      <c r="I36" s="36">
        <f t="shared" si="1"/>
        <v>27.545909849749584</v>
      </c>
      <c r="J36" s="36">
        <f t="shared" si="3"/>
        <v>4.7021171836533728</v>
      </c>
      <c r="K36" s="81"/>
      <c r="L36" s="35">
        <v>17201</v>
      </c>
      <c r="M36" s="36">
        <f t="shared" si="4"/>
        <v>4.1807637714130159</v>
      </c>
      <c r="N36" s="15"/>
    </row>
    <row r="37" spans="1:14" ht="15" customHeight="1">
      <c r="A37" s="12"/>
      <c r="B37" s="34" t="s">
        <v>249</v>
      </c>
      <c r="C37" s="35">
        <v>229</v>
      </c>
      <c r="D37" s="35">
        <v>190</v>
      </c>
      <c r="E37" s="36">
        <f t="shared" si="0"/>
        <v>-17.030567685589514</v>
      </c>
      <c r="F37" s="36">
        <f t="shared" si="2"/>
        <v>1.8534777094917569</v>
      </c>
      <c r="G37" s="35">
        <v>1716</v>
      </c>
      <c r="H37" s="35">
        <v>1943</v>
      </c>
      <c r="I37" s="36">
        <f t="shared" si="1"/>
        <v>13.228438228438222</v>
      </c>
      <c r="J37" s="36">
        <f t="shared" si="3"/>
        <v>2.3916789758739538</v>
      </c>
      <c r="K37" s="81"/>
      <c r="L37" s="35">
        <v>7898</v>
      </c>
      <c r="M37" s="36">
        <f t="shared" si="4"/>
        <v>1.9196367808046044</v>
      </c>
      <c r="N37" s="15"/>
    </row>
    <row r="38" spans="1:14" ht="15" customHeight="1">
      <c r="A38" s="12"/>
      <c r="B38" s="34" t="s">
        <v>250</v>
      </c>
      <c r="C38" s="35">
        <v>13</v>
      </c>
      <c r="D38" s="35">
        <v>24</v>
      </c>
      <c r="E38" s="36">
        <f t="shared" si="0"/>
        <v>84.615384615384627</v>
      </c>
      <c r="F38" s="36">
        <f t="shared" si="2"/>
        <v>0.23412350014632718</v>
      </c>
      <c r="G38" s="35">
        <v>1129</v>
      </c>
      <c r="H38" s="35">
        <v>160</v>
      </c>
      <c r="I38" s="36">
        <f t="shared" si="1"/>
        <v>-85.828166519043407</v>
      </c>
      <c r="J38" s="36">
        <f t="shared" si="3"/>
        <v>0.19694731659281142</v>
      </c>
      <c r="K38" s="81"/>
      <c r="L38" s="35">
        <v>5103</v>
      </c>
      <c r="M38" s="36">
        <f t="shared" si="4"/>
        <v>1.240302164148632</v>
      </c>
      <c r="N38" s="15"/>
    </row>
    <row r="39" spans="1:14" ht="15" customHeight="1">
      <c r="A39" s="12"/>
      <c r="B39" s="34" t="s">
        <v>251</v>
      </c>
      <c r="C39" s="35">
        <v>205</v>
      </c>
      <c r="D39" s="35">
        <v>165</v>
      </c>
      <c r="E39" s="36">
        <f t="shared" si="0"/>
        <v>-19.512195121951216</v>
      </c>
      <c r="F39" s="36">
        <f t="shared" si="2"/>
        <v>1.6095990635059994</v>
      </c>
      <c r="G39" s="35">
        <v>4572</v>
      </c>
      <c r="H39" s="35">
        <v>1282</v>
      </c>
      <c r="I39" s="36">
        <f t="shared" si="1"/>
        <v>-71.959755030621182</v>
      </c>
      <c r="J39" s="36">
        <f t="shared" si="3"/>
        <v>1.5780403741999016</v>
      </c>
      <c r="K39" s="81"/>
      <c r="L39" s="35">
        <v>25324</v>
      </c>
      <c r="M39" s="36">
        <f t="shared" si="4"/>
        <v>6.1550875964922511</v>
      </c>
      <c r="N39" s="15"/>
    </row>
    <row r="40" spans="1:14" ht="15" customHeight="1">
      <c r="A40" s="12"/>
      <c r="B40" s="34" t="s">
        <v>71</v>
      </c>
      <c r="C40" s="35">
        <v>3714</v>
      </c>
      <c r="D40" s="35">
        <v>4195</v>
      </c>
      <c r="E40" s="36">
        <f t="shared" si="0"/>
        <v>12.950996230479262</v>
      </c>
      <c r="F40" s="36">
        <f t="shared" si="2"/>
        <v>40.92283679641011</v>
      </c>
      <c r="G40" s="35">
        <v>28999</v>
      </c>
      <c r="H40" s="35">
        <v>30150</v>
      </c>
      <c r="I40" s="36">
        <f t="shared" si="1"/>
        <v>3.9691023828407834</v>
      </c>
      <c r="J40" s="36">
        <f t="shared" si="3"/>
        <v>37.112259970457906</v>
      </c>
      <c r="K40" s="81"/>
      <c r="L40" s="35">
        <v>145964</v>
      </c>
      <c r="M40" s="36">
        <f t="shared" si="4"/>
        <v>35.477065468898871</v>
      </c>
      <c r="N40" s="15"/>
    </row>
    <row r="41" spans="1:14" ht="15.75">
      <c r="A41" s="12"/>
      <c r="B41" s="40" t="s">
        <v>70</v>
      </c>
      <c r="C41" s="42">
        <f>SUM(C16:C40)</f>
        <v>10319</v>
      </c>
      <c r="D41" s="42">
        <f>SUM(D16:D40)</f>
        <v>10251</v>
      </c>
      <c r="E41" s="38">
        <f t="shared" si="0"/>
        <v>-0.65897858319604596</v>
      </c>
      <c r="F41" s="38">
        <v>100</v>
      </c>
      <c r="G41" s="42">
        <f>SUM(G16:G40)</f>
        <v>80309</v>
      </c>
      <c r="H41" s="42">
        <f>SUM(H16:H40)</f>
        <v>81240</v>
      </c>
      <c r="I41" s="38">
        <f t="shared" si="1"/>
        <v>1.1592723106999214</v>
      </c>
      <c r="J41" s="38">
        <v>100</v>
      </c>
      <c r="K41" s="4"/>
      <c r="L41" s="37">
        <f>SUM(L16:L40)</f>
        <v>411432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63">
      <c r="A13" s="12"/>
      <c r="B13" s="30" t="s">
        <v>257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970</v>
      </c>
      <c r="D16" s="35">
        <v>990</v>
      </c>
      <c r="E16" s="36">
        <f t="shared" ref="E16:I23" si="0">IF(ISBLANK(D16),"",(IFERROR(((D16/C16-1)*100),"")))</f>
        <v>2.0618556701030855</v>
      </c>
      <c r="F16" s="36">
        <f>+(D16*100)/$D$23</f>
        <v>9.657594381035997</v>
      </c>
      <c r="G16" s="35">
        <v>7465</v>
      </c>
      <c r="H16" s="35">
        <v>8309</v>
      </c>
      <c r="I16" s="36">
        <f t="shared" si="0"/>
        <v>11.306095110515745</v>
      </c>
      <c r="J16" s="36">
        <f>+(H16*100)/$H$23</f>
        <v>10.227720334810439</v>
      </c>
      <c r="K16" s="81"/>
      <c r="L16" s="35">
        <v>36057</v>
      </c>
      <c r="M16" s="36">
        <f>+(L16*100)/$L$23</f>
        <v>8.7637811351572061</v>
      </c>
      <c r="N16" s="15"/>
    </row>
    <row r="17" spans="1:14" ht="15.75">
      <c r="A17" s="12"/>
      <c r="B17" s="34" t="s">
        <v>60</v>
      </c>
      <c r="C17" s="35">
        <v>4337</v>
      </c>
      <c r="D17" s="35">
        <v>4218</v>
      </c>
      <c r="E17" s="36">
        <f t="shared" si="0"/>
        <v>-2.7438321420336642</v>
      </c>
      <c r="F17" s="36">
        <f t="shared" ref="F17:F22" si="1">+(D17*100)/$D$23</f>
        <v>41.147205150717006</v>
      </c>
      <c r="G17" s="35">
        <v>32221</v>
      </c>
      <c r="H17" s="35">
        <v>33460</v>
      </c>
      <c r="I17" s="36">
        <f t="shared" si="0"/>
        <v>3.8453182706930322</v>
      </c>
      <c r="J17" s="36">
        <f t="shared" ref="J17:J22" si="2">+(H17*100)/$H$23</f>
        <v>41.186607582471687</v>
      </c>
      <c r="K17" s="81"/>
      <c r="L17" s="35">
        <v>156373</v>
      </c>
      <c r="M17" s="36">
        <f t="shared" ref="M17:M22" si="3">+(L17*100)/$L$23</f>
        <v>38.007009663808354</v>
      </c>
      <c r="N17" s="15"/>
    </row>
    <row r="18" spans="1:14" ht="15.75">
      <c r="A18" s="12"/>
      <c r="B18" s="34" t="s">
        <v>80</v>
      </c>
      <c r="C18" s="35">
        <v>1645</v>
      </c>
      <c r="D18" s="35">
        <v>1515</v>
      </c>
      <c r="E18" s="36">
        <f t="shared" si="0"/>
        <v>-7.9027355623100259</v>
      </c>
      <c r="F18" s="36">
        <f t="shared" si="1"/>
        <v>14.779045946736904</v>
      </c>
      <c r="G18" s="35">
        <v>13277</v>
      </c>
      <c r="H18" s="35">
        <v>12074</v>
      </c>
      <c r="I18" s="36">
        <f t="shared" si="0"/>
        <v>-9.0607818031181786</v>
      </c>
      <c r="J18" s="36">
        <f t="shared" si="2"/>
        <v>14.862136878385032</v>
      </c>
      <c r="K18" s="81"/>
      <c r="L18" s="35">
        <v>69440</v>
      </c>
      <c r="M18" s="36">
        <f t="shared" si="3"/>
        <v>16.877637130801688</v>
      </c>
      <c r="N18" s="15"/>
    </row>
    <row r="19" spans="1:14" ht="15.75">
      <c r="A19" s="12"/>
      <c r="B19" s="34" t="s">
        <v>81</v>
      </c>
      <c r="C19" s="35">
        <v>604</v>
      </c>
      <c r="D19" s="35">
        <v>478</v>
      </c>
      <c r="E19" s="36">
        <f t="shared" si="0"/>
        <v>-20.860927152317878</v>
      </c>
      <c r="F19" s="36">
        <f t="shared" si="1"/>
        <v>4.6629597112476828</v>
      </c>
      <c r="G19" s="35">
        <v>4862</v>
      </c>
      <c r="H19" s="35">
        <v>4072</v>
      </c>
      <c r="I19" s="36">
        <f t="shared" si="0"/>
        <v>-16.248457424928009</v>
      </c>
      <c r="J19" s="36">
        <f t="shared" si="2"/>
        <v>5.0123092072870508</v>
      </c>
      <c r="K19" s="81"/>
      <c r="L19" s="35">
        <v>25237</v>
      </c>
      <c r="M19" s="36">
        <f t="shared" si="3"/>
        <v>6.1339419393727272</v>
      </c>
      <c r="N19" s="15"/>
    </row>
    <row r="20" spans="1:14" ht="15.75">
      <c r="A20" s="12"/>
      <c r="B20" s="34" t="s">
        <v>59</v>
      </c>
      <c r="C20" s="35">
        <v>651</v>
      </c>
      <c r="D20" s="35">
        <v>535</v>
      </c>
      <c r="E20" s="36">
        <f t="shared" si="0"/>
        <v>-17.818740399385558</v>
      </c>
      <c r="F20" s="36">
        <f t="shared" si="1"/>
        <v>5.2190030240952101</v>
      </c>
      <c r="G20" s="35">
        <v>5957</v>
      </c>
      <c r="H20" s="35">
        <v>5036</v>
      </c>
      <c r="I20" s="36">
        <f t="shared" si="0"/>
        <v>-15.46080241732416</v>
      </c>
      <c r="J20" s="36">
        <f t="shared" si="2"/>
        <v>6.1989167897587398</v>
      </c>
      <c r="K20" s="81"/>
      <c r="L20" s="35">
        <v>32315</v>
      </c>
      <c r="M20" s="36">
        <f t="shared" si="3"/>
        <v>7.8542748254875656</v>
      </c>
      <c r="N20" s="15"/>
    </row>
    <row r="21" spans="1:14" ht="15.75">
      <c r="A21" s="12"/>
      <c r="B21" s="34" t="s">
        <v>86</v>
      </c>
      <c r="C21" s="35">
        <v>61</v>
      </c>
      <c r="D21" s="35">
        <v>57</v>
      </c>
      <c r="E21" s="36">
        <f t="shared" si="0"/>
        <v>-6.5573770491803245</v>
      </c>
      <c r="F21" s="36">
        <f t="shared" si="1"/>
        <v>0.55604331284752706</v>
      </c>
      <c r="G21" s="35">
        <v>433</v>
      </c>
      <c r="H21" s="35">
        <v>395</v>
      </c>
      <c r="I21" s="36">
        <f t="shared" si="0"/>
        <v>-8.7759815242494206</v>
      </c>
      <c r="J21" s="36">
        <f t="shared" si="2"/>
        <v>0.48621368783850322</v>
      </c>
      <c r="K21" s="81"/>
      <c r="L21" s="35">
        <v>3095</v>
      </c>
      <c r="M21" s="36">
        <f t="shared" si="3"/>
        <v>0.75225067568881365</v>
      </c>
      <c r="N21" s="15"/>
    </row>
    <row r="22" spans="1:14" ht="15.75">
      <c r="A22" s="12"/>
      <c r="B22" s="34" t="s">
        <v>252</v>
      </c>
      <c r="C22" s="35">
        <v>2051</v>
      </c>
      <c r="D22" s="35">
        <v>2458</v>
      </c>
      <c r="E22" s="36">
        <f t="shared" si="0"/>
        <v>19.843978547050224</v>
      </c>
      <c r="F22" s="36">
        <f t="shared" si="1"/>
        <v>23.978148473319678</v>
      </c>
      <c r="G22" s="35">
        <v>16094</v>
      </c>
      <c r="H22" s="35">
        <v>17894</v>
      </c>
      <c r="I22" s="36">
        <f t="shared" si="0"/>
        <v>11.184292282838326</v>
      </c>
      <c r="J22" s="36">
        <f t="shared" si="2"/>
        <v>22.026095519448546</v>
      </c>
      <c r="K22" s="81"/>
      <c r="L22" s="35">
        <v>88915</v>
      </c>
      <c r="M22" s="36">
        <f t="shared" si="3"/>
        <v>21.611104629683641</v>
      </c>
      <c r="N22" s="15"/>
    </row>
    <row r="23" spans="1:14" ht="15.75">
      <c r="A23" s="12"/>
      <c r="B23" s="40" t="s">
        <v>70</v>
      </c>
      <c r="C23" s="37">
        <f>SUM(C16:C22)</f>
        <v>10319</v>
      </c>
      <c r="D23" s="37">
        <f>SUM(D16:D22)</f>
        <v>10251</v>
      </c>
      <c r="E23" s="38">
        <f t="shared" si="0"/>
        <v>-0.65897858319604596</v>
      </c>
      <c r="F23" s="38">
        <f>SUM(F16:F22)</f>
        <v>100</v>
      </c>
      <c r="G23" s="37">
        <f>SUM(G16:G22)</f>
        <v>80309</v>
      </c>
      <c r="H23" s="37">
        <f>SUM(H16:H22)</f>
        <v>81240</v>
      </c>
      <c r="I23" s="38">
        <f t="shared" si="0"/>
        <v>1.1592723106999214</v>
      </c>
      <c r="J23" s="38">
        <f>SUM(J16:J22)</f>
        <v>99.999999999999986</v>
      </c>
      <c r="K23" s="4"/>
      <c r="L23" s="37">
        <f>SUM(L16:L22)</f>
        <v>411432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63">
      <c r="A13" s="12"/>
      <c r="B13" s="30" t="s">
        <v>259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3801</v>
      </c>
      <c r="D16" s="35">
        <v>4253</v>
      </c>
      <c r="E16" s="36">
        <f t="shared" ref="E16:E22" si="0">IF(ISBLANK(D16),"",(IFERROR(((D16/C16-1)*100),"")))</f>
        <v>11.891607471717979</v>
      </c>
      <c r="F16" s="36">
        <f>+(D16*100)/$D$22</f>
        <v>41.488635255097066</v>
      </c>
      <c r="G16" s="35">
        <v>29699</v>
      </c>
      <c r="H16" s="35">
        <v>30724</v>
      </c>
      <c r="I16" s="36">
        <f t="shared" ref="I16:I22" si="1">IF(ISBLANK(H16),"",(IFERROR(((H16/G16-1)*100),"")))</f>
        <v>3.4512946563857394</v>
      </c>
      <c r="J16" s="36">
        <f>+(H16*100)/$H$22</f>
        <v>37.818808468734616</v>
      </c>
      <c r="K16" s="81"/>
      <c r="L16" s="35">
        <v>150229</v>
      </c>
      <c r="M16" s="36">
        <f>+(L16*100)/$L$22</f>
        <v>36.513688774815762</v>
      </c>
      <c r="N16" s="15"/>
    </row>
    <row r="17" spans="1:14" ht="15.75">
      <c r="A17" s="12"/>
      <c r="B17" s="34" t="s">
        <v>298</v>
      </c>
      <c r="C17" s="35">
        <v>3487</v>
      </c>
      <c r="D17" s="35">
        <v>3106</v>
      </c>
      <c r="E17" s="36">
        <f t="shared" si="0"/>
        <v>-10.926297677086316</v>
      </c>
      <c r="F17" s="36">
        <f t="shared" ref="F17:F21" si="2">+(D17*100)/$D$22</f>
        <v>30.299482977270511</v>
      </c>
      <c r="G17" s="35">
        <v>27513</v>
      </c>
      <c r="H17" s="35">
        <v>26236</v>
      </c>
      <c r="I17" s="36">
        <f t="shared" si="1"/>
        <v>-4.641442227310721</v>
      </c>
      <c r="J17" s="36">
        <f t="shared" ref="J17:J21" si="3">+(H17*100)/$H$22</f>
        <v>32.294436238306254</v>
      </c>
      <c r="K17" s="81"/>
      <c r="L17" s="35">
        <v>147009</v>
      </c>
      <c r="M17" s="36">
        <f t="shared" ref="M17:M21" si="4">+(L17*100)/$L$22</f>
        <v>35.731056407863271</v>
      </c>
      <c r="N17" s="15"/>
    </row>
    <row r="18" spans="1:14" ht="15.75">
      <c r="A18" s="12"/>
      <c r="B18" s="34" t="s">
        <v>260</v>
      </c>
      <c r="C18" s="35">
        <v>1245</v>
      </c>
      <c r="D18" s="35">
        <v>1143</v>
      </c>
      <c r="E18" s="36">
        <f t="shared" si="0"/>
        <v>-8.1927710843373465</v>
      </c>
      <c r="F18" s="36">
        <f t="shared" si="2"/>
        <v>11.150131694468833</v>
      </c>
      <c r="G18" s="35">
        <v>8961</v>
      </c>
      <c r="H18" s="35">
        <v>9438</v>
      </c>
      <c r="I18" s="36">
        <f t="shared" si="1"/>
        <v>5.3230666220287937</v>
      </c>
      <c r="J18" s="36">
        <f t="shared" si="3"/>
        <v>11.617429837518463</v>
      </c>
      <c r="K18" s="81"/>
      <c r="L18" s="35">
        <v>45231</v>
      </c>
      <c r="M18" s="36">
        <f t="shared" si="4"/>
        <v>10.993554220381498</v>
      </c>
      <c r="N18" s="15"/>
    </row>
    <row r="19" spans="1:14" ht="15.75">
      <c r="A19" s="12"/>
      <c r="B19" s="34" t="s">
        <v>261</v>
      </c>
      <c r="C19" s="35">
        <v>966</v>
      </c>
      <c r="D19" s="35">
        <v>906</v>
      </c>
      <c r="E19" s="36">
        <f t="shared" si="0"/>
        <v>-6.2111801242236027</v>
      </c>
      <c r="F19" s="36">
        <f t="shared" si="2"/>
        <v>8.8381621305238518</v>
      </c>
      <c r="G19" s="35">
        <v>7507</v>
      </c>
      <c r="H19" s="35">
        <v>7863</v>
      </c>
      <c r="I19" s="36">
        <f t="shared" si="1"/>
        <v>4.7422405754629082</v>
      </c>
      <c r="J19" s="36">
        <f t="shared" si="3"/>
        <v>9.6787296898079767</v>
      </c>
      <c r="K19" s="81"/>
      <c r="L19" s="35">
        <v>36750</v>
      </c>
      <c r="M19" s="36">
        <f t="shared" si="4"/>
        <v>8.9322172315230706</v>
      </c>
      <c r="N19" s="15"/>
    </row>
    <row r="20" spans="1:14" ht="15.75">
      <c r="A20" s="12"/>
      <c r="B20" s="34" t="s">
        <v>262</v>
      </c>
      <c r="C20" s="35">
        <v>324</v>
      </c>
      <c r="D20" s="35">
        <v>339</v>
      </c>
      <c r="E20" s="36">
        <f t="shared" si="0"/>
        <v>4.629629629629628</v>
      </c>
      <c r="F20" s="36">
        <f t="shared" si="2"/>
        <v>3.3069944395668713</v>
      </c>
      <c r="G20" s="35">
        <v>2827</v>
      </c>
      <c r="H20" s="35">
        <v>2897</v>
      </c>
      <c r="I20" s="36">
        <f t="shared" si="1"/>
        <v>2.4761230986911853</v>
      </c>
      <c r="J20" s="36">
        <f t="shared" si="3"/>
        <v>3.5659773510585917</v>
      </c>
      <c r="K20" s="81"/>
      <c r="L20" s="35">
        <v>13375</v>
      </c>
      <c r="M20" s="36">
        <f t="shared" si="4"/>
        <v>3.250840965214179</v>
      </c>
      <c r="N20" s="15"/>
    </row>
    <row r="21" spans="1:14" ht="15.75">
      <c r="A21" s="12"/>
      <c r="B21" s="34" t="s">
        <v>263</v>
      </c>
      <c r="C21" s="35">
        <v>496</v>
      </c>
      <c r="D21" s="35">
        <v>504</v>
      </c>
      <c r="E21" s="36">
        <f t="shared" si="0"/>
        <v>1.6129032258064502</v>
      </c>
      <c r="F21" s="36">
        <f t="shared" si="2"/>
        <v>4.9165935030728711</v>
      </c>
      <c r="G21" s="35">
        <v>3802</v>
      </c>
      <c r="H21" s="35">
        <v>4082</v>
      </c>
      <c r="I21" s="36">
        <f t="shared" si="1"/>
        <v>7.3645449763282578</v>
      </c>
      <c r="J21" s="36">
        <f t="shared" si="3"/>
        <v>5.0246184145741015</v>
      </c>
      <c r="K21" s="81"/>
      <c r="L21" s="35">
        <v>18838</v>
      </c>
      <c r="M21" s="36">
        <f t="shared" si="4"/>
        <v>4.5786424002022201</v>
      </c>
      <c r="N21" s="15"/>
    </row>
    <row r="22" spans="1:14" ht="15.75">
      <c r="A22" s="12"/>
      <c r="B22" s="40" t="s">
        <v>70</v>
      </c>
      <c r="C22" s="37">
        <f>SUM(C16:C21)</f>
        <v>10319</v>
      </c>
      <c r="D22" s="37">
        <f>SUM(D16:D21)</f>
        <v>10251</v>
      </c>
      <c r="E22" s="38">
        <f t="shared" si="0"/>
        <v>-0.65897858319604596</v>
      </c>
      <c r="F22" s="37">
        <f>SUM(F16:F21)</f>
        <v>100.00000000000003</v>
      </c>
      <c r="G22" s="37">
        <f>SUM(G16:G21)</f>
        <v>80309</v>
      </c>
      <c r="H22" s="37">
        <f>SUM(H16:H21)</f>
        <v>81240</v>
      </c>
      <c r="I22" s="38">
        <f t="shared" si="1"/>
        <v>1.1592723106999214</v>
      </c>
      <c r="J22" s="37">
        <f>SUM(J16:J21)</f>
        <v>100.00000000000001</v>
      </c>
      <c r="K22" s="4"/>
      <c r="L22" s="37">
        <f>SUM(L16:L21)</f>
        <v>411432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63">
      <c r="A13" s="12"/>
      <c r="B13" s="30" t="s">
        <v>265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76</v>
      </c>
      <c r="D16" s="35">
        <v>68</v>
      </c>
      <c r="E16" s="36">
        <f t="shared" ref="E16:E22" si="0">IF(ISBLANK(D16),"",(IFERROR(((D16/C16-1)*100),"")))</f>
        <v>-10.526315789473683</v>
      </c>
      <c r="F16" s="36">
        <f>+(D16*100)/$D$22</f>
        <v>0.66334991708126034</v>
      </c>
      <c r="G16" s="35">
        <v>638</v>
      </c>
      <c r="H16" s="35">
        <v>588</v>
      </c>
      <c r="I16" s="36">
        <f t="shared" ref="I16:I22" si="1">IF(ISBLANK(H16),"",(IFERROR(((H16/G16-1)*100),"")))</f>
        <v>-7.8369905956112813</v>
      </c>
      <c r="J16" s="36">
        <f>+(H16*100)/$H$22</f>
        <v>0.72378138847858198</v>
      </c>
      <c r="K16" s="81"/>
      <c r="L16" s="35">
        <v>2332</v>
      </c>
      <c r="M16" s="36">
        <f>+(L16*100)/$L$22</f>
        <v>0.5668008322152871</v>
      </c>
      <c r="N16" s="15"/>
    </row>
    <row r="17" spans="1:14" ht="15.75">
      <c r="A17" s="12"/>
      <c r="B17" s="34" t="s">
        <v>82</v>
      </c>
      <c r="C17" s="35">
        <v>4400</v>
      </c>
      <c r="D17" s="35">
        <v>4087</v>
      </c>
      <c r="E17" s="36">
        <f t="shared" si="0"/>
        <v>-7.1136363636363669</v>
      </c>
      <c r="F17" s="36">
        <f t="shared" ref="F17:F21" si="2">+(D17*100)/$D$22</f>
        <v>39.869281045751634</v>
      </c>
      <c r="G17" s="35">
        <v>37360</v>
      </c>
      <c r="H17" s="35">
        <v>33488</v>
      </c>
      <c r="I17" s="36">
        <f t="shared" si="1"/>
        <v>-10.364025695931478</v>
      </c>
      <c r="J17" s="36">
        <f t="shared" ref="J17:J21" si="3">+(H17*100)/$H$22</f>
        <v>41.22107336287543</v>
      </c>
      <c r="K17" s="81"/>
      <c r="L17" s="35">
        <v>173327</v>
      </c>
      <c r="M17" s="36">
        <f t="shared" ref="M17:M21" si="4">+(L17*100)/$L$22</f>
        <v>42.127739213284336</v>
      </c>
      <c r="N17" s="15"/>
    </row>
    <row r="18" spans="1:14" ht="15.75">
      <c r="A18" s="12"/>
      <c r="B18" s="34" t="s">
        <v>88</v>
      </c>
      <c r="C18" s="35">
        <v>282</v>
      </c>
      <c r="D18" s="35">
        <v>202</v>
      </c>
      <c r="E18" s="36">
        <f t="shared" si="0"/>
        <v>-28.36879432624113</v>
      </c>
      <c r="F18" s="36">
        <f t="shared" si="2"/>
        <v>1.9705394595649206</v>
      </c>
      <c r="G18" s="35">
        <v>2594</v>
      </c>
      <c r="H18" s="35">
        <v>1732</v>
      </c>
      <c r="I18" s="36">
        <f t="shared" si="1"/>
        <v>-33.230531996915957</v>
      </c>
      <c r="J18" s="36">
        <f t="shared" si="3"/>
        <v>2.1319547021171839</v>
      </c>
      <c r="K18" s="81"/>
      <c r="L18" s="35">
        <v>12987</v>
      </c>
      <c r="M18" s="36">
        <f t="shared" si="4"/>
        <v>3.1565361955317037</v>
      </c>
      <c r="N18" s="15"/>
    </row>
    <row r="19" spans="1:14" ht="15.75">
      <c r="A19" s="12"/>
      <c r="B19" s="34" t="s">
        <v>89</v>
      </c>
      <c r="C19" s="35">
        <v>65</v>
      </c>
      <c r="D19" s="35">
        <v>45</v>
      </c>
      <c r="E19" s="36">
        <f t="shared" si="0"/>
        <v>-30.76923076923077</v>
      </c>
      <c r="F19" s="36">
        <f t="shared" si="2"/>
        <v>0.43898156277436345</v>
      </c>
      <c r="G19" s="35">
        <v>536</v>
      </c>
      <c r="H19" s="35">
        <v>407</v>
      </c>
      <c r="I19" s="36">
        <f t="shared" si="1"/>
        <v>-24.067164179104473</v>
      </c>
      <c r="J19" s="36">
        <f t="shared" si="3"/>
        <v>0.50098473658296405</v>
      </c>
      <c r="K19" s="81"/>
      <c r="L19" s="35">
        <v>2460</v>
      </c>
      <c r="M19" s="36">
        <f t="shared" si="4"/>
        <v>0.5979116840692994</v>
      </c>
      <c r="N19" s="15"/>
    </row>
    <row r="20" spans="1:14" ht="15.75">
      <c r="A20" s="12"/>
      <c r="B20" s="34" t="s">
        <v>90</v>
      </c>
      <c r="C20" s="35">
        <v>4531</v>
      </c>
      <c r="D20" s="35">
        <v>4692</v>
      </c>
      <c r="E20" s="36">
        <f t="shared" si="0"/>
        <v>3.5532994923857864</v>
      </c>
      <c r="F20" s="36">
        <f t="shared" si="2"/>
        <v>45.771144278606968</v>
      </c>
      <c r="G20" s="35">
        <v>32020</v>
      </c>
      <c r="H20" s="35">
        <v>36782</v>
      </c>
      <c r="I20" s="36">
        <f t="shared" si="1"/>
        <v>14.871955028107431</v>
      </c>
      <c r="J20" s="36">
        <f t="shared" si="3"/>
        <v>45.275726243229933</v>
      </c>
      <c r="K20" s="81"/>
      <c r="L20" s="35">
        <v>196949</v>
      </c>
      <c r="M20" s="36">
        <f t="shared" si="4"/>
        <v>47.869149701530262</v>
      </c>
      <c r="N20" s="15"/>
    </row>
    <row r="21" spans="1:14" ht="15.75">
      <c r="A21" s="12"/>
      <c r="B21" s="34" t="s">
        <v>71</v>
      </c>
      <c r="C21" s="35">
        <v>965</v>
      </c>
      <c r="D21" s="35">
        <v>1157</v>
      </c>
      <c r="E21" s="36">
        <f t="shared" si="0"/>
        <v>19.896373056994811</v>
      </c>
      <c r="F21" s="36">
        <f t="shared" si="2"/>
        <v>11.286703736220856</v>
      </c>
      <c r="G21" s="35">
        <v>7161</v>
      </c>
      <c r="H21" s="35">
        <v>8243</v>
      </c>
      <c r="I21" s="36">
        <f t="shared" si="1"/>
        <v>15.109621561234455</v>
      </c>
      <c r="J21" s="36">
        <f t="shared" si="3"/>
        <v>10.146479566715904</v>
      </c>
      <c r="K21" s="81"/>
      <c r="L21" s="35">
        <v>23377</v>
      </c>
      <c r="M21" s="36">
        <f t="shared" si="4"/>
        <v>5.6818623733691105</v>
      </c>
      <c r="N21" s="15"/>
    </row>
    <row r="22" spans="1:14" ht="15.75">
      <c r="A22" s="12"/>
      <c r="B22" s="40" t="s">
        <v>70</v>
      </c>
      <c r="C22" s="42">
        <f>SUM(C16:C21)</f>
        <v>10319</v>
      </c>
      <c r="D22" s="42">
        <f>SUM(D16:D21)</f>
        <v>10251</v>
      </c>
      <c r="E22" s="38">
        <f t="shared" si="0"/>
        <v>-0.65897858319604596</v>
      </c>
      <c r="F22" s="38">
        <v>100</v>
      </c>
      <c r="G22" s="42">
        <f>SUM(G16:G21)</f>
        <v>80309</v>
      </c>
      <c r="H22" s="42">
        <f>SUM(H16:H21)</f>
        <v>81240</v>
      </c>
      <c r="I22" s="38">
        <f t="shared" si="1"/>
        <v>1.1592723106999214</v>
      </c>
      <c r="J22" s="38">
        <v>100</v>
      </c>
      <c r="K22" s="4"/>
      <c r="L22" s="42">
        <f>SUM(L16:L21)</f>
        <v>411432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2018-10-04T15:06:33Z</dcterms:modified>
</cp:coreProperties>
</file>